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1"/>
  <workbookPr showInkAnnotation="0" codeName="ThisWorkbook" autoCompressPictures="0"/>
  <mc:AlternateContent xmlns:mc="http://schemas.openxmlformats.org/markup-compatibility/2006">
    <mc:Choice Requires="x15">
      <x15ac:absPath xmlns:x15ac="http://schemas.microsoft.com/office/spreadsheetml/2010/11/ac" url="/Users/kiacovino/Library/CloudStorage/Dropbox/Research/Calculators and Spreadsheets/"/>
    </mc:Choice>
  </mc:AlternateContent>
  <xr:revisionPtr revIDLastSave="0" documentId="13_ncr:1_{CB79B574-C15A-6546-ABB1-2D202CF7E563}" xr6:coauthVersionLast="47" xr6:coauthVersionMax="47" xr10:uidLastSave="{00000000-0000-0000-0000-000000000000}"/>
  <bookViews>
    <workbookView xWindow="12620" yWindow="29360" windowWidth="29080" windowHeight="18780" tabRatio="500" xr2:uid="{00000000-000D-0000-FFFF-FFFF00000000}"/>
  </bookViews>
  <sheets>
    <sheet name="TAS " sheetId="4" r:id="rId1"/>
    <sheet name="Data" sheetId="1" r:id="rId2"/>
    <sheet name="Backstage" sheetId="5" r:id="rId3"/>
    <sheet name="Params" sheetId="6" r:id="rId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563" i="5" l="1"/>
  <c r="B563" i="5"/>
  <c r="C563" i="5"/>
  <c r="D563" i="5"/>
  <c r="E563" i="5"/>
  <c r="F563" i="5"/>
  <c r="G563" i="5"/>
  <c r="H563" i="5"/>
  <c r="I563" i="5"/>
  <c r="J563" i="5"/>
  <c r="K563" i="5"/>
  <c r="L563" i="5"/>
  <c r="M563" i="5"/>
  <c r="N563" i="5"/>
  <c r="O563" i="5"/>
  <c r="P563" i="5"/>
  <c r="Q563" i="5"/>
  <c r="R563" i="5"/>
  <c r="S563" i="5" s="1"/>
  <c r="T563" i="5" s="1"/>
  <c r="E563" i="1" s="1"/>
  <c r="A564" i="5"/>
  <c r="B564" i="5"/>
  <c r="C564" i="5"/>
  <c r="D564" i="5"/>
  <c r="E564" i="5"/>
  <c r="F564" i="5"/>
  <c r="G564" i="5"/>
  <c r="H564" i="5"/>
  <c r="I564" i="5"/>
  <c r="J564" i="5"/>
  <c r="K564" i="5"/>
  <c r="L564" i="5"/>
  <c r="M564" i="5"/>
  <c r="N564" i="5"/>
  <c r="O564" i="5"/>
  <c r="P564" i="5"/>
  <c r="Q564" i="5"/>
  <c r="R564" i="5"/>
  <c r="S564" i="5" s="1"/>
  <c r="T564" i="5" s="1"/>
  <c r="E564" i="1" s="1"/>
  <c r="A565" i="5"/>
  <c r="B565" i="5"/>
  <c r="C565" i="5"/>
  <c r="D565" i="5"/>
  <c r="E565" i="5"/>
  <c r="F565" i="5"/>
  <c r="G565" i="5"/>
  <c r="H565" i="5"/>
  <c r="I565" i="5"/>
  <c r="J565" i="5"/>
  <c r="K565" i="5"/>
  <c r="L565" i="5"/>
  <c r="M565" i="5"/>
  <c r="N565" i="5"/>
  <c r="O565" i="5"/>
  <c r="P565" i="5"/>
  <c r="Q565" i="5"/>
  <c r="R565" i="5"/>
  <c r="S565" i="5" s="1"/>
  <c r="T565" i="5" s="1"/>
  <c r="E565" i="1" s="1"/>
  <c r="A566" i="5"/>
  <c r="B566" i="5"/>
  <c r="C566" i="5"/>
  <c r="D566" i="5"/>
  <c r="E566" i="5"/>
  <c r="F566" i="5"/>
  <c r="G566" i="5"/>
  <c r="H566" i="5"/>
  <c r="I566" i="5"/>
  <c r="J566" i="5"/>
  <c r="K566" i="5"/>
  <c r="L566" i="5"/>
  <c r="M566" i="5"/>
  <c r="N566" i="5"/>
  <c r="O566" i="5"/>
  <c r="P566" i="5"/>
  <c r="Q566" i="5"/>
  <c r="S566" i="5" s="1"/>
  <c r="T566" i="5" s="1"/>
  <c r="E566" i="1" s="1"/>
  <c r="R566" i="5"/>
  <c r="A567" i="5"/>
  <c r="B567" i="5"/>
  <c r="C567" i="5"/>
  <c r="D567" i="5"/>
  <c r="E567" i="5"/>
  <c r="F567" i="5"/>
  <c r="G567" i="5"/>
  <c r="H567" i="5"/>
  <c r="I567" i="5"/>
  <c r="J567" i="5"/>
  <c r="K567" i="5"/>
  <c r="L567" i="5"/>
  <c r="M567" i="5"/>
  <c r="N567" i="5"/>
  <c r="O567" i="5"/>
  <c r="P567" i="5"/>
  <c r="Q567" i="5"/>
  <c r="R567" i="5"/>
  <c r="S567" i="5" s="1"/>
  <c r="T567" i="5" s="1"/>
  <c r="E567" i="1" s="1"/>
  <c r="A568" i="5"/>
  <c r="B568" i="5"/>
  <c r="C568" i="5"/>
  <c r="D568" i="5"/>
  <c r="E568" i="5"/>
  <c r="F568" i="5"/>
  <c r="G568" i="5"/>
  <c r="H568" i="5"/>
  <c r="I568" i="5"/>
  <c r="J568" i="5"/>
  <c r="K568" i="5"/>
  <c r="L568" i="5"/>
  <c r="M568" i="5"/>
  <c r="S568" i="5" s="1"/>
  <c r="T568" i="5" s="1"/>
  <c r="E568" i="1" s="1"/>
  <c r="N568" i="5"/>
  <c r="O568" i="5"/>
  <c r="P568" i="5"/>
  <c r="Q568" i="5"/>
  <c r="R568" i="5"/>
  <c r="A569" i="5"/>
  <c r="B569" i="5"/>
  <c r="C569" i="5"/>
  <c r="N569" i="5"/>
  <c r="O569" i="5"/>
  <c r="P569" i="5"/>
  <c r="Q569" i="5"/>
  <c r="R569" i="5"/>
  <c r="A570" i="5"/>
  <c r="B570" i="5"/>
  <c r="C570" i="5"/>
  <c r="I570" i="5"/>
  <c r="J570" i="5"/>
  <c r="K570" i="5"/>
  <c r="L570" i="5"/>
  <c r="M570" i="5"/>
  <c r="N570" i="5"/>
  <c r="O570" i="5"/>
  <c r="P570" i="5"/>
  <c r="Q570" i="5"/>
  <c r="R570" i="5"/>
  <c r="A571" i="5"/>
  <c r="B571" i="5"/>
  <c r="C571" i="5"/>
  <c r="D571" i="5"/>
  <c r="E571" i="5"/>
  <c r="F571" i="5"/>
  <c r="G571" i="5"/>
  <c r="H571" i="5"/>
  <c r="I571" i="5"/>
  <c r="J571" i="5"/>
  <c r="K571" i="5"/>
  <c r="L571" i="5"/>
  <c r="M571" i="5"/>
  <c r="S571" i="5" s="1"/>
  <c r="T571" i="5" s="1"/>
  <c r="E571" i="1" s="1"/>
  <c r="N571" i="5"/>
  <c r="O571" i="5"/>
  <c r="P571" i="5"/>
  <c r="Q571" i="5"/>
  <c r="R571" i="5"/>
  <c r="A572" i="5"/>
  <c r="B572" i="5"/>
  <c r="C572" i="5"/>
  <c r="D572" i="5" s="1"/>
  <c r="S572" i="5" s="1"/>
  <c r="T572" i="5" s="1"/>
  <c r="E572" i="1" s="1"/>
  <c r="E572" i="5"/>
  <c r="F572" i="5"/>
  <c r="G572" i="5"/>
  <c r="H572" i="5"/>
  <c r="I572" i="5"/>
  <c r="J572" i="5"/>
  <c r="K572" i="5"/>
  <c r="L572" i="5"/>
  <c r="M572" i="5"/>
  <c r="N572" i="5"/>
  <c r="O572" i="5"/>
  <c r="P572" i="5"/>
  <c r="Q572" i="5"/>
  <c r="R572" i="5"/>
  <c r="A573" i="5"/>
  <c r="B573" i="5"/>
  <c r="C573" i="5"/>
  <c r="D573" i="5" s="1"/>
  <c r="S573" i="5" s="1"/>
  <c r="T573" i="5" s="1"/>
  <c r="E573" i="1" s="1"/>
  <c r="E573" i="5"/>
  <c r="F573" i="5"/>
  <c r="G573" i="5"/>
  <c r="H573" i="5"/>
  <c r="I573" i="5"/>
  <c r="J573" i="5"/>
  <c r="K573" i="5"/>
  <c r="L573" i="5"/>
  <c r="M573" i="5"/>
  <c r="N573" i="5"/>
  <c r="O573" i="5"/>
  <c r="P573" i="5"/>
  <c r="Q573" i="5"/>
  <c r="R573" i="5"/>
  <c r="A574" i="5"/>
  <c r="B574" i="5"/>
  <c r="C574" i="5"/>
  <c r="F574" i="5"/>
  <c r="G574" i="5"/>
  <c r="H574" i="5"/>
  <c r="I574" i="5"/>
  <c r="J574" i="5"/>
  <c r="K574" i="5"/>
  <c r="L574" i="5"/>
  <c r="M574" i="5"/>
  <c r="N574" i="5"/>
  <c r="O574" i="5"/>
  <c r="P574" i="5"/>
  <c r="Q574" i="5"/>
  <c r="R574" i="5"/>
  <c r="A575" i="5"/>
  <c r="B575" i="5"/>
  <c r="C575" i="5"/>
  <c r="D575" i="5"/>
  <c r="E575" i="5"/>
  <c r="F575" i="5"/>
  <c r="G575" i="5"/>
  <c r="H575" i="5"/>
  <c r="I575" i="5"/>
  <c r="J575" i="5"/>
  <c r="K575" i="5"/>
  <c r="L575" i="5"/>
  <c r="S575" i="5" s="1"/>
  <c r="T575" i="5" s="1"/>
  <c r="E575" i="1" s="1"/>
  <c r="M575" i="5"/>
  <c r="N575" i="5"/>
  <c r="O575" i="5"/>
  <c r="P575" i="5"/>
  <c r="Q575" i="5"/>
  <c r="R575" i="5"/>
  <c r="A576" i="5"/>
  <c r="B576" i="5"/>
  <c r="C576" i="5"/>
  <c r="D576" i="5"/>
  <c r="E576" i="5"/>
  <c r="F576" i="5"/>
  <c r="G576" i="5"/>
  <c r="H576" i="5"/>
  <c r="I576" i="5"/>
  <c r="J576" i="5"/>
  <c r="K576" i="5"/>
  <c r="S576" i="5" s="1"/>
  <c r="T576" i="5" s="1"/>
  <c r="E576" i="1" s="1"/>
  <c r="L576" i="5"/>
  <c r="M576" i="5"/>
  <c r="N576" i="5"/>
  <c r="O576" i="5"/>
  <c r="P576" i="5"/>
  <c r="Q576" i="5"/>
  <c r="R576" i="5"/>
  <c r="A577" i="5"/>
  <c r="B577" i="5"/>
  <c r="C577" i="5"/>
  <c r="F577" i="5"/>
  <c r="G577" i="5"/>
  <c r="H577" i="5"/>
  <c r="I577" i="5"/>
  <c r="J577" i="5"/>
  <c r="K577" i="5"/>
  <c r="L577" i="5"/>
  <c r="M577" i="5"/>
  <c r="N577" i="5"/>
  <c r="O577" i="5"/>
  <c r="P577" i="5"/>
  <c r="Q577" i="5"/>
  <c r="R577" i="5"/>
  <c r="A578" i="5"/>
  <c r="B578" i="5"/>
  <c r="C578" i="5"/>
  <c r="D578" i="5" s="1"/>
  <c r="S578" i="5" s="1"/>
  <c r="T578" i="5" s="1"/>
  <c r="E578" i="1" s="1"/>
  <c r="E578" i="5"/>
  <c r="F578" i="5"/>
  <c r="G578" i="5"/>
  <c r="H578" i="5"/>
  <c r="I578" i="5"/>
  <c r="J578" i="5"/>
  <c r="K578" i="5"/>
  <c r="L578" i="5"/>
  <c r="M578" i="5"/>
  <c r="N578" i="5"/>
  <c r="O578" i="5"/>
  <c r="P578" i="5"/>
  <c r="Q578" i="5"/>
  <c r="R578" i="5"/>
  <c r="A579" i="5"/>
  <c r="B579" i="5"/>
  <c r="C579" i="5"/>
  <c r="D579" i="5"/>
  <c r="E579" i="5"/>
  <c r="F579" i="5"/>
  <c r="G579" i="5"/>
  <c r="H579" i="5"/>
  <c r="I579" i="5"/>
  <c r="J579" i="5"/>
  <c r="S579" i="5" s="1"/>
  <c r="T579" i="5" s="1"/>
  <c r="E579" i="1" s="1"/>
  <c r="K579" i="5"/>
  <c r="L579" i="5"/>
  <c r="M579" i="5"/>
  <c r="N579" i="5"/>
  <c r="O579" i="5"/>
  <c r="P579" i="5"/>
  <c r="Q579" i="5"/>
  <c r="R579" i="5"/>
  <c r="A580" i="5"/>
  <c r="B580" i="5"/>
  <c r="D580" i="5" s="1"/>
  <c r="S580" i="5" s="1"/>
  <c r="T580" i="5" s="1"/>
  <c r="E580" i="1" s="1"/>
  <c r="C580" i="5"/>
  <c r="E580" i="5"/>
  <c r="F580" i="5"/>
  <c r="G580" i="5"/>
  <c r="H580" i="5"/>
  <c r="I580" i="5"/>
  <c r="J580" i="5"/>
  <c r="K580" i="5"/>
  <c r="L580" i="5"/>
  <c r="M580" i="5"/>
  <c r="N580" i="5"/>
  <c r="O580" i="5"/>
  <c r="P580" i="5"/>
  <c r="Q580" i="5"/>
  <c r="R580" i="5"/>
  <c r="A581" i="5"/>
  <c r="B581" i="5"/>
  <c r="C581" i="5"/>
  <c r="F581" i="5"/>
  <c r="G581" i="5"/>
  <c r="H581" i="5"/>
  <c r="I581" i="5"/>
  <c r="J581" i="5"/>
  <c r="K581" i="5"/>
  <c r="L581" i="5"/>
  <c r="M581" i="5"/>
  <c r="N581" i="5"/>
  <c r="O581" i="5"/>
  <c r="P581" i="5"/>
  <c r="Q581" i="5"/>
  <c r="R581" i="5"/>
  <c r="A582" i="5"/>
  <c r="B582" i="5"/>
  <c r="C582" i="5"/>
  <c r="I582" i="5"/>
  <c r="J582" i="5"/>
  <c r="K582" i="5"/>
  <c r="L582" i="5"/>
  <c r="M582" i="5"/>
  <c r="N582" i="5"/>
  <c r="O582" i="5"/>
  <c r="P582" i="5"/>
  <c r="Q582" i="5"/>
  <c r="R582" i="5"/>
  <c r="A583" i="5"/>
  <c r="B583" i="5"/>
  <c r="C583" i="5"/>
  <c r="D583" i="5"/>
  <c r="E583" i="5"/>
  <c r="F583" i="5"/>
  <c r="G583" i="5"/>
  <c r="H583" i="5"/>
  <c r="I583" i="5"/>
  <c r="J583" i="5"/>
  <c r="K583" i="5"/>
  <c r="L583" i="5"/>
  <c r="S583" i="5" s="1"/>
  <c r="T583" i="5" s="1"/>
  <c r="E583" i="1" s="1"/>
  <c r="M583" i="5"/>
  <c r="N583" i="5"/>
  <c r="O583" i="5"/>
  <c r="P583" i="5"/>
  <c r="Q583" i="5"/>
  <c r="R583" i="5"/>
  <c r="A584" i="5"/>
  <c r="B584" i="5"/>
  <c r="C584" i="5"/>
  <c r="D584" i="5"/>
  <c r="E584" i="5"/>
  <c r="F584" i="5"/>
  <c r="G584" i="5"/>
  <c r="H584" i="5"/>
  <c r="I584" i="5"/>
  <c r="J584" i="5"/>
  <c r="K584" i="5"/>
  <c r="S584" i="5" s="1"/>
  <c r="T584" i="5" s="1"/>
  <c r="E584" i="1" s="1"/>
  <c r="L584" i="5"/>
  <c r="M584" i="5"/>
  <c r="N584" i="5"/>
  <c r="O584" i="5"/>
  <c r="P584" i="5"/>
  <c r="Q584" i="5"/>
  <c r="R584" i="5"/>
  <c r="A585" i="5"/>
  <c r="B585" i="5"/>
  <c r="C585" i="5"/>
  <c r="D585" i="5"/>
  <c r="E585" i="5"/>
  <c r="F585" i="5"/>
  <c r="G585" i="5"/>
  <c r="H585" i="5"/>
  <c r="I585" i="5"/>
  <c r="J585" i="5"/>
  <c r="K585" i="5"/>
  <c r="S585" i="5" s="1"/>
  <c r="T585" i="5" s="1"/>
  <c r="E585" i="1" s="1"/>
  <c r="L585" i="5"/>
  <c r="M585" i="5"/>
  <c r="N585" i="5"/>
  <c r="O585" i="5"/>
  <c r="P585" i="5"/>
  <c r="Q585" i="5"/>
  <c r="R585" i="5"/>
  <c r="A586" i="5"/>
  <c r="B586" i="5"/>
  <c r="C586" i="5"/>
  <c r="D586" i="5" s="1"/>
  <c r="S586" i="5" s="1"/>
  <c r="T586" i="5" s="1"/>
  <c r="E586" i="1" s="1"/>
  <c r="E586" i="5"/>
  <c r="F586" i="5"/>
  <c r="G586" i="5"/>
  <c r="H586" i="5"/>
  <c r="I586" i="5"/>
  <c r="J586" i="5"/>
  <c r="K586" i="5"/>
  <c r="L586" i="5"/>
  <c r="M586" i="5"/>
  <c r="N586" i="5"/>
  <c r="O586" i="5"/>
  <c r="P586" i="5"/>
  <c r="Q586" i="5"/>
  <c r="R586" i="5"/>
  <c r="A587" i="5"/>
  <c r="B587" i="5"/>
  <c r="C587" i="5"/>
  <c r="D587" i="5" s="1"/>
  <c r="S587" i="5" s="1"/>
  <c r="T587" i="5" s="1"/>
  <c r="E587" i="1" s="1"/>
  <c r="E587" i="5"/>
  <c r="F587" i="5"/>
  <c r="G587" i="5"/>
  <c r="H587" i="5"/>
  <c r="I587" i="5"/>
  <c r="J587" i="5"/>
  <c r="K587" i="5"/>
  <c r="L587" i="5"/>
  <c r="M587" i="5"/>
  <c r="N587" i="5"/>
  <c r="O587" i="5"/>
  <c r="P587" i="5"/>
  <c r="Q587" i="5"/>
  <c r="R587" i="5"/>
  <c r="A588" i="5"/>
  <c r="B588" i="5"/>
  <c r="C588" i="5"/>
  <c r="D588" i="5" s="1"/>
  <c r="S588" i="5" s="1"/>
  <c r="T588" i="5" s="1"/>
  <c r="E588" i="1" s="1"/>
  <c r="E588" i="5"/>
  <c r="F588" i="5"/>
  <c r="G588" i="5"/>
  <c r="H588" i="5"/>
  <c r="I588" i="5"/>
  <c r="J588" i="5"/>
  <c r="K588" i="5"/>
  <c r="L588" i="5"/>
  <c r="M588" i="5"/>
  <c r="N588" i="5"/>
  <c r="O588" i="5"/>
  <c r="P588" i="5"/>
  <c r="Q588" i="5"/>
  <c r="R588" i="5"/>
  <c r="A589" i="5"/>
  <c r="B589" i="5"/>
  <c r="C589" i="5"/>
  <c r="D589" i="5" s="1"/>
  <c r="S589" i="5" s="1"/>
  <c r="T589" i="5" s="1"/>
  <c r="E589" i="1" s="1"/>
  <c r="E589" i="5"/>
  <c r="F589" i="5"/>
  <c r="G589" i="5"/>
  <c r="H589" i="5"/>
  <c r="I589" i="5"/>
  <c r="J589" i="5"/>
  <c r="K589" i="5"/>
  <c r="L589" i="5"/>
  <c r="M589" i="5"/>
  <c r="N589" i="5"/>
  <c r="O589" i="5"/>
  <c r="P589" i="5"/>
  <c r="Q589" i="5"/>
  <c r="R589" i="5"/>
  <c r="A590" i="5"/>
  <c r="B590" i="5"/>
  <c r="C590" i="5"/>
  <c r="D590" i="5"/>
  <c r="E590" i="5"/>
  <c r="F590" i="5"/>
  <c r="G590" i="5"/>
  <c r="H590" i="5"/>
  <c r="S590" i="5" s="1"/>
  <c r="T590" i="5" s="1"/>
  <c r="E590" i="1" s="1"/>
  <c r="I590" i="5"/>
  <c r="J590" i="5"/>
  <c r="K590" i="5"/>
  <c r="L590" i="5"/>
  <c r="M590" i="5"/>
  <c r="N590" i="5"/>
  <c r="O590" i="5"/>
  <c r="P590" i="5"/>
  <c r="Q590" i="5"/>
  <c r="R590" i="5"/>
  <c r="A591" i="5"/>
  <c r="B591" i="5"/>
  <c r="C591" i="5"/>
  <c r="F591" i="5"/>
  <c r="G591" i="5"/>
  <c r="H591" i="5"/>
  <c r="I591" i="5"/>
  <c r="J591" i="5"/>
  <c r="K591" i="5"/>
  <c r="L591" i="5"/>
  <c r="M591" i="5"/>
  <c r="N591" i="5"/>
  <c r="O591" i="5"/>
  <c r="P591" i="5"/>
  <c r="Q591" i="5"/>
  <c r="R591" i="5"/>
  <c r="A592" i="5"/>
  <c r="B592" i="5"/>
  <c r="C592" i="5"/>
  <c r="D592" i="5"/>
  <c r="E592" i="5"/>
  <c r="F592" i="5"/>
  <c r="G592" i="5"/>
  <c r="H592" i="5"/>
  <c r="I592" i="5"/>
  <c r="J592" i="5"/>
  <c r="K592" i="5"/>
  <c r="S592" i="5" s="1"/>
  <c r="T592" i="5" s="1"/>
  <c r="E592" i="1" s="1"/>
  <c r="L592" i="5"/>
  <c r="M592" i="5"/>
  <c r="N592" i="5"/>
  <c r="O592" i="5"/>
  <c r="P592" i="5"/>
  <c r="Q592" i="5"/>
  <c r="R592" i="5"/>
  <c r="A593" i="5"/>
  <c r="B593" i="5"/>
  <c r="C593" i="5"/>
  <c r="D593" i="5"/>
  <c r="E593" i="5"/>
  <c r="F593" i="5"/>
  <c r="G593" i="5"/>
  <c r="H593" i="5"/>
  <c r="I593" i="5"/>
  <c r="J593" i="5"/>
  <c r="K593" i="5"/>
  <c r="L593" i="5"/>
  <c r="M593" i="5"/>
  <c r="S593" i="5" s="1"/>
  <c r="T593" i="5" s="1"/>
  <c r="E593" i="1" s="1"/>
  <c r="N593" i="5"/>
  <c r="O593" i="5"/>
  <c r="P593" i="5"/>
  <c r="Q593" i="5"/>
  <c r="R593" i="5"/>
  <c r="A594" i="5"/>
  <c r="B594" i="5"/>
  <c r="C594" i="5"/>
  <c r="D594" i="5"/>
  <c r="E594" i="5"/>
  <c r="F594" i="5"/>
  <c r="G594" i="5"/>
  <c r="H594" i="5"/>
  <c r="I594" i="5"/>
  <c r="J594" i="5"/>
  <c r="K594" i="5"/>
  <c r="S594" i="5" s="1"/>
  <c r="T594" i="5" s="1"/>
  <c r="E594" i="1" s="1"/>
  <c r="L594" i="5"/>
  <c r="M594" i="5"/>
  <c r="N594" i="5"/>
  <c r="O594" i="5"/>
  <c r="P594" i="5"/>
  <c r="Q594" i="5"/>
  <c r="R594" i="5"/>
  <c r="A595" i="5"/>
  <c r="B595" i="5"/>
  <c r="C595" i="5"/>
  <c r="D595" i="5"/>
  <c r="E595" i="5"/>
  <c r="F595" i="5"/>
  <c r="G595" i="5"/>
  <c r="H595" i="5"/>
  <c r="I595" i="5"/>
  <c r="J595" i="5"/>
  <c r="K595" i="5"/>
  <c r="L595" i="5"/>
  <c r="M595" i="5"/>
  <c r="S595" i="5" s="1"/>
  <c r="T595" i="5" s="1"/>
  <c r="E595" i="1" s="1"/>
  <c r="N595" i="5"/>
  <c r="O595" i="5"/>
  <c r="P595" i="5"/>
  <c r="Q595" i="5"/>
  <c r="R595" i="5"/>
  <c r="A596" i="5"/>
  <c r="B596" i="5"/>
  <c r="C596" i="5"/>
  <c r="I596" i="5"/>
  <c r="J596" i="5"/>
  <c r="K596" i="5"/>
  <c r="L596" i="5"/>
  <c r="M596" i="5"/>
  <c r="N596" i="5"/>
  <c r="O596" i="5"/>
  <c r="P596" i="5"/>
  <c r="Q596" i="5"/>
  <c r="R596" i="5"/>
  <c r="A597" i="5"/>
  <c r="B597" i="5"/>
  <c r="C597" i="5"/>
  <c r="D597" i="5"/>
  <c r="E597" i="5"/>
  <c r="F597" i="5"/>
  <c r="G597" i="5"/>
  <c r="H597" i="5"/>
  <c r="I597" i="5"/>
  <c r="J597" i="5"/>
  <c r="K597" i="5"/>
  <c r="S597" i="5" s="1"/>
  <c r="T597" i="5" s="1"/>
  <c r="E597" i="1" s="1"/>
  <c r="L597" i="5"/>
  <c r="M597" i="5"/>
  <c r="N597" i="5"/>
  <c r="O597" i="5"/>
  <c r="P597" i="5"/>
  <c r="Q597" i="5"/>
  <c r="R597" i="5"/>
  <c r="A598" i="5"/>
  <c r="B598" i="5"/>
  <c r="C598" i="5"/>
  <c r="D598" i="5"/>
  <c r="E598" i="5"/>
  <c r="F598" i="5"/>
  <c r="G598" i="5"/>
  <c r="H598" i="5"/>
  <c r="I598" i="5"/>
  <c r="J598" i="5"/>
  <c r="K598" i="5"/>
  <c r="L598" i="5"/>
  <c r="S598" i="5" s="1"/>
  <c r="T598" i="5" s="1"/>
  <c r="E598" i="1" s="1"/>
  <c r="M598" i="5"/>
  <c r="N598" i="5"/>
  <c r="O598" i="5"/>
  <c r="P598" i="5"/>
  <c r="Q598" i="5"/>
  <c r="R598" i="5"/>
  <c r="A599" i="5"/>
  <c r="B599" i="5"/>
  <c r="C599" i="5"/>
  <c r="D599" i="5"/>
  <c r="E599" i="5"/>
  <c r="F599" i="5"/>
  <c r="G599" i="5"/>
  <c r="H599" i="5"/>
  <c r="I599" i="5"/>
  <c r="J599" i="5"/>
  <c r="K599" i="5"/>
  <c r="S599" i="5" s="1"/>
  <c r="T599" i="5" s="1"/>
  <c r="E599" i="1" s="1"/>
  <c r="L599" i="5"/>
  <c r="M599" i="5"/>
  <c r="N599" i="5"/>
  <c r="O599" i="5"/>
  <c r="P599" i="5"/>
  <c r="Q599" i="5"/>
  <c r="R599" i="5"/>
  <c r="A600" i="5"/>
  <c r="B600" i="5"/>
  <c r="C600" i="5"/>
  <c r="D600" i="5"/>
  <c r="E600" i="5"/>
  <c r="F600" i="5"/>
  <c r="G600" i="5"/>
  <c r="H600" i="5"/>
  <c r="I600" i="5"/>
  <c r="J600" i="5"/>
  <c r="K600" i="5"/>
  <c r="L600" i="5"/>
  <c r="M600" i="5"/>
  <c r="S600" i="5" s="1"/>
  <c r="T600" i="5" s="1"/>
  <c r="E600" i="1" s="1"/>
  <c r="N600" i="5"/>
  <c r="O600" i="5"/>
  <c r="P600" i="5"/>
  <c r="Q600" i="5"/>
  <c r="R600" i="5"/>
  <c r="A601" i="5"/>
  <c r="B601" i="5"/>
  <c r="C601" i="5"/>
  <c r="D601" i="5"/>
  <c r="E601" i="5"/>
  <c r="F601" i="5"/>
  <c r="G601" i="5"/>
  <c r="H601" i="5"/>
  <c r="I601" i="5"/>
  <c r="J601" i="5"/>
  <c r="K601" i="5"/>
  <c r="S601" i="5" s="1"/>
  <c r="T601" i="5" s="1"/>
  <c r="E601" i="1" s="1"/>
  <c r="L601" i="5"/>
  <c r="M601" i="5"/>
  <c r="N601" i="5"/>
  <c r="O601" i="5"/>
  <c r="P601" i="5"/>
  <c r="Q601" i="5"/>
  <c r="R601" i="5"/>
  <c r="A602" i="5"/>
  <c r="B602" i="5"/>
  <c r="C602" i="5"/>
  <c r="D602" i="5" s="1"/>
  <c r="S602" i="5" s="1"/>
  <c r="T602" i="5" s="1"/>
  <c r="E602" i="1" s="1"/>
  <c r="E602" i="5"/>
  <c r="F602" i="5"/>
  <c r="G602" i="5"/>
  <c r="H602" i="5"/>
  <c r="I602" i="5"/>
  <c r="J602" i="5"/>
  <c r="K602" i="5"/>
  <c r="L602" i="5"/>
  <c r="M602" i="5"/>
  <c r="N602" i="5"/>
  <c r="O602" i="5"/>
  <c r="P602" i="5"/>
  <c r="Q602" i="5"/>
  <c r="R602" i="5"/>
  <c r="A603" i="5"/>
  <c r="B603" i="5"/>
  <c r="C603" i="5"/>
  <c r="D603" i="5"/>
  <c r="E603" i="5"/>
  <c r="F603" i="5"/>
  <c r="G603" i="5"/>
  <c r="H603" i="5"/>
  <c r="I603" i="5"/>
  <c r="J603" i="5"/>
  <c r="K603" i="5"/>
  <c r="S603" i="5" s="1"/>
  <c r="T603" i="5" s="1"/>
  <c r="E603" i="1" s="1"/>
  <c r="L603" i="5"/>
  <c r="M603" i="5"/>
  <c r="N603" i="5"/>
  <c r="O603" i="5"/>
  <c r="P603" i="5"/>
  <c r="Q603" i="5"/>
  <c r="R603" i="5"/>
  <c r="A604" i="5"/>
  <c r="B604" i="5"/>
  <c r="C604" i="5"/>
  <c r="F604" i="5"/>
  <c r="G604" i="5"/>
  <c r="H604" i="5"/>
  <c r="I604" i="5"/>
  <c r="J604" i="5"/>
  <c r="K604" i="5"/>
  <c r="L604" i="5"/>
  <c r="M604" i="5"/>
  <c r="N604" i="5"/>
  <c r="O604" i="5"/>
  <c r="P604" i="5"/>
  <c r="Q604" i="5"/>
  <c r="R604" i="5"/>
  <c r="A605" i="5"/>
  <c r="B605" i="5"/>
  <c r="C605" i="5"/>
  <c r="D605" i="5"/>
  <c r="E605" i="5"/>
  <c r="F605" i="5"/>
  <c r="G605" i="5"/>
  <c r="H605" i="5"/>
  <c r="I605" i="5"/>
  <c r="J605" i="5"/>
  <c r="K605" i="5"/>
  <c r="S605" i="5" s="1"/>
  <c r="T605" i="5" s="1"/>
  <c r="E605" i="1" s="1"/>
  <c r="L605" i="5"/>
  <c r="M605" i="5"/>
  <c r="N605" i="5"/>
  <c r="O605" i="5"/>
  <c r="P605" i="5"/>
  <c r="Q605" i="5"/>
  <c r="R605" i="5"/>
  <c r="A606" i="5"/>
  <c r="B606" i="5"/>
  <c r="C606" i="5"/>
  <c r="D606" i="5"/>
  <c r="E606" i="5"/>
  <c r="F606" i="5"/>
  <c r="G606" i="5"/>
  <c r="H606" i="5"/>
  <c r="S606" i="5" s="1"/>
  <c r="T606" i="5" s="1"/>
  <c r="E606" i="1" s="1"/>
  <c r="I606" i="5"/>
  <c r="J606" i="5"/>
  <c r="K606" i="5"/>
  <c r="L606" i="5"/>
  <c r="M606" i="5"/>
  <c r="N606" i="5"/>
  <c r="O606" i="5"/>
  <c r="P606" i="5"/>
  <c r="Q606" i="5"/>
  <c r="R606" i="5"/>
  <c r="A607" i="5"/>
  <c r="B607" i="5"/>
  <c r="C607" i="5"/>
  <c r="F607" i="5"/>
  <c r="G607" i="5"/>
  <c r="H607" i="5"/>
  <c r="I607" i="5"/>
  <c r="J607" i="5"/>
  <c r="K607" i="5"/>
  <c r="L607" i="5"/>
  <c r="M607" i="5"/>
  <c r="N607" i="5"/>
  <c r="O607" i="5"/>
  <c r="P607" i="5"/>
  <c r="Q607" i="5"/>
  <c r="R607" i="5"/>
  <c r="A608" i="5"/>
  <c r="B608" i="5"/>
  <c r="C608" i="5"/>
  <c r="F608" i="5"/>
  <c r="G608" i="5"/>
  <c r="H608" i="5"/>
  <c r="I608" i="5"/>
  <c r="J608" i="5"/>
  <c r="K608" i="5"/>
  <c r="L608" i="5"/>
  <c r="M608" i="5"/>
  <c r="N608" i="5"/>
  <c r="O608" i="5"/>
  <c r="P608" i="5"/>
  <c r="Q608" i="5"/>
  <c r="R608" i="5"/>
  <c r="A609" i="5"/>
  <c r="B609" i="5"/>
  <c r="C609" i="5"/>
  <c r="D609" i="5"/>
  <c r="E609" i="5"/>
  <c r="F609" i="5"/>
  <c r="G609" i="5"/>
  <c r="H609" i="5"/>
  <c r="I609" i="5"/>
  <c r="J609" i="5"/>
  <c r="K609" i="5"/>
  <c r="S609" i="5" s="1"/>
  <c r="T609" i="5" s="1"/>
  <c r="E609" i="1" s="1"/>
  <c r="L609" i="5"/>
  <c r="M609" i="5"/>
  <c r="N609" i="5"/>
  <c r="O609" i="5"/>
  <c r="P609" i="5"/>
  <c r="Q609" i="5"/>
  <c r="R609" i="5"/>
  <c r="A610" i="5"/>
  <c r="B610" i="5"/>
  <c r="C610" i="5"/>
  <c r="D610" i="5"/>
  <c r="E610" i="5"/>
  <c r="F610" i="5"/>
  <c r="G610" i="5"/>
  <c r="H610" i="5"/>
  <c r="I610" i="5"/>
  <c r="J610" i="5"/>
  <c r="K610" i="5"/>
  <c r="S610" i="5" s="1"/>
  <c r="T610" i="5" s="1"/>
  <c r="E610" i="1" s="1"/>
  <c r="L610" i="5"/>
  <c r="M610" i="5"/>
  <c r="N610" i="5"/>
  <c r="O610" i="5"/>
  <c r="P610" i="5"/>
  <c r="Q610" i="5"/>
  <c r="R610" i="5"/>
  <c r="A611" i="5"/>
  <c r="B611" i="5"/>
  <c r="C611" i="5"/>
  <c r="D611" i="5" s="1"/>
  <c r="S611" i="5" s="1"/>
  <c r="T611" i="5" s="1"/>
  <c r="E611" i="1" s="1"/>
  <c r="E611" i="5"/>
  <c r="F611" i="5"/>
  <c r="G611" i="5"/>
  <c r="H611" i="5"/>
  <c r="I611" i="5"/>
  <c r="J611" i="5"/>
  <c r="K611" i="5"/>
  <c r="L611" i="5"/>
  <c r="M611" i="5"/>
  <c r="N611" i="5"/>
  <c r="O611" i="5"/>
  <c r="P611" i="5"/>
  <c r="Q611" i="5"/>
  <c r="R611" i="5"/>
  <c r="A612" i="5"/>
  <c r="B612" i="5"/>
  <c r="D612" i="5" s="1"/>
  <c r="S612" i="5" s="1"/>
  <c r="T612" i="5" s="1"/>
  <c r="E612" i="1" s="1"/>
  <c r="C612" i="5"/>
  <c r="E612" i="5"/>
  <c r="F612" i="5"/>
  <c r="G612" i="5"/>
  <c r="H612" i="5"/>
  <c r="I612" i="5"/>
  <c r="J612" i="5"/>
  <c r="K612" i="5"/>
  <c r="L612" i="5"/>
  <c r="M612" i="5"/>
  <c r="N612" i="5"/>
  <c r="O612" i="5"/>
  <c r="P612" i="5"/>
  <c r="Q612" i="5"/>
  <c r="R612" i="5"/>
  <c r="A613" i="5"/>
  <c r="B613" i="5"/>
  <c r="C613" i="5"/>
  <c r="D613" i="5"/>
  <c r="E613" i="5"/>
  <c r="F613" i="5"/>
  <c r="G613" i="5"/>
  <c r="H613" i="5"/>
  <c r="S613" i="5" s="1"/>
  <c r="T613" i="5" s="1"/>
  <c r="E613" i="1" s="1"/>
  <c r="I613" i="5"/>
  <c r="J613" i="5"/>
  <c r="K613" i="5"/>
  <c r="L613" i="5"/>
  <c r="M613" i="5"/>
  <c r="N613" i="5"/>
  <c r="O613" i="5"/>
  <c r="P613" i="5"/>
  <c r="Q613" i="5"/>
  <c r="R613" i="5"/>
  <c r="A614" i="5"/>
  <c r="B614" i="5"/>
  <c r="C614" i="5"/>
  <c r="G614" i="5"/>
  <c r="H614" i="5"/>
  <c r="I614" i="5"/>
  <c r="J614" i="5"/>
  <c r="K614" i="5"/>
  <c r="L614" i="5"/>
  <c r="M614" i="5"/>
  <c r="N614" i="5"/>
  <c r="O614" i="5"/>
  <c r="P614" i="5"/>
  <c r="Q614" i="5"/>
  <c r="R614" i="5"/>
  <c r="A615" i="5"/>
  <c r="B615" i="5"/>
  <c r="C615" i="5"/>
  <c r="F615" i="5"/>
  <c r="G615" i="5"/>
  <c r="H615" i="5"/>
  <c r="I615" i="5"/>
  <c r="J615" i="5"/>
  <c r="K615" i="5"/>
  <c r="L615" i="5"/>
  <c r="M615" i="5"/>
  <c r="N615" i="5"/>
  <c r="O615" i="5"/>
  <c r="P615" i="5"/>
  <c r="Q615" i="5"/>
  <c r="R615" i="5"/>
  <c r="A616" i="5"/>
  <c r="B616" i="5"/>
  <c r="C616" i="5"/>
  <c r="D616" i="5"/>
  <c r="E616" i="5"/>
  <c r="F616" i="5"/>
  <c r="G616" i="5"/>
  <c r="H616" i="5"/>
  <c r="I616" i="5"/>
  <c r="J616" i="5"/>
  <c r="K616" i="5"/>
  <c r="L616" i="5"/>
  <c r="M616" i="5"/>
  <c r="N616" i="5"/>
  <c r="O616" i="5"/>
  <c r="S616" i="5" s="1"/>
  <c r="T616" i="5" s="1"/>
  <c r="E616" i="1" s="1"/>
  <c r="P616" i="5"/>
  <c r="Q616" i="5"/>
  <c r="R616" i="5"/>
  <c r="A617" i="5"/>
  <c r="B617" i="5"/>
  <c r="D617" i="5" s="1"/>
  <c r="S617" i="5" s="1"/>
  <c r="T617" i="5" s="1"/>
  <c r="E617" i="1" s="1"/>
  <c r="C617" i="5"/>
  <c r="E617" i="5"/>
  <c r="F617" i="5"/>
  <c r="G617" i="5"/>
  <c r="H617" i="5"/>
  <c r="I617" i="5"/>
  <c r="J617" i="5"/>
  <c r="K617" i="5"/>
  <c r="L617" i="5"/>
  <c r="M617" i="5"/>
  <c r="N617" i="5"/>
  <c r="O617" i="5"/>
  <c r="P617" i="5"/>
  <c r="Q617" i="5"/>
  <c r="R617" i="5"/>
  <c r="A618" i="5"/>
  <c r="B618" i="5"/>
  <c r="C618" i="5"/>
  <c r="D618" i="5"/>
  <c r="E618" i="5"/>
  <c r="F618" i="5"/>
  <c r="G618" i="5"/>
  <c r="H618" i="5"/>
  <c r="I618" i="5"/>
  <c r="J618" i="5"/>
  <c r="K618" i="5"/>
  <c r="L618" i="5"/>
  <c r="M618" i="5"/>
  <c r="S618" i="5" s="1"/>
  <c r="T618" i="5" s="1"/>
  <c r="E618" i="1" s="1"/>
  <c r="N618" i="5"/>
  <c r="O618" i="5"/>
  <c r="P618" i="5"/>
  <c r="Q618" i="5"/>
  <c r="R618" i="5"/>
  <c r="A619" i="5"/>
  <c r="B619" i="5"/>
  <c r="C619" i="5"/>
  <c r="D619" i="5"/>
  <c r="E619" i="5"/>
  <c r="F619" i="5"/>
  <c r="G619" i="5"/>
  <c r="H619" i="5"/>
  <c r="I619" i="5"/>
  <c r="J619" i="5"/>
  <c r="K619" i="5"/>
  <c r="L619" i="5"/>
  <c r="M619" i="5"/>
  <c r="S619" i="5" s="1"/>
  <c r="T619" i="5" s="1"/>
  <c r="E619" i="1" s="1"/>
  <c r="N619" i="5"/>
  <c r="O619" i="5"/>
  <c r="P619" i="5"/>
  <c r="Q619" i="5"/>
  <c r="R619" i="5"/>
  <c r="A620" i="5"/>
  <c r="B620" i="5"/>
  <c r="C620" i="5"/>
  <c r="D620" i="5" s="1"/>
  <c r="S620" i="5" s="1"/>
  <c r="T620" i="5" s="1"/>
  <c r="E620" i="1" s="1"/>
  <c r="E620" i="5"/>
  <c r="F620" i="5"/>
  <c r="G620" i="5"/>
  <c r="H620" i="5"/>
  <c r="I620" i="5"/>
  <c r="J620" i="5"/>
  <c r="K620" i="5"/>
  <c r="L620" i="5"/>
  <c r="M620" i="5"/>
  <c r="N620" i="5"/>
  <c r="O620" i="5"/>
  <c r="P620" i="5"/>
  <c r="Q620" i="5"/>
  <c r="R620" i="5"/>
  <c r="A621" i="5"/>
  <c r="B621" i="5"/>
  <c r="C621" i="5"/>
  <c r="D621" i="5"/>
  <c r="E621" i="5"/>
  <c r="F621" i="5"/>
  <c r="G621" i="5"/>
  <c r="H621" i="5"/>
  <c r="I621" i="5"/>
  <c r="J621" i="5"/>
  <c r="K621" i="5"/>
  <c r="S621" i="5" s="1"/>
  <c r="T621" i="5" s="1"/>
  <c r="E621" i="1" s="1"/>
  <c r="L621" i="5"/>
  <c r="M621" i="5"/>
  <c r="N621" i="5"/>
  <c r="O621" i="5"/>
  <c r="P621" i="5"/>
  <c r="Q621" i="5"/>
  <c r="R621" i="5"/>
  <c r="A622" i="5"/>
  <c r="B622" i="5"/>
  <c r="C622" i="5"/>
  <c r="D622" i="5"/>
  <c r="E622" i="5"/>
  <c r="F622" i="5"/>
  <c r="G622" i="5"/>
  <c r="H622" i="5"/>
  <c r="I622" i="5"/>
  <c r="J622" i="5"/>
  <c r="K622" i="5"/>
  <c r="S622" i="5" s="1"/>
  <c r="T622" i="5" s="1"/>
  <c r="E622" i="1" s="1"/>
  <c r="L622" i="5"/>
  <c r="M622" i="5"/>
  <c r="N622" i="5"/>
  <c r="O622" i="5"/>
  <c r="P622" i="5"/>
  <c r="Q622" i="5"/>
  <c r="R622" i="5"/>
  <c r="A623" i="5"/>
  <c r="B623" i="5"/>
  <c r="C623" i="5"/>
  <c r="D623" i="5"/>
  <c r="E623" i="5"/>
  <c r="F623" i="5"/>
  <c r="G623" i="5"/>
  <c r="H623" i="5"/>
  <c r="I623" i="5"/>
  <c r="J623" i="5"/>
  <c r="K623" i="5"/>
  <c r="S623" i="5" s="1"/>
  <c r="T623" i="5" s="1"/>
  <c r="E623" i="1" s="1"/>
  <c r="L623" i="5"/>
  <c r="M623" i="5"/>
  <c r="N623" i="5"/>
  <c r="O623" i="5"/>
  <c r="P623" i="5"/>
  <c r="Q623" i="5"/>
  <c r="R623" i="5"/>
  <c r="A624" i="5"/>
  <c r="B624" i="5"/>
  <c r="C624" i="5"/>
  <c r="D624" i="5"/>
  <c r="E624" i="5"/>
  <c r="F624" i="5"/>
  <c r="G624" i="5"/>
  <c r="H624" i="5"/>
  <c r="I624" i="5"/>
  <c r="J624" i="5"/>
  <c r="K624" i="5"/>
  <c r="S624" i="5" s="1"/>
  <c r="T624" i="5" s="1"/>
  <c r="E624" i="1" s="1"/>
  <c r="L624" i="5"/>
  <c r="M624" i="5"/>
  <c r="N624" i="5"/>
  <c r="O624" i="5"/>
  <c r="P624" i="5"/>
  <c r="Q624" i="5"/>
  <c r="R624" i="5"/>
  <c r="A625" i="5"/>
  <c r="B625" i="5"/>
  <c r="C625" i="5"/>
  <c r="D625" i="5"/>
  <c r="E625" i="5"/>
  <c r="F625" i="5"/>
  <c r="G625" i="5"/>
  <c r="H625" i="5"/>
  <c r="I625" i="5"/>
  <c r="J625" i="5"/>
  <c r="K625" i="5"/>
  <c r="L625" i="5"/>
  <c r="M625" i="5"/>
  <c r="N625" i="5"/>
  <c r="O625" i="5"/>
  <c r="P625" i="5"/>
  <c r="Q625" i="5"/>
  <c r="R625" i="5"/>
  <c r="S625" i="5"/>
  <c r="T625" i="5"/>
  <c r="A626" i="5"/>
  <c r="B626" i="5"/>
  <c r="C626" i="5"/>
  <c r="D626" i="5"/>
  <c r="E626" i="5"/>
  <c r="F626" i="5"/>
  <c r="G626" i="5"/>
  <c r="H626" i="5"/>
  <c r="I626" i="5"/>
  <c r="J626" i="5"/>
  <c r="K626" i="5"/>
  <c r="L626" i="5"/>
  <c r="M626" i="5"/>
  <c r="N626" i="5"/>
  <c r="O626" i="5"/>
  <c r="P626" i="5"/>
  <c r="Q626" i="5"/>
  <c r="R626" i="5"/>
  <c r="S626" i="5"/>
  <c r="T626" i="5"/>
  <c r="A627" i="5"/>
  <c r="B627" i="5"/>
  <c r="C627" i="5"/>
  <c r="D627" i="5"/>
  <c r="E627" i="5"/>
  <c r="F627" i="5"/>
  <c r="G627" i="5"/>
  <c r="H627" i="5"/>
  <c r="I627" i="5"/>
  <c r="J627" i="5"/>
  <c r="K627" i="5"/>
  <c r="L627" i="5"/>
  <c r="M627" i="5"/>
  <c r="N627" i="5"/>
  <c r="O627" i="5"/>
  <c r="P627" i="5"/>
  <c r="Q627" i="5"/>
  <c r="R627" i="5"/>
  <c r="S627" i="5"/>
  <c r="T627" i="5"/>
  <c r="E627" i="1" s="1"/>
  <c r="A628" i="5"/>
  <c r="B628" i="5"/>
  <c r="C628" i="5"/>
  <c r="D628" i="5"/>
  <c r="E628" i="5"/>
  <c r="F628" i="5"/>
  <c r="G628" i="5"/>
  <c r="H628" i="5"/>
  <c r="I628" i="5"/>
  <c r="J628" i="5"/>
  <c r="K628" i="5"/>
  <c r="L628" i="5"/>
  <c r="M628" i="5"/>
  <c r="N628" i="5"/>
  <c r="O628" i="5"/>
  <c r="P628" i="5"/>
  <c r="Q628" i="5"/>
  <c r="R628" i="5"/>
  <c r="S628" i="5"/>
  <c r="T628" i="5"/>
  <c r="E628" i="1" s="1"/>
  <c r="A629" i="5"/>
  <c r="B629" i="5"/>
  <c r="C629" i="5"/>
  <c r="D629" i="5"/>
  <c r="E629" i="5"/>
  <c r="F629" i="5"/>
  <c r="G629" i="5"/>
  <c r="H629" i="5"/>
  <c r="I629" i="5"/>
  <c r="J629" i="5"/>
  <c r="K629" i="5"/>
  <c r="L629" i="5"/>
  <c r="M629" i="5"/>
  <c r="N629" i="5"/>
  <c r="O629" i="5"/>
  <c r="P629" i="5"/>
  <c r="Q629" i="5"/>
  <c r="R629" i="5"/>
  <c r="S629" i="5"/>
  <c r="T629" i="5"/>
  <c r="E629" i="1" s="1"/>
  <c r="A630" i="5"/>
  <c r="B630" i="5"/>
  <c r="C630" i="5"/>
  <c r="D630" i="5"/>
  <c r="E630" i="5"/>
  <c r="F630" i="5"/>
  <c r="G630" i="5"/>
  <c r="H630" i="5"/>
  <c r="I630" i="5"/>
  <c r="J630" i="5"/>
  <c r="K630" i="5"/>
  <c r="L630" i="5"/>
  <c r="M630" i="5"/>
  <c r="N630" i="5"/>
  <c r="O630" i="5"/>
  <c r="P630" i="5"/>
  <c r="Q630" i="5"/>
  <c r="R630" i="5"/>
  <c r="S630" i="5"/>
  <c r="T630" i="5"/>
  <c r="E630" i="1" s="1"/>
  <c r="A631" i="5"/>
  <c r="B631" i="5"/>
  <c r="C631" i="5"/>
  <c r="D631" i="5"/>
  <c r="E631" i="5"/>
  <c r="F631" i="5"/>
  <c r="G631" i="5"/>
  <c r="H631" i="5"/>
  <c r="I631" i="5"/>
  <c r="J631" i="5"/>
  <c r="K631" i="5"/>
  <c r="L631" i="5"/>
  <c r="M631" i="5"/>
  <c r="N631" i="5"/>
  <c r="O631" i="5"/>
  <c r="P631" i="5"/>
  <c r="Q631" i="5"/>
  <c r="R631" i="5"/>
  <c r="S631" i="5"/>
  <c r="T631" i="5"/>
  <c r="E631" i="1" s="1"/>
  <c r="A632" i="5"/>
  <c r="B632" i="5"/>
  <c r="C632" i="5"/>
  <c r="D632" i="5"/>
  <c r="E632" i="5"/>
  <c r="F632" i="5"/>
  <c r="G632" i="5"/>
  <c r="H632" i="5"/>
  <c r="I632" i="5"/>
  <c r="J632" i="5"/>
  <c r="K632" i="5"/>
  <c r="L632" i="5"/>
  <c r="M632" i="5"/>
  <c r="N632" i="5"/>
  <c r="O632" i="5"/>
  <c r="P632" i="5"/>
  <c r="Q632" i="5"/>
  <c r="R632" i="5"/>
  <c r="S632" i="5"/>
  <c r="T632" i="5"/>
  <c r="E632" i="1" s="1"/>
  <c r="A633" i="5"/>
  <c r="B633" i="5"/>
  <c r="C633" i="5"/>
  <c r="D633" i="5"/>
  <c r="E633" i="5"/>
  <c r="F633" i="5"/>
  <c r="G633" i="5"/>
  <c r="H633" i="5"/>
  <c r="I633" i="5"/>
  <c r="J633" i="5"/>
  <c r="K633" i="5"/>
  <c r="L633" i="5"/>
  <c r="M633" i="5"/>
  <c r="N633" i="5"/>
  <c r="O633" i="5"/>
  <c r="P633" i="5"/>
  <c r="Q633" i="5"/>
  <c r="R633" i="5"/>
  <c r="S633" i="5"/>
  <c r="T633" i="5"/>
  <c r="E633" i="1" s="1"/>
  <c r="A634" i="5"/>
  <c r="B634" i="5"/>
  <c r="C634" i="5"/>
  <c r="D634" i="5"/>
  <c r="E634" i="5"/>
  <c r="F634" i="5"/>
  <c r="G634" i="5"/>
  <c r="H634" i="5"/>
  <c r="I634" i="5"/>
  <c r="J634" i="5"/>
  <c r="K634" i="5"/>
  <c r="L634" i="5"/>
  <c r="M634" i="5"/>
  <c r="N634" i="5"/>
  <c r="O634" i="5"/>
  <c r="P634" i="5"/>
  <c r="Q634" i="5"/>
  <c r="R634" i="5"/>
  <c r="S634" i="5"/>
  <c r="T634" i="5"/>
  <c r="E634" i="1" s="1"/>
  <c r="A635" i="5"/>
  <c r="B635" i="5"/>
  <c r="C635" i="5"/>
  <c r="D635" i="5"/>
  <c r="E635" i="5"/>
  <c r="F635" i="5"/>
  <c r="G635" i="5"/>
  <c r="H635" i="5"/>
  <c r="I635" i="5"/>
  <c r="J635" i="5"/>
  <c r="K635" i="5"/>
  <c r="L635" i="5"/>
  <c r="M635" i="5"/>
  <c r="N635" i="5"/>
  <c r="O635" i="5"/>
  <c r="P635" i="5"/>
  <c r="Q635" i="5"/>
  <c r="R635" i="5"/>
  <c r="S635" i="5"/>
  <c r="T635" i="5"/>
  <c r="E635" i="1" s="1"/>
  <c r="A636" i="5"/>
  <c r="B636" i="5"/>
  <c r="C636" i="5"/>
  <c r="D636" i="5"/>
  <c r="E636" i="5"/>
  <c r="F636" i="5"/>
  <c r="G636" i="5"/>
  <c r="H636" i="5"/>
  <c r="I636" i="5"/>
  <c r="J636" i="5"/>
  <c r="K636" i="5"/>
  <c r="L636" i="5"/>
  <c r="M636" i="5"/>
  <c r="N636" i="5"/>
  <c r="S636" i="5" s="1"/>
  <c r="T636" i="5" s="1"/>
  <c r="E636" i="1" s="1"/>
  <c r="O636" i="5"/>
  <c r="P636" i="5"/>
  <c r="Q636" i="5"/>
  <c r="R636" i="5"/>
  <c r="A637" i="5"/>
  <c r="B637" i="5"/>
  <c r="C637" i="5"/>
  <c r="D637" i="5"/>
  <c r="E637" i="5"/>
  <c r="F637" i="5"/>
  <c r="G637" i="5"/>
  <c r="S637" i="5" s="1"/>
  <c r="T637" i="5" s="1"/>
  <c r="E637" i="1" s="1"/>
  <c r="H637" i="5"/>
  <c r="I637" i="5"/>
  <c r="J637" i="5"/>
  <c r="K637" i="5"/>
  <c r="L637" i="5"/>
  <c r="M637" i="5"/>
  <c r="N637" i="5"/>
  <c r="O637" i="5"/>
  <c r="P637" i="5"/>
  <c r="Q637" i="5"/>
  <c r="R637" i="5"/>
  <c r="A638" i="5"/>
  <c r="B638" i="5"/>
  <c r="C638" i="5"/>
  <c r="F638" i="5"/>
  <c r="G638" i="5"/>
  <c r="H638" i="5"/>
  <c r="I638" i="5"/>
  <c r="J638" i="5"/>
  <c r="K638" i="5"/>
  <c r="L638" i="5"/>
  <c r="M638" i="5"/>
  <c r="N638" i="5"/>
  <c r="O638" i="5"/>
  <c r="P638" i="5"/>
  <c r="Q638" i="5"/>
  <c r="R638" i="5"/>
  <c r="A639" i="5"/>
  <c r="B639" i="5"/>
  <c r="D639" i="5" s="1"/>
  <c r="S639" i="5" s="1"/>
  <c r="T639" i="5" s="1"/>
  <c r="E639" i="1" s="1"/>
  <c r="C639" i="5"/>
  <c r="E639" i="5"/>
  <c r="F639" i="5"/>
  <c r="G639" i="5"/>
  <c r="H639" i="5"/>
  <c r="I639" i="5"/>
  <c r="J639" i="5"/>
  <c r="K639" i="5"/>
  <c r="L639" i="5"/>
  <c r="M639" i="5"/>
  <c r="N639" i="5"/>
  <c r="O639" i="5"/>
  <c r="P639" i="5"/>
  <c r="Q639" i="5"/>
  <c r="R639" i="5"/>
  <c r="A640" i="5"/>
  <c r="B640" i="5"/>
  <c r="C640" i="5"/>
  <c r="D640" i="5"/>
  <c r="E640" i="5"/>
  <c r="F640" i="5"/>
  <c r="G640" i="5"/>
  <c r="H640" i="5"/>
  <c r="I640" i="5"/>
  <c r="J640" i="5"/>
  <c r="K640" i="5"/>
  <c r="S640" i="5" s="1"/>
  <c r="T640" i="5" s="1"/>
  <c r="E640" i="1" s="1"/>
  <c r="L640" i="5"/>
  <c r="M640" i="5"/>
  <c r="N640" i="5"/>
  <c r="O640" i="5"/>
  <c r="P640" i="5"/>
  <c r="Q640" i="5"/>
  <c r="R640" i="5"/>
  <c r="A641" i="5"/>
  <c r="B641" i="5"/>
  <c r="C641" i="5"/>
  <c r="D641" i="5"/>
  <c r="E641" i="5"/>
  <c r="F641" i="5"/>
  <c r="G641" i="5"/>
  <c r="H641" i="5"/>
  <c r="S641" i="5" s="1"/>
  <c r="T641" i="5" s="1"/>
  <c r="E641" i="1" s="1"/>
  <c r="I641" i="5"/>
  <c r="J641" i="5"/>
  <c r="K641" i="5"/>
  <c r="L641" i="5"/>
  <c r="M641" i="5"/>
  <c r="N641" i="5"/>
  <c r="O641" i="5"/>
  <c r="P641" i="5"/>
  <c r="Q641" i="5"/>
  <c r="R641" i="5"/>
  <c r="A642" i="5"/>
  <c r="B642" i="5"/>
  <c r="C642" i="5"/>
  <c r="D642" i="5" s="1"/>
  <c r="S642" i="5" s="1"/>
  <c r="T642" i="5" s="1"/>
  <c r="E642" i="1" s="1"/>
  <c r="E642" i="5"/>
  <c r="F642" i="5"/>
  <c r="G642" i="5"/>
  <c r="H642" i="5"/>
  <c r="I642" i="5"/>
  <c r="J642" i="5"/>
  <c r="K642" i="5"/>
  <c r="L642" i="5"/>
  <c r="M642" i="5"/>
  <c r="N642" i="5"/>
  <c r="O642" i="5"/>
  <c r="P642" i="5"/>
  <c r="Q642" i="5"/>
  <c r="R642" i="5"/>
  <c r="A643" i="5"/>
  <c r="B643" i="5"/>
  <c r="C643" i="5"/>
  <c r="D643" i="5"/>
  <c r="E643" i="5"/>
  <c r="F643" i="5"/>
  <c r="G643" i="5"/>
  <c r="H643" i="5"/>
  <c r="S643" i="5" s="1"/>
  <c r="T643" i="5" s="1"/>
  <c r="E643" i="1" s="1"/>
  <c r="I643" i="5"/>
  <c r="J643" i="5"/>
  <c r="K643" i="5"/>
  <c r="L643" i="5"/>
  <c r="M643" i="5"/>
  <c r="N643" i="5"/>
  <c r="O643" i="5"/>
  <c r="P643" i="5"/>
  <c r="Q643" i="5"/>
  <c r="R643" i="5"/>
  <c r="A644" i="5"/>
  <c r="B644" i="5"/>
  <c r="C644" i="5"/>
  <c r="D644" i="5" s="1"/>
  <c r="S644" i="5" s="1"/>
  <c r="T644" i="5" s="1"/>
  <c r="E644" i="1" s="1"/>
  <c r="E644" i="5"/>
  <c r="F644" i="5"/>
  <c r="G644" i="5"/>
  <c r="H644" i="5"/>
  <c r="I644" i="5"/>
  <c r="J644" i="5"/>
  <c r="K644" i="5"/>
  <c r="L644" i="5"/>
  <c r="M644" i="5"/>
  <c r="N644" i="5"/>
  <c r="O644" i="5"/>
  <c r="P644" i="5"/>
  <c r="Q644" i="5"/>
  <c r="R644" i="5"/>
  <c r="A645" i="5"/>
  <c r="B645" i="5"/>
  <c r="C645" i="5"/>
  <c r="D645" i="5" s="1"/>
  <c r="S645" i="5" s="1"/>
  <c r="T645" i="5" s="1"/>
  <c r="E645" i="1" s="1"/>
  <c r="E645" i="5"/>
  <c r="F645" i="5"/>
  <c r="G645" i="5"/>
  <c r="H645" i="5"/>
  <c r="I645" i="5"/>
  <c r="J645" i="5"/>
  <c r="K645" i="5"/>
  <c r="L645" i="5"/>
  <c r="M645" i="5"/>
  <c r="N645" i="5"/>
  <c r="O645" i="5"/>
  <c r="P645" i="5"/>
  <c r="Q645" i="5"/>
  <c r="R645" i="5"/>
  <c r="A646" i="5"/>
  <c r="B646" i="5"/>
  <c r="C646" i="5"/>
  <c r="D646" i="5" s="1"/>
  <c r="S646" i="5" s="1"/>
  <c r="T646" i="5" s="1"/>
  <c r="E646" i="1" s="1"/>
  <c r="E646" i="5"/>
  <c r="F646" i="5"/>
  <c r="G646" i="5"/>
  <c r="H646" i="5"/>
  <c r="I646" i="5"/>
  <c r="J646" i="5"/>
  <c r="K646" i="5"/>
  <c r="L646" i="5"/>
  <c r="M646" i="5"/>
  <c r="N646" i="5"/>
  <c r="O646" i="5"/>
  <c r="P646" i="5"/>
  <c r="Q646" i="5"/>
  <c r="R646" i="5"/>
  <c r="A647" i="5"/>
  <c r="B647" i="5"/>
  <c r="C647" i="5"/>
  <c r="D647" i="5"/>
  <c r="E647" i="5"/>
  <c r="F647" i="5"/>
  <c r="G647" i="5"/>
  <c r="H647" i="5"/>
  <c r="I647" i="5"/>
  <c r="J647" i="5"/>
  <c r="K647" i="5"/>
  <c r="S647" i="5" s="1"/>
  <c r="T647" i="5" s="1"/>
  <c r="E647" i="1" s="1"/>
  <c r="L647" i="5"/>
  <c r="M647" i="5"/>
  <c r="N647" i="5"/>
  <c r="O647" i="5"/>
  <c r="P647" i="5"/>
  <c r="Q647" i="5"/>
  <c r="R647" i="5"/>
  <c r="A648" i="5"/>
  <c r="B648" i="5"/>
  <c r="C648" i="5"/>
  <c r="D648" i="5"/>
  <c r="E648" i="5"/>
  <c r="F648" i="5"/>
  <c r="G648" i="5"/>
  <c r="H648" i="5"/>
  <c r="I648" i="5"/>
  <c r="J648" i="5"/>
  <c r="S648" i="5" s="1"/>
  <c r="T648" i="5" s="1"/>
  <c r="E648" i="1" s="1"/>
  <c r="K648" i="5"/>
  <c r="L648" i="5"/>
  <c r="M648" i="5"/>
  <c r="N648" i="5"/>
  <c r="O648" i="5"/>
  <c r="P648" i="5"/>
  <c r="Q648" i="5"/>
  <c r="R648" i="5"/>
  <c r="A649" i="5"/>
  <c r="B649" i="5"/>
  <c r="C649" i="5"/>
  <c r="D649" i="5"/>
  <c r="E649" i="5"/>
  <c r="F649" i="5"/>
  <c r="G649" i="5"/>
  <c r="H649" i="5"/>
  <c r="I649" i="5"/>
  <c r="J649" i="5"/>
  <c r="K649" i="5"/>
  <c r="L649" i="5"/>
  <c r="S649" i="5" s="1"/>
  <c r="T649" i="5" s="1"/>
  <c r="E649" i="1" s="1"/>
  <c r="M649" i="5"/>
  <c r="N649" i="5"/>
  <c r="O649" i="5"/>
  <c r="P649" i="5"/>
  <c r="Q649" i="5"/>
  <c r="R649" i="5"/>
  <c r="A650" i="5"/>
  <c r="B650" i="5"/>
  <c r="C650" i="5"/>
  <c r="D650" i="5"/>
  <c r="E650" i="5"/>
  <c r="F650" i="5"/>
  <c r="G650" i="5"/>
  <c r="H650" i="5"/>
  <c r="I650" i="5"/>
  <c r="J650" i="5"/>
  <c r="K650" i="5"/>
  <c r="S650" i="5" s="1"/>
  <c r="T650" i="5" s="1"/>
  <c r="E650" i="1" s="1"/>
  <c r="L650" i="5"/>
  <c r="M650" i="5"/>
  <c r="N650" i="5"/>
  <c r="O650" i="5"/>
  <c r="P650" i="5"/>
  <c r="Q650" i="5"/>
  <c r="R650" i="5"/>
  <c r="A651" i="5"/>
  <c r="B651" i="5"/>
  <c r="C651" i="5"/>
  <c r="D651" i="5" s="1"/>
  <c r="S651" i="5" s="1"/>
  <c r="T651" i="5" s="1"/>
  <c r="E651" i="1" s="1"/>
  <c r="E651" i="5"/>
  <c r="F651" i="5"/>
  <c r="G651" i="5"/>
  <c r="H651" i="5"/>
  <c r="I651" i="5"/>
  <c r="J651" i="5"/>
  <c r="K651" i="5"/>
  <c r="L651" i="5"/>
  <c r="M651" i="5"/>
  <c r="N651" i="5"/>
  <c r="O651" i="5"/>
  <c r="P651" i="5"/>
  <c r="Q651" i="5"/>
  <c r="R651" i="5"/>
  <c r="A652" i="5"/>
  <c r="B652" i="5"/>
  <c r="D652" i="5" s="1"/>
  <c r="S652" i="5" s="1"/>
  <c r="T652" i="5" s="1"/>
  <c r="E652" i="1" s="1"/>
  <c r="C652" i="5"/>
  <c r="E652" i="5"/>
  <c r="F652" i="5"/>
  <c r="G652" i="5"/>
  <c r="H652" i="5"/>
  <c r="I652" i="5"/>
  <c r="J652" i="5"/>
  <c r="K652" i="5"/>
  <c r="L652" i="5"/>
  <c r="M652" i="5"/>
  <c r="N652" i="5"/>
  <c r="O652" i="5"/>
  <c r="P652" i="5"/>
  <c r="Q652" i="5"/>
  <c r="R652" i="5"/>
  <c r="A653" i="5"/>
  <c r="B653" i="5"/>
  <c r="C653" i="5"/>
  <c r="D653" i="5" s="1"/>
  <c r="S653" i="5" s="1"/>
  <c r="T653" i="5" s="1"/>
  <c r="E653" i="1" s="1"/>
  <c r="E653" i="5"/>
  <c r="F653" i="5"/>
  <c r="G653" i="5"/>
  <c r="H653" i="5"/>
  <c r="I653" i="5"/>
  <c r="J653" i="5"/>
  <c r="K653" i="5"/>
  <c r="L653" i="5"/>
  <c r="M653" i="5"/>
  <c r="N653" i="5"/>
  <c r="O653" i="5"/>
  <c r="P653" i="5"/>
  <c r="Q653" i="5"/>
  <c r="R653" i="5"/>
  <c r="A654" i="5"/>
  <c r="B654" i="5"/>
  <c r="C654" i="5"/>
  <c r="D654" i="5"/>
  <c r="E654" i="5"/>
  <c r="F654" i="5"/>
  <c r="G654" i="5"/>
  <c r="H654" i="5"/>
  <c r="I654" i="5"/>
  <c r="J654" i="5"/>
  <c r="K654" i="5"/>
  <c r="S654" i="5" s="1"/>
  <c r="T654" i="5" s="1"/>
  <c r="L654" i="5"/>
  <c r="M654" i="5"/>
  <c r="N654" i="5"/>
  <c r="O654" i="5"/>
  <c r="P654" i="5"/>
  <c r="Q654" i="5"/>
  <c r="R654" i="5"/>
  <c r="A655" i="5"/>
  <c r="B655" i="5"/>
  <c r="C655" i="5"/>
  <c r="F655" i="5"/>
  <c r="G655" i="5"/>
  <c r="H655" i="5"/>
  <c r="I655" i="5"/>
  <c r="J655" i="5"/>
  <c r="K655" i="5"/>
  <c r="L655" i="5"/>
  <c r="M655" i="5"/>
  <c r="N655" i="5"/>
  <c r="O655" i="5"/>
  <c r="P655" i="5"/>
  <c r="Q655" i="5"/>
  <c r="R655" i="5"/>
  <c r="A656" i="5"/>
  <c r="B656" i="5"/>
  <c r="D656" i="5" s="1"/>
  <c r="S656" i="5" s="1"/>
  <c r="T656" i="5" s="1"/>
  <c r="C656" i="5"/>
  <c r="E656" i="5"/>
  <c r="F656" i="5"/>
  <c r="G656" i="5"/>
  <c r="H656" i="5"/>
  <c r="I656" i="5"/>
  <c r="J656" i="5"/>
  <c r="K656" i="5"/>
  <c r="L656" i="5"/>
  <c r="M656" i="5"/>
  <c r="N656" i="5"/>
  <c r="O656" i="5"/>
  <c r="P656" i="5"/>
  <c r="Q656" i="5"/>
  <c r="R656" i="5"/>
  <c r="A657" i="5"/>
  <c r="B657" i="5"/>
  <c r="C657" i="5"/>
  <c r="D657" i="5" s="1"/>
  <c r="S657" i="5" s="1"/>
  <c r="T657" i="5" s="1"/>
  <c r="E657" i="5"/>
  <c r="F657" i="5"/>
  <c r="G657" i="5"/>
  <c r="H657" i="5"/>
  <c r="I657" i="5"/>
  <c r="J657" i="5"/>
  <c r="K657" i="5"/>
  <c r="L657" i="5"/>
  <c r="M657" i="5"/>
  <c r="N657" i="5"/>
  <c r="O657" i="5"/>
  <c r="P657" i="5"/>
  <c r="Q657" i="5"/>
  <c r="R657" i="5"/>
  <c r="A658" i="5"/>
  <c r="B658" i="5"/>
  <c r="D658" i="5" s="1"/>
  <c r="S658" i="5" s="1"/>
  <c r="T658" i="5" s="1"/>
  <c r="C658" i="5"/>
  <c r="E658" i="5"/>
  <c r="F658" i="5"/>
  <c r="G658" i="5"/>
  <c r="H658" i="5"/>
  <c r="I658" i="5"/>
  <c r="J658" i="5"/>
  <c r="K658" i="5"/>
  <c r="L658" i="5"/>
  <c r="M658" i="5"/>
  <c r="N658" i="5"/>
  <c r="O658" i="5"/>
  <c r="P658" i="5"/>
  <c r="Q658" i="5"/>
  <c r="R658" i="5"/>
  <c r="A659" i="5"/>
  <c r="B659" i="5"/>
  <c r="C659" i="5"/>
  <c r="D659" i="5"/>
  <c r="E659" i="5"/>
  <c r="F659" i="5"/>
  <c r="G659" i="5"/>
  <c r="H659" i="5"/>
  <c r="I659" i="5"/>
  <c r="J659" i="5"/>
  <c r="K659" i="5"/>
  <c r="L659" i="5"/>
  <c r="M659" i="5"/>
  <c r="S659" i="5" s="1"/>
  <c r="T659" i="5" s="1"/>
  <c r="N659" i="5"/>
  <c r="O659" i="5"/>
  <c r="P659" i="5"/>
  <c r="Q659" i="5"/>
  <c r="R659" i="5"/>
  <c r="A660" i="5"/>
  <c r="B660" i="5"/>
  <c r="C660" i="5"/>
  <c r="G660" i="5"/>
  <c r="H660" i="5"/>
  <c r="I660" i="5"/>
  <c r="J660" i="5"/>
  <c r="K660" i="5"/>
  <c r="L660" i="5"/>
  <c r="M660" i="5"/>
  <c r="N660" i="5"/>
  <c r="O660" i="5"/>
  <c r="P660" i="5"/>
  <c r="Q660" i="5"/>
  <c r="R660" i="5"/>
  <c r="A661" i="5"/>
  <c r="B661" i="5"/>
  <c r="C661" i="5"/>
  <c r="F661" i="5"/>
  <c r="G661" i="5"/>
  <c r="H661" i="5"/>
  <c r="I661" i="5"/>
  <c r="J661" i="5"/>
  <c r="K661" i="5"/>
  <c r="L661" i="5"/>
  <c r="M661" i="5"/>
  <c r="N661" i="5"/>
  <c r="O661" i="5"/>
  <c r="P661" i="5"/>
  <c r="Q661" i="5"/>
  <c r="R661" i="5"/>
  <c r="A662" i="5"/>
  <c r="B662" i="5"/>
  <c r="C662" i="5"/>
  <c r="G662" i="5"/>
  <c r="H662" i="5"/>
  <c r="I662" i="5"/>
  <c r="J662" i="5"/>
  <c r="K662" i="5"/>
  <c r="L662" i="5"/>
  <c r="M662" i="5"/>
  <c r="N662" i="5"/>
  <c r="O662" i="5"/>
  <c r="P662" i="5"/>
  <c r="Q662" i="5"/>
  <c r="R662" i="5"/>
  <c r="A663" i="5"/>
  <c r="B663" i="5"/>
  <c r="C663" i="5"/>
  <c r="D663" i="5"/>
  <c r="E663" i="5"/>
  <c r="F663" i="5"/>
  <c r="G663" i="5"/>
  <c r="H663" i="5"/>
  <c r="I663" i="5"/>
  <c r="J663" i="5"/>
  <c r="K663" i="5"/>
  <c r="S663" i="5" s="1"/>
  <c r="T663" i="5" s="1"/>
  <c r="L663" i="5"/>
  <c r="M663" i="5"/>
  <c r="N663" i="5"/>
  <c r="O663" i="5"/>
  <c r="P663" i="5"/>
  <c r="Q663" i="5"/>
  <c r="R663" i="5"/>
  <c r="A664" i="5"/>
  <c r="B664" i="5"/>
  <c r="C664" i="5"/>
  <c r="D664" i="5"/>
  <c r="E664" i="5"/>
  <c r="F664" i="5"/>
  <c r="G664" i="5"/>
  <c r="H664" i="5"/>
  <c r="I664" i="5"/>
  <c r="J664" i="5"/>
  <c r="K664" i="5"/>
  <c r="L664" i="5"/>
  <c r="S664" i="5" s="1"/>
  <c r="T664" i="5" s="1"/>
  <c r="M664" i="5"/>
  <c r="N664" i="5"/>
  <c r="O664" i="5"/>
  <c r="P664" i="5"/>
  <c r="Q664" i="5"/>
  <c r="R664" i="5"/>
  <c r="A665" i="5"/>
  <c r="B665" i="5"/>
  <c r="C665" i="5"/>
  <c r="D665" i="5" s="1"/>
  <c r="S665" i="5" s="1"/>
  <c r="T665" i="5" s="1"/>
  <c r="E665" i="5"/>
  <c r="F665" i="5"/>
  <c r="G665" i="5"/>
  <c r="H665" i="5"/>
  <c r="I665" i="5"/>
  <c r="J665" i="5"/>
  <c r="K665" i="5"/>
  <c r="L665" i="5"/>
  <c r="M665" i="5"/>
  <c r="N665" i="5"/>
  <c r="O665" i="5"/>
  <c r="P665" i="5"/>
  <c r="Q665" i="5"/>
  <c r="R665" i="5"/>
  <c r="A666" i="5"/>
  <c r="B666" i="5"/>
  <c r="C666" i="5"/>
  <c r="D666" i="5"/>
  <c r="E666" i="5"/>
  <c r="F666" i="5"/>
  <c r="G666" i="5"/>
  <c r="H666" i="5"/>
  <c r="I666" i="5"/>
  <c r="J666" i="5"/>
  <c r="K666" i="5"/>
  <c r="L666" i="5"/>
  <c r="S666" i="5" s="1"/>
  <c r="T666" i="5" s="1"/>
  <c r="M666" i="5"/>
  <c r="N666" i="5"/>
  <c r="O666" i="5"/>
  <c r="P666" i="5"/>
  <c r="Q666" i="5"/>
  <c r="R666" i="5"/>
  <c r="A667" i="5"/>
  <c r="B667" i="5"/>
  <c r="C667" i="5"/>
  <c r="D667" i="5"/>
  <c r="E667" i="5"/>
  <c r="F667" i="5"/>
  <c r="G667" i="5"/>
  <c r="H667" i="5"/>
  <c r="I667" i="5"/>
  <c r="J667" i="5"/>
  <c r="K667" i="5"/>
  <c r="S667" i="5" s="1"/>
  <c r="T667" i="5" s="1"/>
  <c r="L667" i="5"/>
  <c r="M667" i="5"/>
  <c r="N667" i="5"/>
  <c r="O667" i="5"/>
  <c r="P667" i="5"/>
  <c r="Q667" i="5"/>
  <c r="R667" i="5"/>
  <c r="A668" i="5"/>
  <c r="B668" i="5"/>
  <c r="D668" i="5" s="1"/>
  <c r="S668" i="5" s="1"/>
  <c r="T668" i="5" s="1"/>
  <c r="C668" i="5"/>
  <c r="E668" i="5"/>
  <c r="F668" i="5"/>
  <c r="G668" i="5"/>
  <c r="H668" i="5"/>
  <c r="I668" i="5"/>
  <c r="J668" i="5"/>
  <c r="K668" i="5"/>
  <c r="L668" i="5"/>
  <c r="M668" i="5"/>
  <c r="N668" i="5"/>
  <c r="O668" i="5"/>
  <c r="P668" i="5"/>
  <c r="Q668" i="5"/>
  <c r="R668" i="5"/>
  <c r="A669" i="5"/>
  <c r="B669" i="5"/>
  <c r="C669" i="5"/>
  <c r="D669" i="5"/>
  <c r="E669" i="5"/>
  <c r="F669" i="5"/>
  <c r="G669" i="5"/>
  <c r="H669" i="5"/>
  <c r="I669" i="5"/>
  <c r="J669" i="5"/>
  <c r="K669" i="5"/>
  <c r="S669" i="5" s="1"/>
  <c r="T669" i="5" s="1"/>
  <c r="L669" i="5"/>
  <c r="M669" i="5"/>
  <c r="N669" i="5"/>
  <c r="O669" i="5"/>
  <c r="P669" i="5"/>
  <c r="Q669" i="5"/>
  <c r="R669" i="5"/>
  <c r="A670" i="5"/>
  <c r="B670" i="5"/>
  <c r="C670" i="5"/>
  <c r="G670" i="5"/>
  <c r="H670" i="5"/>
  <c r="I670" i="5"/>
  <c r="J670" i="5"/>
  <c r="K670" i="5"/>
  <c r="L670" i="5"/>
  <c r="M670" i="5"/>
  <c r="N670" i="5"/>
  <c r="O670" i="5"/>
  <c r="P670" i="5"/>
  <c r="Q670" i="5"/>
  <c r="R670" i="5"/>
  <c r="A671" i="5"/>
  <c r="B671" i="5"/>
  <c r="C671" i="5"/>
  <c r="D671" i="5"/>
  <c r="E671" i="5"/>
  <c r="F671" i="5"/>
  <c r="G671" i="5"/>
  <c r="H671" i="5"/>
  <c r="I671" i="5"/>
  <c r="J671" i="5"/>
  <c r="K671" i="5"/>
  <c r="S671" i="5" s="1"/>
  <c r="T671" i="5" s="1"/>
  <c r="L671" i="5"/>
  <c r="M671" i="5"/>
  <c r="N671" i="5"/>
  <c r="O671" i="5"/>
  <c r="P671" i="5"/>
  <c r="Q671" i="5"/>
  <c r="R671" i="5"/>
  <c r="A672" i="5"/>
  <c r="B672" i="5"/>
  <c r="C672" i="5"/>
  <c r="D672" i="5"/>
  <c r="E672" i="5"/>
  <c r="F672" i="5"/>
  <c r="G672" i="5"/>
  <c r="H672" i="5"/>
  <c r="I672" i="5"/>
  <c r="J672" i="5"/>
  <c r="K672" i="5"/>
  <c r="L672" i="5"/>
  <c r="M672" i="5"/>
  <c r="S672" i="5" s="1"/>
  <c r="T672" i="5" s="1"/>
  <c r="N672" i="5"/>
  <c r="O672" i="5"/>
  <c r="P672" i="5"/>
  <c r="Q672" i="5"/>
  <c r="R672" i="5"/>
  <c r="A673" i="5"/>
  <c r="B673" i="5"/>
  <c r="C673" i="5"/>
  <c r="E673" i="5" s="1"/>
  <c r="S673" i="5" s="1"/>
  <c r="T673" i="5" s="1"/>
  <c r="D673" i="5"/>
  <c r="F673" i="5"/>
  <c r="G673" i="5"/>
  <c r="H673" i="5"/>
  <c r="I673" i="5"/>
  <c r="J673" i="5"/>
  <c r="K673" i="5"/>
  <c r="L673" i="5"/>
  <c r="M673" i="5"/>
  <c r="N673" i="5"/>
  <c r="O673" i="5"/>
  <c r="P673" i="5"/>
  <c r="Q673" i="5"/>
  <c r="R673" i="5"/>
  <c r="A674" i="5"/>
  <c r="B674" i="5"/>
  <c r="C674" i="5"/>
  <c r="D674" i="5"/>
  <c r="E674" i="5"/>
  <c r="F674" i="5"/>
  <c r="G674" i="5"/>
  <c r="H674" i="5"/>
  <c r="I674" i="5"/>
  <c r="J674" i="5"/>
  <c r="K674" i="5"/>
  <c r="L674" i="5"/>
  <c r="M674" i="5"/>
  <c r="S674" i="5" s="1"/>
  <c r="T674" i="5" s="1"/>
  <c r="N674" i="5"/>
  <c r="O674" i="5"/>
  <c r="P674" i="5"/>
  <c r="Q674" i="5"/>
  <c r="R674" i="5"/>
  <c r="A675" i="5"/>
  <c r="B675" i="5"/>
  <c r="C675" i="5"/>
  <c r="F675" i="5"/>
  <c r="G675" i="5"/>
  <c r="H675" i="5"/>
  <c r="I675" i="5"/>
  <c r="J675" i="5"/>
  <c r="K675" i="5"/>
  <c r="L675" i="5"/>
  <c r="M675" i="5"/>
  <c r="N675" i="5"/>
  <c r="O675" i="5"/>
  <c r="P675" i="5"/>
  <c r="Q675" i="5"/>
  <c r="R675" i="5"/>
  <c r="A676" i="5"/>
  <c r="B676" i="5"/>
  <c r="D676" i="5" s="1"/>
  <c r="C676" i="5"/>
  <c r="G676" i="5"/>
  <c r="H676" i="5"/>
  <c r="I676" i="5"/>
  <c r="J676" i="5"/>
  <c r="K676" i="5"/>
  <c r="L676" i="5"/>
  <c r="M676" i="5"/>
  <c r="N676" i="5"/>
  <c r="O676" i="5"/>
  <c r="P676" i="5"/>
  <c r="Q676" i="5"/>
  <c r="R676" i="5"/>
  <c r="A677" i="5"/>
  <c r="B677" i="5"/>
  <c r="C677" i="5"/>
  <c r="D677" i="5"/>
  <c r="E677" i="5"/>
  <c r="F677" i="5"/>
  <c r="G677" i="5"/>
  <c r="H677" i="5"/>
  <c r="I677" i="5"/>
  <c r="J677" i="5"/>
  <c r="S677" i="5" s="1"/>
  <c r="T677" i="5" s="1"/>
  <c r="K677" i="5"/>
  <c r="L677" i="5"/>
  <c r="M677" i="5"/>
  <c r="N677" i="5"/>
  <c r="O677" i="5"/>
  <c r="P677" i="5"/>
  <c r="Q677" i="5"/>
  <c r="R677" i="5"/>
  <c r="A678" i="5"/>
  <c r="B678" i="5"/>
  <c r="C678" i="5"/>
  <c r="D678" i="5"/>
  <c r="E678" i="5"/>
  <c r="F678" i="5"/>
  <c r="G678" i="5"/>
  <c r="H678" i="5"/>
  <c r="S678" i="5" s="1"/>
  <c r="T678" i="5" s="1"/>
  <c r="I678" i="5"/>
  <c r="J678" i="5"/>
  <c r="K678" i="5"/>
  <c r="L678" i="5"/>
  <c r="M678" i="5"/>
  <c r="N678" i="5"/>
  <c r="O678" i="5"/>
  <c r="P678" i="5"/>
  <c r="Q678" i="5"/>
  <c r="R678" i="5"/>
  <c r="A679" i="5"/>
  <c r="B679" i="5"/>
  <c r="C679" i="5"/>
  <c r="D679" i="5"/>
  <c r="E679" i="5"/>
  <c r="F679" i="5"/>
  <c r="G679" i="5"/>
  <c r="H679" i="5"/>
  <c r="I679" i="5"/>
  <c r="J679" i="5"/>
  <c r="K679" i="5"/>
  <c r="S679" i="5" s="1"/>
  <c r="T679" i="5" s="1"/>
  <c r="L679" i="5"/>
  <c r="M679" i="5"/>
  <c r="N679" i="5"/>
  <c r="O679" i="5"/>
  <c r="P679" i="5"/>
  <c r="Q679" i="5"/>
  <c r="R679" i="5"/>
  <c r="A680" i="5"/>
  <c r="B680" i="5"/>
  <c r="C680" i="5"/>
  <c r="F680" i="5"/>
  <c r="G680" i="5"/>
  <c r="H680" i="5"/>
  <c r="I680" i="5"/>
  <c r="J680" i="5"/>
  <c r="K680" i="5"/>
  <c r="L680" i="5"/>
  <c r="M680" i="5"/>
  <c r="N680" i="5"/>
  <c r="O680" i="5"/>
  <c r="P680" i="5"/>
  <c r="Q680" i="5"/>
  <c r="R680" i="5"/>
  <c r="A681" i="5"/>
  <c r="B681" i="5"/>
  <c r="C681" i="5"/>
  <c r="F681" i="5"/>
  <c r="G681" i="5"/>
  <c r="H681" i="5"/>
  <c r="I681" i="5"/>
  <c r="J681" i="5"/>
  <c r="K681" i="5"/>
  <c r="L681" i="5"/>
  <c r="M681" i="5"/>
  <c r="N681" i="5"/>
  <c r="O681" i="5"/>
  <c r="P681" i="5"/>
  <c r="Q681" i="5"/>
  <c r="R681" i="5"/>
  <c r="A682" i="5"/>
  <c r="B682" i="5"/>
  <c r="D682" i="5" s="1"/>
  <c r="S682" i="5" s="1"/>
  <c r="T682" i="5" s="1"/>
  <c r="C682" i="5"/>
  <c r="E682" i="5"/>
  <c r="F682" i="5"/>
  <c r="G682" i="5"/>
  <c r="H682" i="5"/>
  <c r="I682" i="5"/>
  <c r="J682" i="5"/>
  <c r="K682" i="5"/>
  <c r="L682" i="5"/>
  <c r="M682" i="5"/>
  <c r="N682" i="5"/>
  <c r="O682" i="5"/>
  <c r="P682" i="5"/>
  <c r="Q682" i="5"/>
  <c r="R682" i="5"/>
  <c r="A683" i="5"/>
  <c r="B683" i="5"/>
  <c r="C683" i="5"/>
  <c r="D683" i="5"/>
  <c r="G683" i="5"/>
  <c r="H683" i="5"/>
  <c r="I683" i="5"/>
  <c r="J683" i="5"/>
  <c r="K683" i="5"/>
  <c r="L683" i="5"/>
  <c r="M683" i="5"/>
  <c r="N683" i="5"/>
  <c r="O683" i="5"/>
  <c r="P683" i="5"/>
  <c r="Q683" i="5"/>
  <c r="R683" i="5"/>
  <c r="A684" i="5"/>
  <c r="B684" i="5"/>
  <c r="C684" i="5"/>
  <c r="G684" i="5"/>
  <c r="H684" i="5"/>
  <c r="I684" i="5"/>
  <c r="J684" i="5"/>
  <c r="K684" i="5"/>
  <c r="L684" i="5"/>
  <c r="M684" i="5"/>
  <c r="N684" i="5"/>
  <c r="O684" i="5"/>
  <c r="P684" i="5"/>
  <c r="Q684" i="5"/>
  <c r="R684" i="5"/>
  <c r="A685" i="5"/>
  <c r="B685" i="5"/>
  <c r="C685" i="5"/>
  <c r="D685" i="5"/>
  <c r="E685" i="5"/>
  <c r="F685" i="5"/>
  <c r="G685" i="5"/>
  <c r="H685" i="5"/>
  <c r="I685" i="5"/>
  <c r="J685" i="5"/>
  <c r="K685" i="5"/>
  <c r="L685" i="5"/>
  <c r="M685" i="5"/>
  <c r="N685" i="5"/>
  <c r="O685" i="5"/>
  <c r="P685" i="5"/>
  <c r="S685" i="5" s="1"/>
  <c r="T685" i="5" s="1"/>
  <c r="Q685" i="5"/>
  <c r="R685" i="5"/>
  <c r="A686" i="5"/>
  <c r="B686" i="5"/>
  <c r="C686" i="5"/>
  <c r="G686" i="5"/>
  <c r="H686" i="5"/>
  <c r="I686" i="5"/>
  <c r="J686" i="5"/>
  <c r="K686" i="5"/>
  <c r="L686" i="5"/>
  <c r="M686" i="5"/>
  <c r="N686" i="5"/>
  <c r="O686" i="5"/>
  <c r="P686" i="5"/>
  <c r="Q686" i="5"/>
  <c r="R686" i="5"/>
  <c r="A687" i="5"/>
  <c r="B687" i="5"/>
  <c r="C687" i="5"/>
  <c r="D687" i="5"/>
  <c r="E687" i="5"/>
  <c r="F687" i="5"/>
  <c r="G687" i="5"/>
  <c r="H687" i="5"/>
  <c r="I687" i="5"/>
  <c r="J687" i="5"/>
  <c r="K687" i="5"/>
  <c r="L687" i="5"/>
  <c r="M687" i="5"/>
  <c r="N687" i="5"/>
  <c r="O687" i="5"/>
  <c r="P687" i="5"/>
  <c r="Q687" i="5"/>
  <c r="R687" i="5"/>
  <c r="S687" i="5"/>
  <c r="T687" i="5"/>
  <c r="A688" i="5"/>
  <c r="B688" i="5"/>
  <c r="C688" i="5"/>
  <c r="D688" i="5"/>
  <c r="E688" i="5"/>
  <c r="F688" i="5"/>
  <c r="G688" i="5"/>
  <c r="H688" i="5"/>
  <c r="I688" i="5"/>
  <c r="J688" i="5"/>
  <c r="K688" i="5"/>
  <c r="L688" i="5"/>
  <c r="M688" i="5"/>
  <c r="N688" i="5"/>
  <c r="O688" i="5"/>
  <c r="P688" i="5"/>
  <c r="Q688" i="5"/>
  <c r="R688" i="5"/>
  <c r="S688" i="5"/>
  <c r="T688" i="5"/>
  <c r="A689" i="5"/>
  <c r="B689" i="5"/>
  <c r="C689" i="5"/>
  <c r="D689" i="5"/>
  <c r="E689" i="5"/>
  <c r="F689" i="5"/>
  <c r="G689" i="5"/>
  <c r="H689" i="5"/>
  <c r="I689" i="5"/>
  <c r="J689" i="5"/>
  <c r="K689" i="5"/>
  <c r="L689" i="5"/>
  <c r="M689" i="5"/>
  <c r="N689" i="5"/>
  <c r="O689" i="5"/>
  <c r="P689" i="5"/>
  <c r="Q689" i="5"/>
  <c r="R689" i="5"/>
  <c r="S689" i="5"/>
  <c r="T689" i="5"/>
  <c r="A690" i="5"/>
  <c r="B690" i="5"/>
  <c r="C690" i="5"/>
  <c r="D690" i="5"/>
  <c r="E690" i="5"/>
  <c r="F690" i="5"/>
  <c r="G690" i="5"/>
  <c r="H690" i="5"/>
  <c r="I690" i="5"/>
  <c r="J690" i="5"/>
  <c r="K690" i="5"/>
  <c r="L690" i="5"/>
  <c r="M690" i="5"/>
  <c r="N690" i="5"/>
  <c r="O690" i="5"/>
  <c r="P690" i="5"/>
  <c r="Q690" i="5"/>
  <c r="R690" i="5"/>
  <c r="S690" i="5"/>
  <c r="T690" i="5"/>
  <c r="A691" i="5"/>
  <c r="B691" i="5"/>
  <c r="C691" i="5"/>
  <c r="D691" i="5"/>
  <c r="E691" i="5"/>
  <c r="F691" i="5"/>
  <c r="G691" i="5"/>
  <c r="H691" i="5"/>
  <c r="I691" i="5"/>
  <c r="J691" i="5"/>
  <c r="K691" i="5"/>
  <c r="L691" i="5"/>
  <c r="M691" i="5"/>
  <c r="N691" i="5"/>
  <c r="O691" i="5"/>
  <c r="P691" i="5"/>
  <c r="Q691" i="5"/>
  <c r="R691" i="5"/>
  <c r="S691" i="5"/>
  <c r="T691" i="5"/>
  <c r="A692" i="5"/>
  <c r="B692" i="5"/>
  <c r="C692" i="5"/>
  <c r="D692" i="5"/>
  <c r="E692" i="5"/>
  <c r="F692" i="5"/>
  <c r="G692" i="5"/>
  <c r="H692" i="5"/>
  <c r="I692" i="5"/>
  <c r="J692" i="5"/>
  <c r="K692" i="5"/>
  <c r="L692" i="5"/>
  <c r="M692" i="5"/>
  <c r="N692" i="5"/>
  <c r="O692" i="5"/>
  <c r="P692" i="5"/>
  <c r="Q692" i="5"/>
  <c r="R692" i="5"/>
  <c r="S692" i="5"/>
  <c r="T692" i="5"/>
  <c r="A693" i="5"/>
  <c r="B693" i="5"/>
  <c r="C693" i="5"/>
  <c r="D693" i="5"/>
  <c r="E693" i="5"/>
  <c r="F693" i="5"/>
  <c r="G693" i="5"/>
  <c r="H693" i="5"/>
  <c r="I693" i="5"/>
  <c r="J693" i="5"/>
  <c r="K693" i="5"/>
  <c r="L693" i="5"/>
  <c r="M693" i="5"/>
  <c r="N693" i="5"/>
  <c r="O693" i="5"/>
  <c r="P693" i="5"/>
  <c r="Q693" i="5"/>
  <c r="R693" i="5"/>
  <c r="S693" i="5"/>
  <c r="T693" i="5"/>
  <c r="A694" i="5"/>
  <c r="B694" i="5"/>
  <c r="C694" i="5"/>
  <c r="D694" i="5"/>
  <c r="E694" i="5"/>
  <c r="F694" i="5"/>
  <c r="G694" i="5"/>
  <c r="H694" i="5"/>
  <c r="I694" i="5"/>
  <c r="J694" i="5"/>
  <c r="K694" i="5"/>
  <c r="L694" i="5"/>
  <c r="M694" i="5"/>
  <c r="N694" i="5"/>
  <c r="O694" i="5"/>
  <c r="P694" i="5"/>
  <c r="Q694" i="5"/>
  <c r="R694" i="5"/>
  <c r="S694" i="5"/>
  <c r="T694" i="5"/>
  <c r="A695" i="5"/>
  <c r="B695" i="5"/>
  <c r="C695" i="5"/>
  <c r="D695" i="5"/>
  <c r="E695" i="5"/>
  <c r="F695" i="5"/>
  <c r="G695" i="5"/>
  <c r="H695" i="5"/>
  <c r="I695" i="5"/>
  <c r="J695" i="5"/>
  <c r="K695" i="5"/>
  <c r="L695" i="5"/>
  <c r="M695" i="5"/>
  <c r="N695" i="5"/>
  <c r="O695" i="5"/>
  <c r="P695" i="5"/>
  <c r="Q695" i="5"/>
  <c r="R695" i="5"/>
  <c r="S695" i="5"/>
  <c r="T695" i="5"/>
  <c r="A696" i="5"/>
  <c r="B696" i="5"/>
  <c r="C696" i="5"/>
  <c r="D696" i="5"/>
  <c r="E696" i="5"/>
  <c r="F696" i="5"/>
  <c r="G696" i="5"/>
  <c r="H696" i="5"/>
  <c r="I696" i="5"/>
  <c r="J696" i="5"/>
  <c r="K696" i="5"/>
  <c r="L696" i="5"/>
  <c r="M696" i="5"/>
  <c r="N696" i="5"/>
  <c r="O696" i="5"/>
  <c r="P696" i="5"/>
  <c r="Q696" i="5"/>
  <c r="R696" i="5"/>
  <c r="S696" i="5"/>
  <c r="T696" i="5"/>
  <c r="A697" i="5"/>
  <c r="B697" i="5"/>
  <c r="C697" i="5"/>
  <c r="D697" i="5"/>
  <c r="E697" i="5"/>
  <c r="F697" i="5"/>
  <c r="G697" i="5"/>
  <c r="H697" i="5"/>
  <c r="I697" i="5"/>
  <c r="J697" i="5"/>
  <c r="K697" i="5"/>
  <c r="L697" i="5"/>
  <c r="M697" i="5"/>
  <c r="N697" i="5"/>
  <c r="O697" i="5"/>
  <c r="P697" i="5"/>
  <c r="Q697" i="5"/>
  <c r="R697" i="5"/>
  <c r="S697" i="5"/>
  <c r="T697" i="5"/>
  <c r="A698" i="5"/>
  <c r="B698" i="5"/>
  <c r="C698" i="5"/>
  <c r="D698" i="5"/>
  <c r="E698" i="5"/>
  <c r="F698" i="5"/>
  <c r="G698" i="5"/>
  <c r="H698" i="5"/>
  <c r="I698" i="5"/>
  <c r="J698" i="5"/>
  <c r="K698" i="5"/>
  <c r="L698" i="5"/>
  <c r="M698" i="5"/>
  <c r="N698" i="5"/>
  <c r="O698" i="5"/>
  <c r="P698" i="5"/>
  <c r="Q698" i="5"/>
  <c r="R698" i="5"/>
  <c r="S698" i="5"/>
  <c r="T698" i="5"/>
  <c r="A699" i="5"/>
  <c r="B699" i="5"/>
  <c r="C699" i="5"/>
  <c r="D699" i="5"/>
  <c r="E699" i="5"/>
  <c r="F699" i="5"/>
  <c r="G699" i="5"/>
  <c r="H699" i="5"/>
  <c r="I699" i="5"/>
  <c r="J699" i="5"/>
  <c r="K699" i="5"/>
  <c r="L699" i="5"/>
  <c r="M699" i="5"/>
  <c r="N699" i="5"/>
  <c r="O699" i="5"/>
  <c r="P699" i="5"/>
  <c r="Q699" i="5"/>
  <c r="R699" i="5"/>
  <c r="S699" i="5"/>
  <c r="T699" i="5"/>
  <c r="A700" i="5"/>
  <c r="B700" i="5"/>
  <c r="C700" i="5"/>
  <c r="D700" i="5"/>
  <c r="E700" i="5"/>
  <c r="F700" i="5"/>
  <c r="G700" i="5"/>
  <c r="H700" i="5"/>
  <c r="I700" i="5"/>
  <c r="J700" i="5"/>
  <c r="K700" i="5"/>
  <c r="L700" i="5"/>
  <c r="M700" i="5"/>
  <c r="N700" i="5"/>
  <c r="O700" i="5"/>
  <c r="P700" i="5"/>
  <c r="Q700" i="5"/>
  <c r="R700" i="5"/>
  <c r="S700" i="5"/>
  <c r="T700" i="5"/>
  <c r="A701" i="5"/>
  <c r="B701" i="5"/>
  <c r="C701" i="5"/>
  <c r="D701" i="5"/>
  <c r="E701" i="5"/>
  <c r="F701" i="5"/>
  <c r="G701" i="5"/>
  <c r="H701" i="5"/>
  <c r="I701" i="5"/>
  <c r="J701" i="5"/>
  <c r="K701" i="5"/>
  <c r="L701" i="5"/>
  <c r="M701" i="5"/>
  <c r="N701" i="5"/>
  <c r="O701" i="5"/>
  <c r="P701" i="5"/>
  <c r="Q701" i="5"/>
  <c r="R701" i="5"/>
  <c r="S701" i="5"/>
  <c r="T701" i="5"/>
  <c r="A702" i="5"/>
  <c r="B702" i="5"/>
  <c r="C702" i="5"/>
  <c r="D702" i="5"/>
  <c r="E702" i="5"/>
  <c r="F702" i="5"/>
  <c r="G702" i="5"/>
  <c r="H702" i="5"/>
  <c r="I702" i="5"/>
  <c r="J702" i="5"/>
  <c r="K702" i="5"/>
  <c r="L702" i="5"/>
  <c r="M702" i="5"/>
  <c r="N702" i="5"/>
  <c r="O702" i="5"/>
  <c r="P702" i="5"/>
  <c r="Q702" i="5"/>
  <c r="R702" i="5"/>
  <c r="S702" i="5"/>
  <c r="T702" i="5"/>
  <c r="A703" i="5"/>
  <c r="B703" i="5"/>
  <c r="C703" i="5"/>
  <c r="D703" i="5"/>
  <c r="E703" i="5"/>
  <c r="F703" i="5"/>
  <c r="G703" i="5"/>
  <c r="H703" i="5"/>
  <c r="I703" i="5"/>
  <c r="J703" i="5"/>
  <c r="K703" i="5"/>
  <c r="L703" i="5"/>
  <c r="M703" i="5"/>
  <c r="N703" i="5"/>
  <c r="O703" i="5"/>
  <c r="P703" i="5"/>
  <c r="Q703" i="5"/>
  <c r="R703" i="5"/>
  <c r="S703" i="5"/>
  <c r="T703" i="5"/>
  <c r="A704" i="5"/>
  <c r="B704" i="5"/>
  <c r="C704" i="5"/>
  <c r="D704" i="5"/>
  <c r="E704" i="5"/>
  <c r="F704" i="5"/>
  <c r="G704" i="5"/>
  <c r="H704" i="5"/>
  <c r="I704" i="5"/>
  <c r="J704" i="5"/>
  <c r="K704" i="5"/>
  <c r="L704" i="5"/>
  <c r="M704" i="5"/>
  <c r="N704" i="5"/>
  <c r="O704" i="5"/>
  <c r="P704" i="5"/>
  <c r="Q704" i="5"/>
  <c r="R704" i="5"/>
  <c r="S704" i="5"/>
  <c r="T704" i="5"/>
  <c r="A705" i="5"/>
  <c r="B705" i="5"/>
  <c r="C705" i="5"/>
  <c r="D705" i="5"/>
  <c r="E705" i="5"/>
  <c r="F705" i="5"/>
  <c r="G705" i="5"/>
  <c r="H705" i="5"/>
  <c r="I705" i="5"/>
  <c r="J705" i="5"/>
  <c r="K705" i="5"/>
  <c r="L705" i="5"/>
  <c r="M705" i="5"/>
  <c r="N705" i="5"/>
  <c r="O705" i="5"/>
  <c r="P705" i="5"/>
  <c r="Q705" i="5"/>
  <c r="R705" i="5"/>
  <c r="S705" i="5"/>
  <c r="T705" i="5"/>
  <c r="A706" i="5"/>
  <c r="B706" i="5"/>
  <c r="C706" i="5"/>
  <c r="D706" i="5"/>
  <c r="E706" i="5"/>
  <c r="F706" i="5"/>
  <c r="G706" i="5"/>
  <c r="H706" i="5"/>
  <c r="I706" i="5"/>
  <c r="J706" i="5"/>
  <c r="K706" i="5"/>
  <c r="L706" i="5"/>
  <c r="M706" i="5"/>
  <c r="N706" i="5"/>
  <c r="O706" i="5"/>
  <c r="P706" i="5"/>
  <c r="Q706" i="5"/>
  <c r="R706" i="5"/>
  <c r="S706" i="5"/>
  <c r="T706" i="5"/>
  <c r="A707" i="5"/>
  <c r="B707" i="5"/>
  <c r="C707" i="5"/>
  <c r="D707" i="5"/>
  <c r="E707" i="5"/>
  <c r="F707" i="5"/>
  <c r="G707" i="5"/>
  <c r="H707" i="5"/>
  <c r="I707" i="5"/>
  <c r="J707" i="5"/>
  <c r="K707" i="5"/>
  <c r="L707" i="5"/>
  <c r="M707" i="5"/>
  <c r="N707" i="5"/>
  <c r="O707" i="5"/>
  <c r="P707" i="5"/>
  <c r="Q707" i="5"/>
  <c r="R707" i="5"/>
  <c r="S707" i="5"/>
  <c r="T707" i="5"/>
  <c r="A424" i="5"/>
  <c r="B424" i="5"/>
  <c r="C424" i="5"/>
  <c r="D424" i="5"/>
  <c r="E424" i="5"/>
  <c r="F424" i="5"/>
  <c r="G424" i="5"/>
  <c r="H424" i="5"/>
  <c r="I424" i="5"/>
  <c r="J424" i="5"/>
  <c r="K424" i="5"/>
  <c r="L424" i="5"/>
  <c r="M424" i="5"/>
  <c r="N424" i="5"/>
  <c r="O424" i="5"/>
  <c r="P424" i="5"/>
  <c r="Q424" i="5"/>
  <c r="R424" i="5"/>
  <c r="S424" i="5"/>
  <c r="T424" i="5"/>
  <c r="E424" i="1" s="1"/>
  <c r="A425" i="5"/>
  <c r="B425" i="5"/>
  <c r="C425" i="5"/>
  <c r="D425" i="5"/>
  <c r="E425" i="5"/>
  <c r="F425" i="5"/>
  <c r="G425" i="5"/>
  <c r="H425" i="5"/>
  <c r="I425" i="5"/>
  <c r="J425" i="5"/>
  <c r="K425" i="5"/>
  <c r="L425" i="5"/>
  <c r="M425" i="5"/>
  <c r="N425" i="5"/>
  <c r="S425" i="5" s="1"/>
  <c r="T425" i="5" s="1"/>
  <c r="E425" i="1" s="1"/>
  <c r="O425" i="5"/>
  <c r="P425" i="5"/>
  <c r="Q425" i="5"/>
  <c r="R425" i="5"/>
  <c r="A426" i="5"/>
  <c r="B426" i="5"/>
  <c r="C426" i="5"/>
  <c r="D426" i="5"/>
  <c r="E426" i="5"/>
  <c r="F426" i="5"/>
  <c r="G426" i="5"/>
  <c r="S426" i="5" s="1"/>
  <c r="T426" i="5" s="1"/>
  <c r="E426" i="1" s="1"/>
  <c r="H426" i="5"/>
  <c r="I426" i="5"/>
  <c r="J426" i="5"/>
  <c r="K426" i="5"/>
  <c r="L426" i="5"/>
  <c r="M426" i="5"/>
  <c r="N426" i="5"/>
  <c r="O426" i="5"/>
  <c r="P426" i="5"/>
  <c r="Q426" i="5"/>
  <c r="R426" i="5"/>
  <c r="A427" i="5"/>
  <c r="B427" i="5"/>
  <c r="C427" i="5"/>
  <c r="D427" i="5"/>
  <c r="E427" i="5"/>
  <c r="F427" i="5"/>
  <c r="G427" i="5"/>
  <c r="H427" i="5"/>
  <c r="I427" i="5"/>
  <c r="J427" i="5"/>
  <c r="K427" i="5"/>
  <c r="S427" i="5" s="1"/>
  <c r="T427" i="5" s="1"/>
  <c r="E427" i="1" s="1"/>
  <c r="L427" i="5"/>
  <c r="M427" i="5"/>
  <c r="N427" i="5"/>
  <c r="O427" i="5"/>
  <c r="P427" i="5"/>
  <c r="Q427" i="5"/>
  <c r="R427" i="5"/>
  <c r="A428" i="5"/>
  <c r="B428" i="5"/>
  <c r="C428" i="5"/>
  <c r="I428" i="5"/>
  <c r="J428" i="5"/>
  <c r="K428" i="5"/>
  <c r="L428" i="5"/>
  <c r="M428" i="5"/>
  <c r="N428" i="5"/>
  <c r="O428" i="5"/>
  <c r="P428" i="5"/>
  <c r="Q428" i="5"/>
  <c r="R428" i="5"/>
  <c r="A429" i="5"/>
  <c r="B429" i="5"/>
  <c r="C429" i="5"/>
  <c r="D429" i="5"/>
  <c r="E429" i="5"/>
  <c r="F429" i="5"/>
  <c r="G429" i="5"/>
  <c r="H429" i="5"/>
  <c r="I429" i="5"/>
  <c r="J429" i="5"/>
  <c r="K429" i="5"/>
  <c r="S429" i="5" s="1"/>
  <c r="T429" i="5" s="1"/>
  <c r="E429" i="1" s="1"/>
  <c r="L429" i="5"/>
  <c r="M429" i="5"/>
  <c r="N429" i="5"/>
  <c r="O429" i="5"/>
  <c r="P429" i="5"/>
  <c r="Q429" i="5"/>
  <c r="R429" i="5"/>
  <c r="A430" i="5"/>
  <c r="B430" i="5"/>
  <c r="D430" i="5" s="1"/>
  <c r="S430" i="5" s="1"/>
  <c r="T430" i="5" s="1"/>
  <c r="E430" i="1" s="1"/>
  <c r="C430" i="5"/>
  <c r="E430" i="5"/>
  <c r="F430" i="5"/>
  <c r="G430" i="5"/>
  <c r="H430" i="5"/>
  <c r="I430" i="5"/>
  <c r="J430" i="5"/>
  <c r="K430" i="5"/>
  <c r="L430" i="5"/>
  <c r="M430" i="5"/>
  <c r="N430" i="5"/>
  <c r="O430" i="5"/>
  <c r="P430" i="5"/>
  <c r="Q430" i="5"/>
  <c r="R430" i="5"/>
  <c r="A431" i="5"/>
  <c r="B431" i="5"/>
  <c r="D431" i="5" s="1"/>
  <c r="S431" i="5" s="1"/>
  <c r="T431" i="5" s="1"/>
  <c r="E431" i="1" s="1"/>
  <c r="C431" i="5"/>
  <c r="E431" i="5" s="1"/>
  <c r="F431" i="5"/>
  <c r="G431" i="5"/>
  <c r="H431" i="5"/>
  <c r="I431" i="5"/>
  <c r="J431" i="5"/>
  <c r="K431" i="5"/>
  <c r="L431" i="5"/>
  <c r="M431" i="5"/>
  <c r="N431" i="5"/>
  <c r="O431" i="5"/>
  <c r="P431" i="5"/>
  <c r="Q431" i="5"/>
  <c r="R431" i="5"/>
  <c r="A432" i="5"/>
  <c r="B432" i="5"/>
  <c r="D432" i="5" s="1"/>
  <c r="S432" i="5" s="1"/>
  <c r="T432" i="5" s="1"/>
  <c r="E432" i="1" s="1"/>
  <c r="C432" i="5"/>
  <c r="E432" i="5"/>
  <c r="F432" i="5"/>
  <c r="G432" i="5"/>
  <c r="H432" i="5"/>
  <c r="I432" i="5"/>
  <c r="J432" i="5"/>
  <c r="K432" i="5"/>
  <c r="L432" i="5"/>
  <c r="M432" i="5"/>
  <c r="N432" i="5"/>
  <c r="O432" i="5"/>
  <c r="P432" i="5"/>
  <c r="Q432" i="5"/>
  <c r="R432" i="5"/>
  <c r="A433" i="5"/>
  <c r="B433" i="5"/>
  <c r="C433" i="5"/>
  <c r="D433" i="5"/>
  <c r="E433" i="5"/>
  <c r="F433" i="5"/>
  <c r="G433" i="5"/>
  <c r="H433" i="5"/>
  <c r="I433" i="5"/>
  <c r="J433" i="5"/>
  <c r="S433" i="5" s="1"/>
  <c r="T433" i="5" s="1"/>
  <c r="E433" i="1" s="1"/>
  <c r="K433" i="5"/>
  <c r="L433" i="5"/>
  <c r="M433" i="5"/>
  <c r="N433" i="5"/>
  <c r="O433" i="5"/>
  <c r="P433" i="5"/>
  <c r="Q433" i="5"/>
  <c r="R433" i="5"/>
  <c r="A434" i="5"/>
  <c r="B434" i="5"/>
  <c r="C434" i="5"/>
  <c r="D434" i="5"/>
  <c r="E434" i="5"/>
  <c r="F434" i="5"/>
  <c r="G434" i="5"/>
  <c r="H434" i="5"/>
  <c r="I434" i="5"/>
  <c r="J434" i="5"/>
  <c r="K434" i="5"/>
  <c r="S434" i="5" s="1"/>
  <c r="T434" i="5" s="1"/>
  <c r="E434" i="1" s="1"/>
  <c r="L434" i="5"/>
  <c r="M434" i="5"/>
  <c r="N434" i="5"/>
  <c r="O434" i="5"/>
  <c r="P434" i="5"/>
  <c r="Q434" i="5"/>
  <c r="R434" i="5"/>
  <c r="A435" i="5"/>
  <c r="B435" i="5"/>
  <c r="D435" i="5" s="1"/>
  <c r="S435" i="5" s="1"/>
  <c r="T435" i="5" s="1"/>
  <c r="E435" i="1" s="1"/>
  <c r="C435" i="5"/>
  <c r="E435" i="5"/>
  <c r="F435" i="5"/>
  <c r="G435" i="5"/>
  <c r="H435" i="5"/>
  <c r="I435" i="5"/>
  <c r="J435" i="5"/>
  <c r="K435" i="5"/>
  <c r="L435" i="5"/>
  <c r="M435" i="5"/>
  <c r="N435" i="5"/>
  <c r="O435" i="5"/>
  <c r="P435" i="5"/>
  <c r="Q435" i="5"/>
  <c r="R435" i="5"/>
  <c r="A436" i="5"/>
  <c r="B436" i="5"/>
  <c r="C436" i="5"/>
  <c r="F436" i="5"/>
  <c r="H436" i="5"/>
  <c r="I436" i="5"/>
  <c r="J436" i="5"/>
  <c r="K436" i="5"/>
  <c r="L436" i="5"/>
  <c r="M436" i="5"/>
  <c r="N436" i="5"/>
  <c r="O436" i="5"/>
  <c r="P436" i="5"/>
  <c r="Q436" i="5"/>
  <c r="R436" i="5"/>
  <c r="A437" i="5"/>
  <c r="B437" i="5"/>
  <c r="C437" i="5"/>
  <c r="D437" i="5" s="1"/>
  <c r="S437" i="5" s="1"/>
  <c r="T437" i="5" s="1"/>
  <c r="E437" i="1" s="1"/>
  <c r="E437" i="5"/>
  <c r="F437" i="5"/>
  <c r="G437" i="5"/>
  <c r="H437" i="5"/>
  <c r="I437" i="5"/>
  <c r="J437" i="5"/>
  <c r="K437" i="5"/>
  <c r="L437" i="5"/>
  <c r="M437" i="5"/>
  <c r="N437" i="5"/>
  <c r="O437" i="5"/>
  <c r="P437" i="5"/>
  <c r="Q437" i="5"/>
  <c r="R437" i="5"/>
  <c r="A438" i="5"/>
  <c r="B438" i="5"/>
  <c r="C438" i="5"/>
  <c r="D438" i="5"/>
  <c r="E438" i="5"/>
  <c r="F438" i="5"/>
  <c r="G438" i="5"/>
  <c r="H438" i="5"/>
  <c r="I438" i="5"/>
  <c r="J438" i="5"/>
  <c r="K438" i="5"/>
  <c r="L438" i="5"/>
  <c r="M438" i="5"/>
  <c r="S438" i="5" s="1"/>
  <c r="T438" i="5" s="1"/>
  <c r="E438" i="1" s="1"/>
  <c r="N438" i="5"/>
  <c r="O438" i="5"/>
  <c r="P438" i="5"/>
  <c r="Q438" i="5"/>
  <c r="R438" i="5"/>
  <c r="A439" i="5"/>
  <c r="B439" i="5"/>
  <c r="C439" i="5"/>
  <c r="E439" i="5" s="1"/>
  <c r="G439" i="5"/>
  <c r="H439" i="5"/>
  <c r="I439" i="5"/>
  <c r="J439" i="5"/>
  <c r="K439" i="5"/>
  <c r="L439" i="5"/>
  <c r="M439" i="5"/>
  <c r="N439" i="5"/>
  <c r="O439" i="5"/>
  <c r="P439" i="5"/>
  <c r="Q439" i="5"/>
  <c r="R439" i="5"/>
  <c r="A440" i="5"/>
  <c r="B440" i="5"/>
  <c r="C440" i="5"/>
  <c r="D440" i="5"/>
  <c r="E440" i="5"/>
  <c r="F440" i="5"/>
  <c r="G440" i="5"/>
  <c r="H440" i="5"/>
  <c r="I440" i="5"/>
  <c r="J440" i="5"/>
  <c r="K440" i="5"/>
  <c r="S440" i="5" s="1"/>
  <c r="T440" i="5" s="1"/>
  <c r="E440" i="1" s="1"/>
  <c r="L440" i="5"/>
  <c r="M440" i="5"/>
  <c r="N440" i="5"/>
  <c r="O440" i="5"/>
  <c r="P440" i="5"/>
  <c r="Q440" i="5"/>
  <c r="R440" i="5"/>
  <c r="A441" i="5"/>
  <c r="B441" i="5"/>
  <c r="C441" i="5"/>
  <c r="D441" i="5"/>
  <c r="E441" i="5"/>
  <c r="F441" i="5"/>
  <c r="G441" i="5"/>
  <c r="H441" i="5"/>
  <c r="I441" i="5"/>
  <c r="J441" i="5"/>
  <c r="K441" i="5"/>
  <c r="S441" i="5" s="1"/>
  <c r="T441" i="5" s="1"/>
  <c r="E441" i="1" s="1"/>
  <c r="L441" i="5"/>
  <c r="M441" i="5"/>
  <c r="N441" i="5"/>
  <c r="O441" i="5"/>
  <c r="P441" i="5"/>
  <c r="Q441" i="5"/>
  <c r="R441" i="5"/>
  <c r="A442" i="5"/>
  <c r="B442" i="5"/>
  <c r="C442" i="5"/>
  <c r="D442" i="5"/>
  <c r="E442" i="5"/>
  <c r="F442" i="5"/>
  <c r="G442" i="5"/>
  <c r="H442" i="5"/>
  <c r="I442" i="5"/>
  <c r="J442" i="5"/>
  <c r="K442" i="5"/>
  <c r="L442" i="5"/>
  <c r="M442" i="5"/>
  <c r="S442" i="5" s="1"/>
  <c r="T442" i="5" s="1"/>
  <c r="E442" i="1" s="1"/>
  <c r="N442" i="5"/>
  <c r="O442" i="5"/>
  <c r="P442" i="5"/>
  <c r="Q442" i="5"/>
  <c r="R442" i="5"/>
  <c r="A443" i="5"/>
  <c r="B443" i="5"/>
  <c r="C443" i="5"/>
  <c r="D443" i="5"/>
  <c r="E443" i="5"/>
  <c r="F443" i="5"/>
  <c r="G443" i="5"/>
  <c r="H443" i="5"/>
  <c r="I443" i="5"/>
  <c r="J443" i="5"/>
  <c r="K443" i="5"/>
  <c r="S443" i="5" s="1"/>
  <c r="T443" i="5" s="1"/>
  <c r="E443" i="1" s="1"/>
  <c r="L443" i="5"/>
  <c r="M443" i="5"/>
  <c r="N443" i="5"/>
  <c r="O443" i="5"/>
  <c r="P443" i="5"/>
  <c r="Q443" i="5"/>
  <c r="R443" i="5"/>
  <c r="A444" i="5"/>
  <c r="B444" i="5"/>
  <c r="C444" i="5"/>
  <c r="D444" i="5" s="1"/>
  <c r="S444" i="5" s="1"/>
  <c r="T444" i="5" s="1"/>
  <c r="E444" i="1" s="1"/>
  <c r="E444" i="5"/>
  <c r="F444" i="5"/>
  <c r="G444" i="5"/>
  <c r="H444" i="5"/>
  <c r="I444" i="5"/>
  <c r="J444" i="5"/>
  <c r="K444" i="5"/>
  <c r="L444" i="5"/>
  <c r="M444" i="5"/>
  <c r="N444" i="5"/>
  <c r="O444" i="5"/>
  <c r="P444" i="5"/>
  <c r="Q444" i="5"/>
  <c r="R444" i="5"/>
  <c r="A445" i="5"/>
  <c r="B445" i="5"/>
  <c r="C445" i="5"/>
  <c r="D445" i="5"/>
  <c r="E445" i="5"/>
  <c r="F445" i="5"/>
  <c r="G445" i="5"/>
  <c r="H445" i="5"/>
  <c r="I445" i="5"/>
  <c r="J445" i="5"/>
  <c r="K445" i="5"/>
  <c r="L445" i="5"/>
  <c r="M445" i="5"/>
  <c r="S445" i="5" s="1"/>
  <c r="T445" i="5" s="1"/>
  <c r="E445" i="1" s="1"/>
  <c r="N445" i="5"/>
  <c r="O445" i="5"/>
  <c r="P445" i="5"/>
  <c r="Q445" i="5"/>
  <c r="R445" i="5"/>
  <c r="A446" i="5"/>
  <c r="B446" i="5"/>
  <c r="C446" i="5"/>
  <c r="D446" i="5"/>
  <c r="E446" i="5"/>
  <c r="F446" i="5"/>
  <c r="G446" i="5"/>
  <c r="H446" i="5"/>
  <c r="S446" i="5" s="1"/>
  <c r="T446" i="5" s="1"/>
  <c r="E446" i="1" s="1"/>
  <c r="I446" i="5"/>
  <c r="J446" i="5"/>
  <c r="K446" i="5"/>
  <c r="L446" i="5"/>
  <c r="M446" i="5"/>
  <c r="N446" i="5"/>
  <c r="O446" i="5"/>
  <c r="P446" i="5"/>
  <c r="Q446" i="5"/>
  <c r="R446" i="5"/>
  <c r="A447" i="5"/>
  <c r="B447" i="5"/>
  <c r="C447" i="5"/>
  <c r="H447" i="5"/>
  <c r="I447" i="5"/>
  <c r="J447" i="5"/>
  <c r="K447" i="5"/>
  <c r="L447" i="5"/>
  <c r="M447" i="5"/>
  <c r="N447" i="5"/>
  <c r="O447" i="5"/>
  <c r="P447" i="5"/>
  <c r="Q447" i="5"/>
  <c r="R447" i="5"/>
  <c r="A448" i="5"/>
  <c r="B448" i="5"/>
  <c r="C448" i="5"/>
  <c r="D448" i="5"/>
  <c r="E448" i="5"/>
  <c r="F448" i="5"/>
  <c r="G448" i="5"/>
  <c r="S448" i="5" s="1"/>
  <c r="T448" i="5" s="1"/>
  <c r="E448" i="1" s="1"/>
  <c r="H448" i="5"/>
  <c r="I448" i="5"/>
  <c r="J448" i="5"/>
  <c r="K448" i="5"/>
  <c r="L448" i="5"/>
  <c r="M448" i="5"/>
  <c r="N448" i="5"/>
  <c r="O448" i="5"/>
  <c r="P448" i="5"/>
  <c r="Q448" i="5"/>
  <c r="R448" i="5"/>
  <c r="A449" i="5"/>
  <c r="B449" i="5"/>
  <c r="C449" i="5"/>
  <c r="D449" i="5"/>
  <c r="E449" i="5"/>
  <c r="F449" i="5"/>
  <c r="G449" i="5"/>
  <c r="H449" i="5"/>
  <c r="I449" i="5"/>
  <c r="J449" i="5"/>
  <c r="K449" i="5"/>
  <c r="S449" i="5" s="1"/>
  <c r="T449" i="5" s="1"/>
  <c r="E449" i="1" s="1"/>
  <c r="L449" i="5"/>
  <c r="M449" i="5"/>
  <c r="N449" i="5"/>
  <c r="O449" i="5"/>
  <c r="P449" i="5"/>
  <c r="Q449" i="5"/>
  <c r="R449" i="5"/>
  <c r="A450" i="5"/>
  <c r="B450" i="5"/>
  <c r="C450" i="5"/>
  <c r="D450" i="5"/>
  <c r="G450" i="5"/>
  <c r="H450" i="5"/>
  <c r="I450" i="5"/>
  <c r="J450" i="5"/>
  <c r="K450" i="5"/>
  <c r="L450" i="5"/>
  <c r="M450" i="5"/>
  <c r="N450" i="5"/>
  <c r="O450" i="5"/>
  <c r="P450" i="5"/>
  <c r="Q450" i="5"/>
  <c r="R450" i="5"/>
  <c r="A451" i="5"/>
  <c r="B451" i="5"/>
  <c r="D451" i="5" s="1"/>
  <c r="S451" i="5" s="1"/>
  <c r="T451" i="5" s="1"/>
  <c r="E451" i="1" s="1"/>
  <c r="C451" i="5"/>
  <c r="E451" i="5"/>
  <c r="F451" i="5"/>
  <c r="G451" i="5"/>
  <c r="H451" i="5"/>
  <c r="I451" i="5"/>
  <c r="J451" i="5"/>
  <c r="K451" i="5"/>
  <c r="L451" i="5"/>
  <c r="M451" i="5"/>
  <c r="N451" i="5"/>
  <c r="O451" i="5"/>
  <c r="P451" i="5"/>
  <c r="Q451" i="5"/>
  <c r="R451" i="5"/>
  <c r="A452" i="5"/>
  <c r="B452" i="5"/>
  <c r="C452" i="5"/>
  <c r="D452" i="5" s="1"/>
  <c r="S452" i="5" s="1"/>
  <c r="T452" i="5" s="1"/>
  <c r="E452" i="1" s="1"/>
  <c r="E452" i="5"/>
  <c r="F452" i="5"/>
  <c r="G452" i="5"/>
  <c r="H452" i="5"/>
  <c r="I452" i="5"/>
  <c r="J452" i="5"/>
  <c r="K452" i="5"/>
  <c r="L452" i="5"/>
  <c r="M452" i="5"/>
  <c r="N452" i="5"/>
  <c r="O452" i="5"/>
  <c r="P452" i="5"/>
  <c r="Q452" i="5"/>
  <c r="R452" i="5"/>
  <c r="A453" i="5"/>
  <c r="B453" i="5"/>
  <c r="D453" i="5" s="1"/>
  <c r="S453" i="5" s="1"/>
  <c r="T453" i="5" s="1"/>
  <c r="E453" i="1" s="1"/>
  <c r="C453" i="5"/>
  <c r="E453" i="5"/>
  <c r="F453" i="5"/>
  <c r="G453" i="5"/>
  <c r="H453" i="5"/>
  <c r="I453" i="5"/>
  <c r="J453" i="5"/>
  <c r="K453" i="5"/>
  <c r="L453" i="5"/>
  <c r="M453" i="5"/>
  <c r="N453" i="5"/>
  <c r="O453" i="5"/>
  <c r="P453" i="5"/>
  <c r="Q453" i="5"/>
  <c r="R453" i="5"/>
  <c r="A454" i="5"/>
  <c r="B454" i="5"/>
  <c r="C454" i="5"/>
  <c r="D454" i="5"/>
  <c r="E454" i="5"/>
  <c r="F454" i="5"/>
  <c r="G454" i="5"/>
  <c r="H454" i="5"/>
  <c r="I454" i="5"/>
  <c r="J454" i="5"/>
  <c r="K454" i="5"/>
  <c r="S454" i="5" s="1"/>
  <c r="T454" i="5" s="1"/>
  <c r="E454" i="1" s="1"/>
  <c r="L454" i="5"/>
  <c r="M454" i="5"/>
  <c r="N454" i="5"/>
  <c r="O454" i="5"/>
  <c r="P454" i="5"/>
  <c r="Q454" i="5"/>
  <c r="R454" i="5"/>
  <c r="A455" i="5"/>
  <c r="B455" i="5"/>
  <c r="C455" i="5"/>
  <c r="D455" i="5"/>
  <c r="E455" i="5"/>
  <c r="F455" i="5"/>
  <c r="G455" i="5"/>
  <c r="H455" i="5"/>
  <c r="I455" i="5"/>
  <c r="J455" i="5"/>
  <c r="K455" i="5"/>
  <c r="S455" i="5" s="1"/>
  <c r="T455" i="5" s="1"/>
  <c r="E455" i="1" s="1"/>
  <c r="L455" i="5"/>
  <c r="M455" i="5"/>
  <c r="N455" i="5"/>
  <c r="O455" i="5"/>
  <c r="P455" i="5"/>
  <c r="Q455" i="5"/>
  <c r="R455" i="5"/>
  <c r="A456" i="5"/>
  <c r="B456" i="5"/>
  <c r="C456" i="5"/>
  <c r="D456" i="5"/>
  <c r="E456" i="5"/>
  <c r="F456" i="5"/>
  <c r="G456" i="5"/>
  <c r="H456" i="5"/>
  <c r="I456" i="5"/>
  <c r="J456" i="5"/>
  <c r="K456" i="5"/>
  <c r="S456" i="5" s="1"/>
  <c r="T456" i="5" s="1"/>
  <c r="E456" i="1" s="1"/>
  <c r="L456" i="5"/>
  <c r="M456" i="5"/>
  <c r="N456" i="5"/>
  <c r="O456" i="5"/>
  <c r="P456" i="5"/>
  <c r="Q456" i="5"/>
  <c r="R456" i="5"/>
  <c r="A457" i="5"/>
  <c r="B457" i="5"/>
  <c r="C457" i="5"/>
  <c r="D457" i="5"/>
  <c r="E457" i="5"/>
  <c r="F457" i="5"/>
  <c r="G457" i="5"/>
  <c r="H457" i="5"/>
  <c r="I457" i="5"/>
  <c r="J457" i="5"/>
  <c r="K457" i="5"/>
  <c r="L457" i="5"/>
  <c r="M457" i="5"/>
  <c r="N457" i="5"/>
  <c r="S457" i="5" s="1"/>
  <c r="T457" i="5" s="1"/>
  <c r="E457" i="1" s="1"/>
  <c r="O457" i="5"/>
  <c r="P457" i="5"/>
  <c r="Q457" i="5"/>
  <c r="R457" i="5"/>
  <c r="A458" i="5"/>
  <c r="B458" i="5"/>
  <c r="C458" i="5"/>
  <c r="D458" i="5"/>
  <c r="E458" i="5"/>
  <c r="F458" i="5"/>
  <c r="G458" i="5"/>
  <c r="H458" i="5"/>
  <c r="I458" i="5"/>
  <c r="J458" i="5"/>
  <c r="K458" i="5"/>
  <c r="S458" i="5" s="1"/>
  <c r="T458" i="5" s="1"/>
  <c r="E458" i="1" s="1"/>
  <c r="L458" i="5"/>
  <c r="M458" i="5"/>
  <c r="N458" i="5"/>
  <c r="O458" i="5"/>
  <c r="P458" i="5"/>
  <c r="Q458" i="5"/>
  <c r="R458" i="5"/>
  <c r="A459" i="5"/>
  <c r="B459" i="5"/>
  <c r="C459" i="5"/>
  <c r="G459" i="5"/>
  <c r="H459" i="5"/>
  <c r="I459" i="5"/>
  <c r="J459" i="5"/>
  <c r="K459" i="5"/>
  <c r="L459" i="5"/>
  <c r="M459" i="5"/>
  <c r="N459" i="5"/>
  <c r="O459" i="5"/>
  <c r="P459" i="5"/>
  <c r="Q459" i="5"/>
  <c r="R459" i="5"/>
  <c r="A460" i="5"/>
  <c r="B460" i="5"/>
  <c r="D460" i="5" s="1"/>
  <c r="S460" i="5" s="1"/>
  <c r="T460" i="5" s="1"/>
  <c r="E460" i="1" s="1"/>
  <c r="C460" i="5"/>
  <c r="E460" i="5"/>
  <c r="F460" i="5"/>
  <c r="G460" i="5"/>
  <c r="H460" i="5"/>
  <c r="I460" i="5"/>
  <c r="J460" i="5"/>
  <c r="K460" i="5"/>
  <c r="L460" i="5"/>
  <c r="M460" i="5"/>
  <c r="N460" i="5"/>
  <c r="O460" i="5"/>
  <c r="P460" i="5"/>
  <c r="Q460" i="5"/>
  <c r="R460" i="5"/>
  <c r="A461" i="5"/>
  <c r="B461" i="5"/>
  <c r="C461" i="5"/>
  <c r="D461" i="5"/>
  <c r="E461" i="5"/>
  <c r="F461" i="5"/>
  <c r="G461" i="5"/>
  <c r="H461" i="5"/>
  <c r="I461" i="5"/>
  <c r="J461" i="5"/>
  <c r="K461" i="5"/>
  <c r="L461" i="5"/>
  <c r="S461" i="5" s="1"/>
  <c r="T461" i="5" s="1"/>
  <c r="E461" i="1" s="1"/>
  <c r="M461" i="5"/>
  <c r="N461" i="5"/>
  <c r="O461" i="5"/>
  <c r="P461" i="5"/>
  <c r="Q461" i="5"/>
  <c r="R461" i="5"/>
  <c r="A462" i="5"/>
  <c r="B462" i="5"/>
  <c r="C462" i="5"/>
  <c r="D462" i="5"/>
  <c r="E462" i="5"/>
  <c r="F462" i="5"/>
  <c r="G462" i="5"/>
  <c r="H462" i="5"/>
  <c r="I462" i="5"/>
  <c r="J462" i="5"/>
  <c r="S462" i="5" s="1"/>
  <c r="T462" i="5" s="1"/>
  <c r="E462" i="1" s="1"/>
  <c r="K462" i="5"/>
  <c r="L462" i="5"/>
  <c r="M462" i="5"/>
  <c r="N462" i="5"/>
  <c r="O462" i="5"/>
  <c r="P462" i="5"/>
  <c r="Q462" i="5"/>
  <c r="R462" i="5"/>
  <c r="A463" i="5"/>
  <c r="B463" i="5"/>
  <c r="D463" i="5" s="1"/>
  <c r="S463" i="5" s="1"/>
  <c r="T463" i="5" s="1"/>
  <c r="E463" i="1" s="1"/>
  <c r="C463" i="5"/>
  <c r="E463" i="5"/>
  <c r="F463" i="5"/>
  <c r="G463" i="5"/>
  <c r="H463" i="5"/>
  <c r="I463" i="5"/>
  <c r="J463" i="5"/>
  <c r="K463" i="5"/>
  <c r="L463" i="5"/>
  <c r="M463" i="5"/>
  <c r="N463" i="5"/>
  <c r="O463" i="5"/>
  <c r="P463" i="5"/>
  <c r="Q463" i="5"/>
  <c r="R463" i="5"/>
  <c r="A464" i="5"/>
  <c r="B464" i="5"/>
  <c r="C464" i="5"/>
  <c r="D464" i="5" s="1"/>
  <c r="S464" i="5" s="1"/>
  <c r="T464" i="5" s="1"/>
  <c r="E464" i="1" s="1"/>
  <c r="E464" i="5"/>
  <c r="F464" i="5"/>
  <c r="G464" i="5"/>
  <c r="H464" i="5"/>
  <c r="I464" i="5"/>
  <c r="J464" i="5"/>
  <c r="K464" i="5"/>
  <c r="L464" i="5"/>
  <c r="M464" i="5"/>
  <c r="N464" i="5"/>
  <c r="O464" i="5"/>
  <c r="P464" i="5"/>
  <c r="Q464" i="5"/>
  <c r="R464" i="5"/>
  <c r="A465" i="5"/>
  <c r="B465" i="5"/>
  <c r="C465" i="5"/>
  <c r="F465" i="5"/>
  <c r="H465" i="5"/>
  <c r="I465" i="5"/>
  <c r="J465" i="5"/>
  <c r="K465" i="5"/>
  <c r="L465" i="5"/>
  <c r="M465" i="5"/>
  <c r="N465" i="5"/>
  <c r="O465" i="5"/>
  <c r="P465" i="5"/>
  <c r="Q465" i="5"/>
  <c r="R465" i="5"/>
  <c r="A466" i="5"/>
  <c r="B466" i="5"/>
  <c r="D466" i="5" s="1"/>
  <c r="S466" i="5" s="1"/>
  <c r="T466" i="5" s="1"/>
  <c r="E466" i="1" s="1"/>
  <c r="C466" i="5"/>
  <c r="E466" i="5"/>
  <c r="F466" i="5"/>
  <c r="G466" i="5"/>
  <c r="H466" i="5"/>
  <c r="I466" i="5"/>
  <c r="J466" i="5"/>
  <c r="K466" i="5"/>
  <c r="L466" i="5"/>
  <c r="M466" i="5"/>
  <c r="N466" i="5"/>
  <c r="O466" i="5"/>
  <c r="P466" i="5"/>
  <c r="Q466" i="5"/>
  <c r="R466" i="5"/>
  <c r="A467" i="5"/>
  <c r="B467" i="5"/>
  <c r="C467" i="5"/>
  <c r="D467" i="5" s="1"/>
  <c r="S467" i="5" s="1"/>
  <c r="T467" i="5" s="1"/>
  <c r="E467" i="1" s="1"/>
  <c r="E467" i="5"/>
  <c r="F467" i="5"/>
  <c r="G467" i="5"/>
  <c r="H467" i="5"/>
  <c r="I467" i="5"/>
  <c r="J467" i="5"/>
  <c r="K467" i="5"/>
  <c r="L467" i="5"/>
  <c r="M467" i="5"/>
  <c r="N467" i="5"/>
  <c r="O467" i="5"/>
  <c r="P467" i="5"/>
  <c r="Q467" i="5"/>
  <c r="R467" i="5"/>
  <c r="A468" i="5"/>
  <c r="B468" i="5"/>
  <c r="C468" i="5"/>
  <c r="D468" i="5"/>
  <c r="E468" i="5"/>
  <c r="F468" i="5"/>
  <c r="G468" i="5"/>
  <c r="H468" i="5"/>
  <c r="I468" i="5"/>
  <c r="J468" i="5"/>
  <c r="K468" i="5"/>
  <c r="S468" i="5" s="1"/>
  <c r="T468" i="5" s="1"/>
  <c r="E468" i="1" s="1"/>
  <c r="L468" i="5"/>
  <c r="M468" i="5"/>
  <c r="N468" i="5"/>
  <c r="O468" i="5"/>
  <c r="P468" i="5"/>
  <c r="Q468" i="5"/>
  <c r="R468" i="5"/>
  <c r="A469" i="5"/>
  <c r="B469" i="5"/>
  <c r="C469" i="5"/>
  <c r="F469" i="5"/>
  <c r="G469" i="5"/>
  <c r="H469" i="5"/>
  <c r="I469" i="5"/>
  <c r="J469" i="5"/>
  <c r="K469" i="5"/>
  <c r="L469" i="5"/>
  <c r="M469" i="5"/>
  <c r="N469" i="5"/>
  <c r="O469" i="5"/>
  <c r="P469" i="5"/>
  <c r="Q469" i="5"/>
  <c r="R469" i="5"/>
  <c r="A470" i="5"/>
  <c r="B470" i="5"/>
  <c r="C470" i="5"/>
  <c r="D470" i="5"/>
  <c r="E470" i="5"/>
  <c r="F470" i="5"/>
  <c r="G470" i="5"/>
  <c r="H470" i="5"/>
  <c r="I470" i="5"/>
  <c r="J470" i="5"/>
  <c r="K470" i="5"/>
  <c r="L470" i="5"/>
  <c r="M470" i="5"/>
  <c r="N470" i="5"/>
  <c r="S470" i="5" s="1"/>
  <c r="T470" i="5" s="1"/>
  <c r="E470" i="1" s="1"/>
  <c r="O470" i="5"/>
  <c r="P470" i="5"/>
  <c r="Q470" i="5"/>
  <c r="R470" i="5"/>
  <c r="A471" i="5"/>
  <c r="B471" i="5"/>
  <c r="C471" i="5"/>
  <c r="D471" i="5"/>
  <c r="E471" i="5"/>
  <c r="F471" i="5"/>
  <c r="G471" i="5"/>
  <c r="H471" i="5"/>
  <c r="S471" i="5" s="1"/>
  <c r="T471" i="5" s="1"/>
  <c r="E471" i="1" s="1"/>
  <c r="I471" i="5"/>
  <c r="J471" i="5"/>
  <c r="K471" i="5"/>
  <c r="L471" i="5"/>
  <c r="M471" i="5"/>
  <c r="N471" i="5"/>
  <c r="O471" i="5"/>
  <c r="P471" i="5"/>
  <c r="Q471" i="5"/>
  <c r="R471" i="5"/>
  <c r="A472" i="5"/>
  <c r="B472" i="5"/>
  <c r="D472" i="5" s="1"/>
  <c r="S472" i="5" s="1"/>
  <c r="T472" i="5" s="1"/>
  <c r="E472" i="1" s="1"/>
  <c r="C472" i="5"/>
  <c r="E472" i="5"/>
  <c r="F472" i="5"/>
  <c r="G472" i="5"/>
  <c r="H472" i="5"/>
  <c r="I472" i="5"/>
  <c r="J472" i="5"/>
  <c r="K472" i="5"/>
  <c r="L472" i="5"/>
  <c r="M472" i="5"/>
  <c r="N472" i="5"/>
  <c r="O472" i="5"/>
  <c r="P472" i="5"/>
  <c r="Q472" i="5"/>
  <c r="R472" i="5"/>
  <c r="A473" i="5"/>
  <c r="B473" i="5"/>
  <c r="D473" i="5" s="1"/>
  <c r="S473" i="5" s="1"/>
  <c r="T473" i="5" s="1"/>
  <c r="E473" i="1" s="1"/>
  <c r="C473" i="5"/>
  <c r="E473" i="5"/>
  <c r="F473" i="5"/>
  <c r="G473" i="5"/>
  <c r="H473" i="5"/>
  <c r="I473" i="5"/>
  <c r="J473" i="5"/>
  <c r="K473" i="5"/>
  <c r="L473" i="5"/>
  <c r="M473" i="5"/>
  <c r="N473" i="5"/>
  <c r="O473" i="5"/>
  <c r="P473" i="5"/>
  <c r="Q473" i="5"/>
  <c r="R473" i="5"/>
  <c r="A474" i="5"/>
  <c r="B474" i="5"/>
  <c r="R474" i="5" s="1"/>
  <c r="C474" i="5"/>
  <c r="D474" i="5"/>
  <c r="E474" i="5"/>
  <c r="F474" i="5"/>
  <c r="G474" i="5"/>
  <c r="H474" i="5"/>
  <c r="I474" i="5"/>
  <c r="J474" i="5"/>
  <c r="K474" i="5"/>
  <c r="A475" i="5"/>
  <c r="B475" i="5"/>
  <c r="C475" i="5"/>
  <c r="D475" i="5"/>
  <c r="E475" i="5"/>
  <c r="F475" i="5"/>
  <c r="G475" i="5"/>
  <c r="H475" i="5"/>
  <c r="I475" i="5"/>
  <c r="J475" i="5"/>
  <c r="K475" i="5"/>
  <c r="L475" i="5"/>
  <c r="M475" i="5"/>
  <c r="N475" i="5"/>
  <c r="O475" i="5"/>
  <c r="P475" i="5"/>
  <c r="Q475" i="5"/>
  <c r="R475" i="5"/>
  <c r="S475" i="5"/>
  <c r="T475" i="5"/>
  <c r="E475" i="1" s="1"/>
  <c r="A476" i="5"/>
  <c r="B476" i="5"/>
  <c r="C476" i="5"/>
  <c r="D476" i="5"/>
  <c r="E476" i="5"/>
  <c r="F476" i="5"/>
  <c r="G476" i="5"/>
  <c r="H476" i="5"/>
  <c r="I476" i="5"/>
  <c r="J476" i="5"/>
  <c r="K476" i="5"/>
  <c r="L476" i="5"/>
  <c r="M476" i="5"/>
  <c r="N476" i="5"/>
  <c r="O476" i="5"/>
  <c r="P476" i="5"/>
  <c r="Q476" i="5"/>
  <c r="R476" i="5"/>
  <c r="S476" i="5"/>
  <c r="T476" i="5"/>
  <c r="E476" i="1" s="1"/>
  <c r="A477" i="5"/>
  <c r="B477" i="5"/>
  <c r="C477" i="5"/>
  <c r="D477" i="5"/>
  <c r="E477" i="5"/>
  <c r="F477" i="5"/>
  <c r="G477" i="5"/>
  <c r="H477" i="5"/>
  <c r="I477" i="5"/>
  <c r="J477" i="5"/>
  <c r="K477" i="5"/>
  <c r="L477" i="5"/>
  <c r="M477" i="5"/>
  <c r="N477" i="5"/>
  <c r="O477" i="5"/>
  <c r="P477" i="5"/>
  <c r="Q477" i="5"/>
  <c r="R477" i="5"/>
  <c r="S477" i="5"/>
  <c r="T477" i="5"/>
  <c r="E477" i="1" s="1"/>
  <c r="A478" i="5"/>
  <c r="B478" i="5"/>
  <c r="C478" i="5"/>
  <c r="D478" i="5"/>
  <c r="E478" i="5"/>
  <c r="F478" i="5"/>
  <c r="G478" i="5"/>
  <c r="H478" i="5"/>
  <c r="I478" i="5"/>
  <c r="J478" i="5"/>
  <c r="K478" i="5"/>
  <c r="L478" i="5"/>
  <c r="M478" i="5"/>
  <c r="N478" i="5"/>
  <c r="O478" i="5"/>
  <c r="P478" i="5"/>
  <c r="Q478" i="5"/>
  <c r="R478" i="5"/>
  <c r="S478" i="5"/>
  <c r="T478" i="5"/>
  <c r="E478" i="1" s="1"/>
  <c r="A479" i="5"/>
  <c r="B479" i="5"/>
  <c r="C479" i="5"/>
  <c r="D479" i="5"/>
  <c r="E479" i="5"/>
  <c r="F479" i="5"/>
  <c r="G479" i="5"/>
  <c r="H479" i="5"/>
  <c r="I479" i="5"/>
  <c r="J479" i="5"/>
  <c r="K479" i="5"/>
  <c r="L479" i="5"/>
  <c r="M479" i="5"/>
  <c r="N479" i="5"/>
  <c r="O479" i="5"/>
  <c r="P479" i="5"/>
  <c r="Q479" i="5"/>
  <c r="R479" i="5"/>
  <c r="S479" i="5"/>
  <c r="T479" i="5"/>
  <c r="E479" i="1" s="1"/>
  <c r="A480" i="5"/>
  <c r="B480" i="5"/>
  <c r="C480" i="5"/>
  <c r="D480" i="5"/>
  <c r="E480" i="5"/>
  <c r="F480" i="5"/>
  <c r="G480" i="5"/>
  <c r="H480" i="5"/>
  <c r="I480" i="5"/>
  <c r="J480" i="5"/>
  <c r="K480" i="5"/>
  <c r="L480" i="5"/>
  <c r="M480" i="5"/>
  <c r="N480" i="5"/>
  <c r="O480" i="5"/>
  <c r="P480" i="5"/>
  <c r="Q480" i="5"/>
  <c r="R480" i="5"/>
  <c r="S480" i="5"/>
  <c r="T480" i="5"/>
  <c r="E480" i="1" s="1"/>
  <c r="A481" i="5"/>
  <c r="B481" i="5"/>
  <c r="C481" i="5"/>
  <c r="D481" i="5"/>
  <c r="E481" i="5"/>
  <c r="F481" i="5"/>
  <c r="G481" i="5"/>
  <c r="H481" i="5"/>
  <c r="I481" i="5"/>
  <c r="J481" i="5"/>
  <c r="K481" i="5"/>
  <c r="L481" i="5"/>
  <c r="M481" i="5"/>
  <c r="N481" i="5"/>
  <c r="O481" i="5"/>
  <c r="P481" i="5"/>
  <c r="Q481" i="5"/>
  <c r="R481" i="5"/>
  <c r="S481" i="5"/>
  <c r="T481" i="5"/>
  <c r="E481" i="1" s="1"/>
  <c r="A482" i="5"/>
  <c r="B482" i="5"/>
  <c r="C482" i="5"/>
  <c r="D482" i="5"/>
  <c r="E482" i="5"/>
  <c r="F482" i="5"/>
  <c r="G482" i="5"/>
  <c r="H482" i="5"/>
  <c r="I482" i="5"/>
  <c r="J482" i="5"/>
  <c r="K482" i="5"/>
  <c r="L482" i="5"/>
  <c r="M482" i="5"/>
  <c r="N482" i="5"/>
  <c r="O482" i="5"/>
  <c r="P482" i="5"/>
  <c r="Q482" i="5"/>
  <c r="R482" i="5"/>
  <c r="S482" i="5"/>
  <c r="T482" i="5"/>
  <c r="E482" i="1" s="1"/>
  <c r="A483" i="5"/>
  <c r="B483" i="5"/>
  <c r="C483" i="5"/>
  <c r="D483" i="5"/>
  <c r="E483" i="5"/>
  <c r="F483" i="5"/>
  <c r="G483" i="5"/>
  <c r="H483" i="5"/>
  <c r="I483" i="5"/>
  <c r="J483" i="5"/>
  <c r="K483" i="5"/>
  <c r="L483" i="5"/>
  <c r="M483" i="5"/>
  <c r="N483" i="5"/>
  <c r="O483" i="5"/>
  <c r="P483" i="5"/>
  <c r="Q483" i="5"/>
  <c r="R483" i="5"/>
  <c r="S483" i="5"/>
  <c r="T483" i="5"/>
  <c r="E483" i="1" s="1"/>
  <c r="A484" i="5"/>
  <c r="B484" i="5"/>
  <c r="C484" i="5"/>
  <c r="D484" i="5"/>
  <c r="E484" i="5"/>
  <c r="F484" i="5"/>
  <c r="G484" i="5"/>
  <c r="H484" i="5"/>
  <c r="I484" i="5"/>
  <c r="J484" i="5"/>
  <c r="K484" i="5"/>
  <c r="L484" i="5"/>
  <c r="M484" i="5"/>
  <c r="N484" i="5"/>
  <c r="O484" i="5"/>
  <c r="P484" i="5"/>
  <c r="Q484" i="5"/>
  <c r="R484" i="5"/>
  <c r="S484" i="5"/>
  <c r="T484" i="5"/>
  <c r="E484" i="1" s="1"/>
  <c r="A485" i="5"/>
  <c r="B485" i="5"/>
  <c r="C485" i="5"/>
  <c r="D485" i="5"/>
  <c r="E485" i="5"/>
  <c r="F485" i="5"/>
  <c r="G485" i="5"/>
  <c r="H485" i="5"/>
  <c r="I485" i="5"/>
  <c r="J485" i="5"/>
  <c r="K485" i="5"/>
  <c r="L485" i="5"/>
  <c r="M485" i="5"/>
  <c r="N485" i="5"/>
  <c r="O485" i="5"/>
  <c r="P485" i="5"/>
  <c r="Q485" i="5"/>
  <c r="R485" i="5"/>
  <c r="S485" i="5"/>
  <c r="T485" i="5"/>
  <c r="E485" i="1" s="1"/>
  <c r="A486" i="5"/>
  <c r="B486" i="5"/>
  <c r="C486" i="5"/>
  <c r="G486" i="5"/>
  <c r="H486" i="5"/>
  <c r="I486" i="5"/>
  <c r="J486" i="5"/>
  <c r="K486" i="5"/>
  <c r="L486" i="5"/>
  <c r="M486" i="5"/>
  <c r="N486" i="5"/>
  <c r="O486" i="5"/>
  <c r="P486" i="5"/>
  <c r="Q486" i="5"/>
  <c r="R486" i="5"/>
  <c r="A487" i="5"/>
  <c r="B487" i="5"/>
  <c r="C487" i="5"/>
  <c r="F487" i="5"/>
  <c r="G487" i="5"/>
  <c r="H487" i="5"/>
  <c r="I487" i="5"/>
  <c r="J487" i="5"/>
  <c r="K487" i="5"/>
  <c r="L487" i="5"/>
  <c r="M487" i="5"/>
  <c r="N487" i="5"/>
  <c r="O487" i="5"/>
  <c r="P487" i="5"/>
  <c r="Q487" i="5"/>
  <c r="R487" i="5"/>
  <c r="A488" i="5"/>
  <c r="B488" i="5"/>
  <c r="D488" i="5" s="1"/>
  <c r="S488" i="5" s="1"/>
  <c r="T488" i="5" s="1"/>
  <c r="E488" i="1" s="1"/>
  <c r="C488" i="5"/>
  <c r="E488" i="5"/>
  <c r="F488" i="5"/>
  <c r="G488" i="5"/>
  <c r="H488" i="5"/>
  <c r="I488" i="5"/>
  <c r="J488" i="5"/>
  <c r="K488" i="5"/>
  <c r="L488" i="5"/>
  <c r="M488" i="5"/>
  <c r="N488" i="5"/>
  <c r="O488" i="5"/>
  <c r="P488" i="5"/>
  <c r="Q488" i="5"/>
  <c r="R488" i="5"/>
  <c r="A489" i="5"/>
  <c r="B489" i="5"/>
  <c r="C489" i="5"/>
  <c r="D489" i="5"/>
  <c r="E489" i="5"/>
  <c r="F489" i="5"/>
  <c r="G489" i="5"/>
  <c r="H489" i="5"/>
  <c r="I489" i="5"/>
  <c r="J489" i="5"/>
  <c r="K489" i="5"/>
  <c r="L489" i="5"/>
  <c r="M489" i="5"/>
  <c r="S489" i="5" s="1"/>
  <c r="T489" i="5" s="1"/>
  <c r="E489" i="1" s="1"/>
  <c r="N489" i="5"/>
  <c r="O489" i="5"/>
  <c r="P489" i="5"/>
  <c r="Q489" i="5"/>
  <c r="R489" i="5"/>
  <c r="A490" i="5"/>
  <c r="B490" i="5"/>
  <c r="D490" i="5" s="1"/>
  <c r="S490" i="5" s="1"/>
  <c r="T490" i="5" s="1"/>
  <c r="E490" i="1" s="1"/>
  <c r="C490" i="5"/>
  <c r="E490" i="5"/>
  <c r="F490" i="5"/>
  <c r="G490" i="5"/>
  <c r="H490" i="5"/>
  <c r="I490" i="5"/>
  <c r="J490" i="5"/>
  <c r="K490" i="5"/>
  <c r="L490" i="5"/>
  <c r="M490" i="5"/>
  <c r="N490" i="5"/>
  <c r="O490" i="5"/>
  <c r="P490" i="5"/>
  <c r="Q490" i="5"/>
  <c r="R490" i="5"/>
  <c r="A491" i="5"/>
  <c r="B491" i="5"/>
  <c r="C491" i="5"/>
  <c r="D491" i="5"/>
  <c r="E491" i="5"/>
  <c r="F491" i="5"/>
  <c r="G491" i="5"/>
  <c r="H491" i="5"/>
  <c r="I491" i="5"/>
  <c r="J491" i="5"/>
  <c r="S491" i="5" s="1"/>
  <c r="T491" i="5" s="1"/>
  <c r="E491" i="1" s="1"/>
  <c r="K491" i="5"/>
  <c r="L491" i="5"/>
  <c r="M491" i="5"/>
  <c r="N491" i="5"/>
  <c r="O491" i="5"/>
  <c r="P491" i="5"/>
  <c r="Q491" i="5"/>
  <c r="R491" i="5"/>
  <c r="A492" i="5"/>
  <c r="B492" i="5"/>
  <c r="D492" i="5" s="1"/>
  <c r="S492" i="5" s="1"/>
  <c r="T492" i="5" s="1"/>
  <c r="E492" i="1" s="1"/>
  <c r="C492" i="5"/>
  <c r="E492" i="5"/>
  <c r="F492" i="5"/>
  <c r="G492" i="5"/>
  <c r="H492" i="5"/>
  <c r="I492" i="5"/>
  <c r="J492" i="5"/>
  <c r="K492" i="5"/>
  <c r="L492" i="5"/>
  <c r="M492" i="5"/>
  <c r="N492" i="5"/>
  <c r="O492" i="5"/>
  <c r="P492" i="5"/>
  <c r="Q492" i="5"/>
  <c r="R492" i="5"/>
  <c r="A493" i="5"/>
  <c r="B493" i="5"/>
  <c r="C493" i="5"/>
  <c r="D493" i="5"/>
  <c r="E493" i="5"/>
  <c r="F493" i="5"/>
  <c r="G493" i="5"/>
  <c r="H493" i="5"/>
  <c r="I493" i="5"/>
  <c r="J493" i="5"/>
  <c r="K493" i="5"/>
  <c r="L493" i="5"/>
  <c r="M493" i="5"/>
  <c r="S493" i="5" s="1"/>
  <c r="T493" i="5" s="1"/>
  <c r="E493" i="1" s="1"/>
  <c r="N493" i="5"/>
  <c r="O493" i="5"/>
  <c r="P493" i="5"/>
  <c r="Q493" i="5"/>
  <c r="R493" i="5"/>
  <c r="A494" i="5"/>
  <c r="B494" i="5"/>
  <c r="C494" i="5"/>
  <c r="D494" i="5"/>
  <c r="E494" i="5"/>
  <c r="F494" i="5"/>
  <c r="G494" i="5"/>
  <c r="H494" i="5"/>
  <c r="S494" i="5" s="1"/>
  <c r="T494" i="5" s="1"/>
  <c r="E494" i="1" s="1"/>
  <c r="I494" i="5"/>
  <c r="J494" i="5"/>
  <c r="K494" i="5"/>
  <c r="L494" i="5"/>
  <c r="M494" i="5"/>
  <c r="N494" i="5"/>
  <c r="O494" i="5"/>
  <c r="P494" i="5"/>
  <c r="Q494" i="5"/>
  <c r="R494" i="5"/>
  <c r="A495" i="5"/>
  <c r="B495" i="5"/>
  <c r="C495" i="5"/>
  <c r="D495" i="5" s="1"/>
  <c r="S495" i="5" s="1"/>
  <c r="T495" i="5" s="1"/>
  <c r="E495" i="1" s="1"/>
  <c r="E495" i="5"/>
  <c r="F495" i="5"/>
  <c r="G495" i="5"/>
  <c r="H495" i="5"/>
  <c r="I495" i="5"/>
  <c r="J495" i="5"/>
  <c r="K495" i="5"/>
  <c r="L495" i="5"/>
  <c r="M495" i="5"/>
  <c r="N495" i="5"/>
  <c r="O495" i="5"/>
  <c r="P495" i="5"/>
  <c r="Q495" i="5"/>
  <c r="R495" i="5"/>
  <c r="A496" i="5"/>
  <c r="B496" i="5"/>
  <c r="C496" i="5"/>
  <c r="D496" i="5"/>
  <c r="E496" i="5"/>
  <c r="F496" i="5"/>
  <c r="G496" i="5"/>
  <c r="S496" i="5" s="1"/>
  <c r="T496" i="5" s="1"/>
  <c r="E496" i="1" s="1"/>
  <c r="H496" i="5"/>
  <c r="I496" i="5"/>
  <c r="J496" i="5"/>
  <c r="K496" i="5"/>
  <c r="L496" i="5"/>
  <c r="M496" i="5"/>
  <c r="N496" i="5"/>
  <c r="O496" i="5"/>
  <c r="P496" i="5"/>
  <c r="Q496" i="5"/>
  <c r="R496" i="5"/>
  <c r="A497" i="5"/>
  <c r="B497" i="5"/>
  <c r="C497" i="5"/>
  <c r="D497" i="5" s="1"/>
  <c r="S497" i="5" s="1"/>
  <c r="T497" i="5" s="1"/>
  <c r="E497" i="1" s="1"/>
  <c r="E497" i="5"/>
  <c r="F497" i="5"/>
  <c r="G497" i="5"/>
  <c r="H497" i="5"/>
  <c r="I497" i="5"/>
  <c r="J497" i="5"/>
  <c r="K497" i="5"/>
  <c r="L497" i="5"/>
  <c r="M497" i="5"/>
  <c r="N497" i="5"/>
  <c r="O497" i="5"/>
  <c r="P497" i="5"/>
  <c r="Q497" i="5"/>
  <c r="R497" i="5"/>
  <c r="A498" i="5"/>
  <c r="B498" i="5"/>
  <c r="C498" i="5"/>
  <c r="H498" i="5"/>
  <c r="I498" i="5"/>
  <c r="J498" i="5"/>
  <c r="K498" i="5"/>
  <c r="L498" i="5"/>
  <c r="M498" i="5"/>
  <c r="N498" i="5"/>
  <c r="O498" i="5"/>
  <c r="P498" i="5"/>
  <c r="Q498" i="5"/>
  <c r="R498" i="5"/>
  <c r="A499" i="5"/>
  <c r="B499" i="5"/>
  <c r="C499" i="5"/>
  <c r="D499" i="5"/>
  <c r="E499" i="5"/>
  <c r="F499" i="5"/>
  <c r="G499" i="5"/>
  <c r="H499" i="5"/>
  <c r="I499" i="5"/>
  <c r="J499" i="5"/>
  <c r="K499" i="5"/>
  <c r="L499" i="5"/>
  <c r="S499" i="5" s="1"/>
  <c r="T499" i="5" s="1"/>
  <c r="E499" i="1" s="1"/>
  <c r="M499" i="5"/>
  <c r="N499" i="5"/>
  <c r="O499" i="5"/>
  <c r="P499" i="5"/>
  <c r="Q499" i="5"/>
  <c r="R499" i="5"/>
  <c r="A500" i="5"/>
  <c r="B500" i="5"/>
  <c r="C500" i="5"/>
  <c r="D500" i="5"/>
  <c r="E500" i="5"/>
  <c r="F500" i="5"/>
  <c r="G500" i="5"/>
  <c r="H500" i="5"/>
  <c r="S500" i="5" s="1"/>
  <c r="T500" i="5" s="1"/>
  <c r="E500" i="1" s="1"/>
  <c r="I500" i="5"/>
  <c r="J500" i="5"/>
  <c r="K500" i="5"/>
  <c r="L500" i="5"/>
  <c r="M500" i="5"/>
  <c r="N500" i="5"/>
  <c r="O500" i="5"/>
  <c r="P500" i="5"/>
  <c r="Q500" i="5"/>
  <c r="R500" i="5"/>
  <c r="A501" i="5"/>
  <c r="B501" i="5"/>
  <c r="C501" i="5"/>
  <c r="G501" i="5"/>
  <c r="H501" i="5"/>
  <c r="I501" i="5"/>
  <c r="J501" i="5"/>
  <c r="K501" i="5"/>
  <c r="L501" i="5"/>
  <c r="M501" i="5"/>
  <c r="N501" i="5"/>
  <c r="O501" i="5"/>
  <c r="P501" i="5"/>
  <c r="Q501" i="5"/>
  <c r="R501" i="5"/>
  <c r="A502" i="5"/>
  <c r="B502" i="5"/>
  <c r="C502" i="5"/>
  <c r="D502" i="5"/>
  <c r="E502" i="5"/>
  <c r="F502" i="5"/>
  <c r="G502" i="5"/>
  <c r="H502" i="5"/>
  <c r="I502" i="5"/>
  <c r="J502" i="5"/>
  <c r="S502" i="5" s="1"/>
  <c r="T502" i="5" s="1"/>
  <c r="E502" i="1" s="1"/>
  <c r="K502" i="5"/>
  <c r="L502" i="5"/>
  <c r="M502" i="5"/>
  <c r="N502" i="5"/>
  <c r="O502" i="5"/>
  <c r="P502" i="5"/>
  <c r="Q502" i="5"/>
  <c r="R502" i="5"/>
  <c r="A503" i="5"/>
  <c r="B503" i="5"/>
  <c r="C503" i="5"/>
  <c r="D503" i="5"/>
  <c r="E503" i="5"/>
  <c r="F503" i="5"/>
  <c r="G503" i="5"/>
  <c r="H503" i="5"/>
  <c r="I503" i="5"/>
  <c r="J503" i="5"/>
  <c r="K503" i="5"/>
  <c r="S503" i="5" s="1"/>
  <c r="T503" i="5" s="1"/>
  <c r="E503" i="1" s="1"/>
  <c r="L503" i="5"/>
  <c r="M503" i="5"/>
  <c r="N503" i="5"/>
  <c r="O503" i="5"/>
  <c r="P503" i="5"/>
  <c r="Q503" i="5"/>
  <c r="R503" i="5"/>
  <c r="A504" i="5"/>
  <c r="B504" i="5"/>
  <c r="C504" i="5"/>
  <c r="F504" i="5"/>
  <c r="G504" i="5"/>
  <c r="H504" i="5"/>
  <c r="I504" i="5"/>
  <c r="J504" i="5"/>
  <c r="K504" i="5"/>
  <c r="L504" i="5"/>
  <c r="M504" i="5"/>
  <c r="N504" i="5"/>
  <c r="O504" i="5"/>
  <c r="P504" i="5"/>
  <c r="Q504" i="5"/>
  <c r="R504" i="5"/>
  <c r="A505" i="5"/>
  <c r="B505" i="5"/>
  <c r="C505" i="5"/>
  <c r="D505" i="5"/>
  <c r="E505" i="5"/>
  <c r="F505" i="5"/>
  <c r="G505" i="5"/>
  <c r="H505" i="5"/>
  <c r="I505" i="5"/>
  <c r="J505" i="5"/>
  <c r="S505" i="5" s="1"/>
  <c r="T505" i="5" s="1"/>
  <c r="E505" i="1" s="1"/>
  <c r="K505" i="5"/>
  <c r="L505" i="5"/>
  <c r="M505" i="5"/>
  <c r="N505" i="5"/>
  <c r="O505" i="5"/>
  <c r="P505" i="5"/>
  <c r="Q505" i="5"/>
  <c r="R505" i="5"/>
  <c r="A506" i="5"/>
  <c r="B506" i="5"/>
  <c r="C506" i="5"/>
  <c r="F506" i="5"/>
  <c r="G506" i="5"/>
  <c r="H506" i="5"/>
  <c r="I506" i="5"/>
  <c r="J506" i="5"/>
  <c r="K506" i="5"/>
  <c r="L506" i="5"/>
  <c r="M506" i="5"/>
  <c r="N506" i="5"/>
  <c r="O506" i="5"/>
  <c r="P506" i="5"/>
  <c r="Q506" i="5"/>
  <c r="R506" i="5"/>
  <c r="A507" i="5"/>
  <c r="B507" i="5"/>
  <c r="C507" i="5"/>
  <c r="D507" i="5"/>
  <c r="E507" i="5"/>
  <c r="F507" i="5"/>
  <c r="G507" i="5"/>
  <c r="H507" i="5"/>
  <c r="I507" i="5"/>
  <c r="J507" i="5"/>
  <c r="K507" i="5"/>
  <c r="L507" i="5"/>
  <c r="M507" i="5"/>
  <c r="N507" i="5"/>
  <c r="O507" i="5"/>
  <c r="P507" i="5"/>
  <c r="S507" i="5" s="1"/>
  <c r="T507" i="5" s="1"/>
  <c r="E507" i="1" s="1"/>
  <c r="Q507" i="5"/>
  <c r="R507" i="5"/>
  <c r="A508" i="5"/>
  <c r="B508" i="5"/>
  <c r="C508" i="5"/>
  <c r="G508" i="5"/>
  <c r="H508" i="5"/>
  <c r="I508" i="5"/>
  <c r="J508" i="5"/>
  <c r="K508" i="5"/>
  <c r="L508" i="5"/>
  <c r="M508" i="5"/>
  <c r="N508" i="5"/>
  <c r="O508" i="5"/>
  <c r="P508" i="5"/>
  <c r="Q508" i="5"/>
  <c r="R508" i="5"/>
  <c r="A509" i="5"/>
  <c r="B509" i="5"/>
  <c r="C509" i="5"/>
  <c r="D509" i="5"/>
  <c r="E509" i="5"/>
  <c r="F509" i="5"/>
  <c r="G509" i="5"/>
  <c r="H509" i="5"/>
  <c r="I509" i="5"/>
  <c r="J509" i="5"/>
  <c r="K509" i="5"/>
  <c r="L509" i="5"/>
  <c r="S509" i="5" s="1"/>
  <c r="T509" i="5" s="1"/>
  <c r="E509" i="1" s="1"/>
  <c r="M509" i="5"/>
  <c r="N509" i="5"/>
  <c r="O509" i="5"/>
  <c r="P509" i="5"/>
  <c r="Q509" i="5"/>
  <c r="R509" i="5"/>
  <c r="A510" i="5"/>
  <c r="B510" i="5"/>
  <c r="C510" i="5"/>
  <c r="D510" i="5"/>
  <c r="E510" i="5"/>
  <c r="F510" i="5"/>
  <c r="G510" i="5"/>
  <c r="H510" i="5"/>
  <c r="I510" i="5"/>
  <c r="J510" i="5"/>
  <c r="K510" i="5"/>
  <c r="L510" i="5"/>
  <c r="M510" i="5"/>
  <c r="S510" i="5" s="1"/>
  <c r="T510" i="5" s="1"/>
  <c r="E510" i="1" s="1"/>
  <c r="N510" i="5"/>
  <c r="O510" i="5"/>
  <c r="P510" i="5"/>
  <c r="Q510" i="5"/>
  <c r="R510" i="5"/>
  <c r="A511" i="5"/>
  <c r="B511" i="5"/>
  <c r="C511" i="5"/>
  <c r="D511" i="5"/>
  <c r="E511" i="5"/>
  <c r="F511" i="5"/>
  <c r="G511" i="5"/>
  <c r="H511" i="5"/>
  <c r="S511" i="5" s="1"/>
  <c r="T511" i="5" s="1"/>
  <c r="E511" i="1" s="1"/>
  <c r="I511" i="5"/>
  <c r="J511" i="5"/>
  <c r="K511" i="5"/>
  <c r="L511" i="5"/>
  <c r="M511" i="5"/>
  <c r="N511" i="5"/>
  <c r="O511" i="5"/>
  <c r="P511" i="5"/>
  <c r="Q511" i="5"/>
  <c r="R511" i="5"/>
  <c r="A512" i="5"/>
  <c r="B512" i="5"/>
  <c r="C512" i="5"/>
  <c r="F512" i="5"/>
  <c r="G512" i="5"/>
  <c r="H512" i="5"/>
  <c r="I512" i="5"/>
  <c r="J512" i="5"/>
  <c r="K512" i="5"/>
  <c r="L512" i="5"/>
  <c r="M512" i="5"/>
  <c r="N512" i="5"/>
  <c r="O512" i="5"/>
  <c r="P512" i="5"/>
  <c r="Q512" i="5"/>
  <c r="R512" i="5"/>
  <c r="A513" i="5"/>
  <c r="B513" i="5"/>
  <c r="C513" i="5"/>
  <c r="F513" i="5"/>
  <c r="G513" i="5"/>
  <c r="H513" i="5"/>
  <c r="I513" i="5"/>
  <c r="J513" i="5"/>
  <c r="K513" i="5"/>
  <c r="L513" i="5"/>
  <c r="M513" i="5"/>
  <c r="N513" i="5"/>
  <c r="O513" i="5"/>
  <c r="P513" i="5"/>
  <c r="Q513" i="5"/>
  <c r="R513" i="5"/>
  <c r="A514" i="5"/>
  <c r="B514" i="5"/>
  <c r="C514" i="5"/>
  <c r="D514" i="5"/>
  <c r="E514" i="5"/>
  <c r="F514" i="5"/>
  <c r="G514" i="5"/>
  <c r="H514" i="5"/>
  <c r="I514" i="5"/>
  <c r="J514" i="5"/>
  <c r="K514" i="5"/>
  <c r="L514" i="5"/>
  <c r="S514" i="5" s="1"/>
  <c r="T514" i="5" s="1"/>
  <c r="E514" i="1" s="1"/>
  <c r="M514" i="5"/>
  <c r="N514" i="5"/>
  <c r="O514" i="5"/>
  <c r="P514" i="5"/>
  <c r="Q514" i="5"/>
  <c r="R514" i="5"/>
  <c r="A515" i="5"/>
  <c r="B515" i="5"/>
  <c r="D515" i="5" s="1"/>
  <c r="C515" i="5"/>
  <c r="E515" i="5" s="1"/>
  <c r="F515" i="5"/>
  <c r="G515" i="5"/>
  <c r="H515" i="5"/>
  <c r="I515" i="5"/>
  <c r="J515" i="5"/>
  <c r="K515" i="5"/>
  <c r="L515" i="5"/>
  <c r="M515" i="5"/>
  <c r="N515" i="5"/>
  <c r="O515" i="5"/>
  <c r="P515" i="5"/>
  <c r="Q515" i="5"/>
  <c r="R515" i="5"/>
  <c r="A516" i="5"/>
  <c r="B516" i="5"/>
  <c r="C516" i="5"/>
  <c r="D516" i="5"/>
  <c r="E516" i="5"/>
  <c r="F516" i="5"/>
  <c r="G516" i="5"/>
  <c r="H516" i="5"/>
  <c r="I516" i="5"/>
  <c r="J516" i="5"/>
  <c r="K516" i="5"/>
  <c r="L516" i="5"/>
  <c r="M516" i="5"/>
  <c r="S516" i="5" s="1"/>
  <c r="T516" i="5" s="1"/>
  <c r="E516" i="1" s="1"/>
  <c r="N516" i="5"/>
  <c r="O516" i="5"/>
  <c r="P516" i="5"/>
  <c r="Q516" i="5"/>
  <c r="R516" i="5"/>
  <c r="A517" i="5"/>
  <c r="B517" i="5"/>
  <c r="C517" i="5"/>
  <c r="D517" i="5"/>
  <c r="E517" i="5"/>
  <c r="F517" i="5"/>
  <c r="G517" i="5"/>
  <c r="H517" i="5"/>
  <c r="I517" i="5"/>
  <c r="J517" i="5"/>
  <c r="K517" i="5"/>
  <c r="S517" i="5" s="1"/>
  <c r="T517" i="5" s="1"/>
  <c r="E517" i="1" s="1"/>
  <c r="L517" i="5"/>
  <c r="M517" i="5"/>
  <c r="N517" i="5"/>
  <c r="O517" i="5"/>
  <c r="P517" i="5"/>
  <c r="Q517" i="5"/>
  <c r="R517" i="5"/>
  <c r="A518" i="5"/>
  <c r="B518" i="5"/>
  <c r="C518" i="5"/>
  <c r="D518" i="5" s="1"/>
  <c r="S518" i="5" s="1"/>
  <c r="T518" i="5" s="1"/>
  <c r="E518" i="1" s="1"/>
  <c r="E518" i="5"/>
  <c r="F518" i="5"/>
  <c r="G518" i="5"/>
  <c r="H518" i="5"/>
  <c r="I518" i="5"/>
  <c r="J518" i="5"/>
  <c r="K518" i="5"/>
  <c r="L518" i="5"/>
  <c r="M518" i="5"/>
  <c r="N518" i="5"/>
  <c r="O518" i="5"/>
  <c r="P518" i="5"/>
  <c r="Q518" i="5"/>
  <c r="R518" i="5"/>
  <c r="A519" i="5"/>
  <c r="B519" i="5"/>
  <c r="C519" i="5"/>
  <c r="D519" i="5"/>
  <c r="E519" i="5"/>
  <c r="F519" i="5"/>
  <c r="G519" i="5"/>
  <c r="H519" i="5"/>
  <c r="I519" i="5"/>
  <c r="J519" i="5"/>
  <c r="K519" i="5"/>
  <c r="S519" i="5" s="1"/>
  <c r="T519" i="5" s="1"/>
  <c r="E519" i="1" s="1"/>
  <c r="L519" i="5"/>
  <c r="M519" i="5"/>
  <c r="N519" i="5"/>
  <c r="O519" i="5"/>
  <c r="P519" i="5"/>
  <c r="Q519" i="5"/>
  <c r="R519" i="5"/>
  <c r="A520" i="5"/>
  <c r="B520" i="5"/>
  <c r="C520" i="5"/>
  <c r="D520" i="5"/>
  <c r="S520" i="5" s="1"/>
  <c r="T520" i="5" s="1"/>
  <c r="E520" i="1" s="1"/>
  <c r="E520" i="5"/>
  <c r="F520" i="5"/>
  <c r="G520" i="5"/>
  <c r="H520" i="5"/>
  <c r="I520" i="5"/>
  <c r="J520" i="5"/>
  <c r="K520" i="5"/>
  <c r="L520" i="5"/>
  <c r="M520" i="5"/>
  <c r="N520" i="5"/>
  <c r="O520" i="5"/>
  <c r="P520" i="5"/>
  <c r="Q520" i="5"/>
  <c r="R520" i="5"/>
  <c r="A521" i="5"/>
  <c r="B521" i="5"/>
  <c r="C521" i="5"/>
  <c r="D521" i="5"/>
  <c r="E521" i="5"/>
  <c r="F521" i="5"/>
  <c r="G521" i="5"/>
  <c r="H521" i="5"/>
  <c r="S521" i="5" s="1"/>
  <c r="T521" i="5" s="1"/>
  <c r="E521" i="1" s="1"/>
  <c r="I521" i="5"/>
  <c r="J521" i="5"/>
  <c r="K521" i="5"/>
  <c r="L521" i="5"/>
  <c r="M521" i="5"/>
  <c r="N521" i="5"/>
  <c r="O521" i="5"/>
  <c r="P521" i="5"/>
  <c r="Q521" i="5"/>
  <c r="R521" i="5"/>
  <c r="A522" i="5"/>
  <c r="B522" i="5"/>
  <c r="C522" i="5"/>
  <c r="D522" i="5"/>
  <c r="E522" i="5"/>
  <c r="F522" i="5"/>
  <c r="G522" i="5"/>
  <c r="H522" i="5"/>
  <c r="I522" i="5"/>
  <c r="J522" i="5"/>
  <c r="K522" i="5"/>
  <c r="S522" i="5" s="1"/>
  <c r="T522" i="5" s="1"/>
  <c r="E522" i="1" s="1"/>
  <c r="L522" i="5"/>
  <c r="M522" i="5"/>
  <c r="N522" i="5"/>
  <c r="O522" i="5"/>
  <c r="P522" i="5"/>
  <c r="Q522" i="5"/>
  <c r="R522" i="5"/>
  <c r="A523" i="5"/>
  <c r="B523" i="5"/>
  <c r="C523" i="5"/>
  <c r="D523" i="5"/>
  <c r="E523" i="5"/>
  <c r="F523" i="5"/>
  <c r="G523" i="5"/>
  <c r="H523" i="5"/>
  <c r="I523" i="5"/>
  <c r="J523" i="5"/>
  <c r="K523" i="5"/>
  <c r="L523" i="5"/>
  <c r="M523" i="5"/>
  <c r="S523" i="5" s="1"/>
  <c r="T523" i="5" s="1"/>
  <c r="E523" i="1" s="1"/>
  <c r="N523" i="5"/>
  <c r="O523" i="5"/>
  <c r="P523" i="5"/>
  <c r="Q523" i="5"/>
  <c r="R523" i="5"/>
  <c r="A524" i="5"/>
  <c r="B524" i="5"/>
  <c r="C524" i="5"/>
  <c r="D524" i="5"/>
  <c r="E524" i="5"/>
  <c r="F524" i="5"/>
  <c r="G524" i="5"/>
  <c r="H524" i="5"/>
  <c r="I524" i="5"/>
  <c r="J524" i="5"/>
  <c r="K524" i="5"/>
  <c r="S524" i="5" s="1"/>
  <c r="T524" i="5" s="1"/>
  <c r="E524" i="1" s="1"/>
  <c r="L524" i="5"/>
  <c r="M524" i="5"/>
  <c r="N524" i="5"/>
  <c r="O524" i="5"/>
  <c r="P524" i="5"/>
  <c r="Q524" i="5"/>
  <c r="R524" i="5"/>
  <c r="A525" i="5"/>
  <c r="B525" i="5"/>
  <c r="C525" i="5"/>
  <c r="A526" i="5"/>
  <c r="B526" i="5"/>
  <c r="C526" i="5"/>
  <c r="D526" i="5"/>
  <c r="E526" i="5"/>
  <c r="F526" i="5"/>
  <c r="G526" i="5"/>
  <c r="H526" i="5"/>
  <c r="I526" i="5"/>
  <c r="J526" i="5"/>
  <c r="K526" i="5"/>
  <c r="L526" i="5"/>
  <c r="M526" i="5"/>
  <c r="N526" i="5"/>
  <c r="O526" i="5"/>
  <c r="P526" i="5"/>
  <c r="Q526" i="5"/>
  <c r="R526" i="5"/>
  <c r="S526" i="5"/>
  <c r="T526" i="5"/>
  <c r="A527" i="5"/>
  <c r="B527" i="5"/>
  <c r="C527" i="5"/>
  <c r="D527" i="5"/>
  <c r="E527" i="5"/>
  <c r="F527" i="5"/>
  <c r="G527" i="5"/>
  <c r="H527" i="5"/>
  <c r="I527" i="5"/>
  <c r="J527" i="5"/>
  <c r="K527" i="5"/>
  <c r="L527" i="5"/>
  <c r="M527" i="5"/>
  <c r="N527" i="5"/>
  <c r="O527" i="5"/>
  <c r="P527" i="5"/>
  <c r="Q527" i="5"/>
  <c r="R527" i="5"/>
  <c r="S527" i="5"/>
  <c r="T527" i="5"/>
  <c r="E527" i="1" s="1"/>
  <c r="A528" i="5"/>
  <c r="B528" i="5"/>
  <c r="C528" i="5"/>
  <c r="D528" i="5"/>
  <c r="E528" i="5"/>
  <c r="F528" i="5"/>
  <c r="G528" i="5"/>
  <c r="H528" i="5"/>
  <c r="I528" i="5"/>
  <c r="J528" i="5"/>
  <c r="K528" i="5"/>
  <c r="L528" i="5"/>
  <c r="M528" i="5"/>
  <c r="N528" i="5"/>
  <c r="O528" i="5"/>
  <c r="P528" i="5"/>
  <c r="Q528" i="5"/>
  <c r="R528" i="5"/>
  <c r="S528" i="5"/>
  <c r="T528" i="5"/>
  <c r="E528" i="1" s="1"/>
  <c r="A529" i="5"/>
  <c r="B529" i="5"/>
  <c r="C529" i="5"/>
  <c r="D529" i="5"/>
  <c r="E529" i="5"/>
  <c r="F529" i="5"/>
  <c r="G529" i="5"/>
  <c r="H529" i="5"/>
  <c r="I529" i="5"/>
  <c r="J529" i="5"/>
  <c r="K529" i="5"/>
  <c r="L529" i="5"/>
  <c r="M529" i="5"/>
  <c r="N529" i="5"/>
  <c r="O529" i="5"/>
  <c r="P529" i="5"/>
  <c r="Q529" i="5"/>
  <c r="R529" i="5"/>
  <c r="S529" i="5"/>
  <c r="T529" i="5"/>
  <c r="E529" i="1" s="1"/>
  <c r="A530" i="5"/>
  <c r="B530" i="5"/>
  <c r="C530" i="5"/>
  <c r="D530" i="5"/>
  <c r="E530" i="5"/>
  <c r="F530" i="5"/>
  <c r="G530" i="5"/>
  <c r="H530" i="5"/>
  <c r="I530" i="5"/>
  <c r="J530" i="5"/>
  <c r="K530" i="5"/>
  <c r="L530" i="5"/>
  <c r="M530" i="5"/>
  <c r="N530" i="5"/>
  <c r="O530" i="5"/>
  <c r="P530" i="5"/>
  <c r="Q530" i="5"/>
  <c r="R530" i="5"/>
  <c r="S530" i="5"/>
  <c r="T530" i="5"/>
  <c r="E530" i="1" s="1"/>
  <c r="A531" i="5"/>
  <c r="B531" i="5"/>
  <c r="C531" i="5"/>
  <c r="D531" i="5"/>
  <c r="E531" i="5"/>
  <c r="F531" i="5"/>
  <c r="G531" i="5"/>
  <c r="H531" i="5"/>
  <c r="I531" i="5"/>
  <c r="J531" i="5"/>
  <c r="K531" i="5"/>
  <c r="L531" i="5"/>
  <c r="M531" i="5"/>
  <c r="N531" i="5"/>
  <c r="O531" i="5"/>
  <c r="P531" i="5"/>
  <c r="Q531" i="5"/>
  <c r="R531" i="5"/>
  <c r="S531" i="5"/>
  <c r="T531" i="5"/>
  <c r="E531" i="1" s="1"/>
  <c r="A532" i="5"/>
  <c r="B532" i="5"/>
  <c r="C532" i="5"/>
  <c r="D532" i="5"/>
  <c r="E532" i="5"/>
  <c r="F532" i="5"/>
  <c r="G532" i="5"/>
  <c r="H532" i="5"/>
  <c r="I532" i="5"/>
  <c r="J532" i="5"/>
  <c r="K532" i="5"/>
  <c r="L532" i="5"/>
  <c r="M532" i="5"/>
  <c r="N532" i="5"/>
  <c r="O532" i="5"/>
  <c r="P532" i="5"/>
  <c r="Q532" i="5"/>
  <c r="R532" i="5"/>
  <c r="S532" i="5"/>
  <c r="T532" i="5"/>
  <c r="E532" i="1" s="1"/>
  <c r="A533" i="5"/>
  <c r="B533" i="5"/>
  <c r="C533" i="5"/>
  <c r="D533" i="5"/>
  <c r="E533" i="5"/>
  <c r="F533" i="5"/>
  <c r="G533" i="5"/>
  <c r="H533" i="5"/>
  <c r="I533" i="5"/>
  <c r="J533" i="5"/>
  <c r="K533" i="5"/>
  <c r="L533" i="5"/>
  <c r="M533" i="5"/>
  <c r="N533" i="5"/>
  <c r="O533" i="5"/>
  <c r="P533" i="5"/>
  <c r="Q533" i="5"/>
  <c r="R533" i="5"/>
  <c r="S533" i="5"/>
  <c r="T533" i="5"/>
  <c r="E533" i="1" s="1"/>
  <c r="A534" i="5"/>
  <c r="B534" i="5"/>
  <c r="C534" i="5"/>
  <c r="D534" i="5"/>
  <c r="E534" i="5"/>
  <c r="F534" i="5"/>
  <c r="G534" i="5"/>
  <c r="H534" i="5"/>
  <c r="I534" i="5"/>
  <c r="J534" i="5"/>
  <c r="K534" i="5"/>
  <c r="L534" i="5"/>
  <c r="M534" i="5"/>
  <c r="N534" i="5"/>
  <c r="O534" i="5"/>
  <c r="P534" i="5"/>
  <c r="Q534" i="5"/>
  <c r="R534" i="5"/>
  <c r="S534" i="5"/>
  <c r="T534" i="5"/>
  <c r="E534" i="1" s="1"/>
  <c r="A535" i="5"/>
  <c r="B535" i="5"/>
  <c r="C535" i="5"/>
  <c r="D535" i="5"/>
  <c r="E535" i="5"/>
  <c r="F535" i="5"/>
  <c r="G535" i="5"/>
  <c r="H535" i="5"/>
  <c r="I535" i="5"/>
  <c r="J535" i="5"/>
  <c r="K535" i="5"/>
  <c r="L535" i="5"/>
  <c r="M535" i="5"/>
  <c r="N535" i="5"/>
  <c r="O535" i="5"/>
  <c r="P535" i="5"/>
  <c r="Q535" i="5"/>
  <c r="R535" i="5"/>
  <c r="S535" i="5"/>
  <c r="T535" i="5"/>
  <c r="E535" i="1" s="1"/>
  <c r="A536" i="5"/>
  <c r="B536" i="5"/>
  <c r="C536" i="5"/>
  <c r="D536" i="5"/>
  <c r="E536" i="5"/>
  <c r="F536" i="5"/>
  <c r="G536" i="5"/>
  <c r="H536" i="5"/>
  <c r="I536" i="5"/>
  <c r="J536" i="5"/>
  <c r="K536" i="5"/>
  <c r="L536" i="5"/>
  <c r="M536" i="5"/>
  <c r="N536" i="5"/>
  <c r="O536" i="5"/>
  <c r="P536" i="5"/>
  <c r="Q536" i="5"/>
  <c r="R536" i="5"/>
  <c r="S536" i="5"/>
  <c r="T536" i="5"/>
  <c r="E536" i="1" s="1"/>
  <c r="A537" i="5"/>
  <c r="B537" i="5"/>
  <c r="C537" i="5"/>
  <c r="D537" i="5"/>
  <c r="E537" i="5"/>
  <c r="F537" i="5"/>
  <c r="G537" i="5"/>
  <c r="H537" i="5"/>
  <c r="I537" i="5"/>
  <c r="J537" i="5"/>
  <c r="K537" i="5"/>
  <c r="L537" i="5"/>
  <c r="M537" i="5"/>
  <c r="N537" i="5"/>
  <c r="O537" i="5"/>
  <c r="P537" i="5"/>
  <c r="Q537" i="5"/>
  <c r="R537" i="5"/>
  <c r="S537" i="5"/>
  <c r="T537" i="5"/>
  <c r="E537" i="1" s="1"/>
  <c r="A538" i="5"/>
  <c r="B538" i="5"/>
  <c r="C538" i="5"/>
  <c r="D538" i="5"/>
  <c r="E538" i="5"/>
  <c r="F538" i="5"/>
  <c r="G538" i="5"/>
  <c r="H538" i="5"/>
  <c r="I538" i="5"/>
  <c r="J538" i="5"/>
  <c r="K538" i="5"/>
  <c r="L538" i="5"/>
  <c r="M538" i="5"/>
  <c r="N538" i="5"/>
  <c r="O538" i="5"/>
  <c r="P538" i="5"/>
  <c r="Q538" i="5"/>
  <c r="R538" i="5"/>
  <c r="S538" i="5"/>
  <c r="T538" i="5"/>
  <c r="E538" i="1" s="1"/>
  <c r="A539" i="5"/>
  <c r="B539" i="5"/>
  <c r="C539" i="5"/>
  <c r="D539" i="5"/>
  <c r="E539" i="5"/>
  <c r="F539" i="5"/>
  <c r="G539" i="5"/>
  <c r="H539" i="5"/>
  <c r="I539" i="5"/>
  <c r="J539" i="5"/>
  <c r="K539" i="5"/>
  <c r="L539" i="5"/>
  <c r="M539" i="5"/>
  <c r="N539" i="5"/>
  <c r="O539" i="5"/>
  <c r="P539" i="5"/>
  <c r="Q539" i="5"/>
  <c r="R539" i="5"/>
  <c r="S539" i="5"/>
  <c r="T539" i="5"/>
  <c r="E539" i="1" s="1"/>
  <c r="A540" i="5"/>
  <c r="B540" i="5"/>
  <c r="C540" i="5"/>
  <c r="D540" i="5"/>
  <c r="E540" i="5"/>
  <c r="F540" i="5"/>
  <c r="G540" i="5"/>
  <c r="H540" i="5"/>
  <c r="I540" i="5"/>
  <c r="J540" i="5"/>
  <c r="K540" i="5"/>
  <c r="L540" i="5"/>
  <c r="M540" i="5"/>
  <c r="N540" i="5"/>
  <c r="O540" i="5"/>
  <c r="P540" i="5"/>
  <c r="Q540" i="5"/>
  <c r="R540" i="5"/>
  <c r="S540" i="5"/>
  <c r="T540" i="5"/>
  <c r="E540" i="1" s="1"/>
  <c r="A541" i="5"/>
  <c r="B541" i="5"/>
  <c r="C541" i="5"/>
  <c r="D541" i="5"/>
  <c r="E541" i="5"/>
  <c r="F541" i="5"/>
  <c r="G541" i="5"/>
  <c r="H541" i="5"/>
  <c r="I541" i="5"/>
  <c r="J541" i="5"/>
  <c r="K541" i="5"/>
  <c r="L541" i="5"/>
  <c r="M541" i="5"/>
  <c r="N541" i="5"/>
  <c r="O541" i="5"/>
  <c r="P541" i="5"/>
  <c r="Q541" i="5"/>
  <c r="R541" i="5"/>
  <c r="S541" i="5"/>
  <c r="T541" i="5"/>
  <c r="E541" i="1" s="1"/>
  <c r="A542" i="5"/>
  <c r="B542" i="5"/>
  <c r="C542" i="5"/>
  <c r="D542" i="5"/>
  <c r="E542" i="5"/>
  <c r="F542" i="5"/>
  <c r="G542" i="5"/>
  <c r="H542" i="5"/>
  <c r="I542" i="5"/>
  <c r="J542" i="5"/>
  <c r="K542" i="5"/>
  <c r="L542" i="5"/>
  <c r="M542" i="5"/>
  <c r="N542" i="5"/>
  <c r="O542" i="5"/>
  <c r="P542" i="5"/>
  <c r="Q542" i="5"/>
  <c r="R542" i="5"/>
  <c r="S542" i="5"/>
  <c r="T542" i="5"/>
  <c r="E542" i="1" s="1"/>
  <c r="A543" i="5"/>
  <c r="B543" i="5"/>
  <c r="C543" i="5"/>
  <c r="D543" i="5"/>
  <c r="E543" i="5"/>
  <c r="F543" i="5"/>
  <c r="G543" i="5"/>
  <c r="H543" i="5"/>
  <c r="I543" i="5"/>
  <c r="J543" i="5"/>
  <c r="K543" i="5"/>
  <c r="L543" i="5"/>
  <c r="M543" i="5"/>
  <c r="N543" i="5"/>
  <c r="O543" i="5"/>
  <c r="P543" i="5"/>
  <c r="Q543" i="5"/>
  <c r="R543" i="5"/>
  <c r="S543" i="5"/>
  <c r="T543" i="5"/>
  <c r="E543" i="1" s="1"/>
  <c r="A544" i="5"/>
  <c r="B544" i="5"/>
  <c r="C544" i="5"/>
  <c r="D544" i="5"/>
  <c r="E544" i="5"/>
  <c r="F544" i="5"/>
  <c r="G544" i="5"/>
  <c r="H544" i="5"/>
  <c r="I544" i="5"/>
  <c r="J544" i="5"/>
  <c r="K544" i="5"/>
  <c r="S544" i="5" s="1"/>
  <c r="T544" i="5" s="1"/>
  <c r="E544" i="1" s="1"/>
  <c r="L544" i="5"/>
  <c r="M544" i="5"/>
  <c r="N544" i="5"/>
  <c r="O544" i="5"/>
  <c r="P544" i="5"/>
  <c r="Q544" i="5"/>
  <c r="R544" i="5"/>
  <c r="A545" i="5"/>
  <c r="B545" i="5"/>
  <c r="C545" i="5"/>
  <c r="D545" i="5"/>
  <c r="E545" i="5"/>
  <c r="F545" i="5"/>
  <c r="G545" i="5"/>
  <c r="H545" i="5"/>
  <c r="I545" i="5"/>
  <c r="J545" i="5"/>
  <c r="K545" i="5"/>
  <c r="S545" i="5" s="1"/>
  <c r="T545" i="5" s="1"/>
  <c r="E545" i="1" s="1"/>
  <c r="L545" i="5"/>
  <c r="M545" i="5"/>
  <c r="N545" i="5"/>
  <c r="O545" i="5"/>
  <c r="P545" i="5"/>
  <c r="Q545" i="5"/>
  <c r="R545" i="5"/>
  <c r="A546" i="5"/>
  <c r="B546" i="5"/>
  <c r="C546" i="5"/>
  <c r="G546" i="5"/>
  <c r="H546" i="5"/>
  <c r="I546" i="5"/>
  <c r="J546" i="5"/>
  <c r="K546" i="5"/>
  <c r="L546" i="5"/>
  <c r="M546" i="5"/>
  <c r="N546" i="5"/>
  <c r="O546" i="5"/>
  <c r="P546" i="5"/>
  <c r="Q546" i="5"/>
  <c r="R546" i="5"/>
  <c r="A547" i="5"/>
  <c r="B547" i="5"/>
  <c r="C547" i="5"/>
  <c r="D547" i="5"/>
  <c r="E547" i="5"/>
  <c r="F547" i="5"/>
  <c r="G547" i="5"/>
  <c r="H547" i="5"/>
  <c r="I547" i="5"/>
  <c r="S547" i="5" s="1"/>
  <c r="T547" i="5" s="1"/>
  <c r="E547" i="1" s="1"/>
  <c r="J547" i="5"/>
  <c r="K547" i="5"/>
  <c r="L547" i="5"/>
  <c r="M547" i="5"/>
  <c r="N547" i="5"/>
  <c r="O547" i="5"/>
  <c r="P547" i="5"/>
  <c r="Q547" i="5"/>
  <c r="R547" i="5"/>
  <c r="A548" i="5"/>
  <c r="B548" i="5"/>
  <c r="C548" i="5"/>
  <c r="D548" i="5"/>
  <c r="E548" i="5"/>
  <c r="F548" i="5"/>
  <c r="G548" i="5"/>
  <c r="H548" i="5"/>
  <c r="I548" i="5"/>
  <c r="J548" i="5"/>
  <c r="K548" i="5"/>
  <c r="L548" i="5"/>
  <c r="S548" i="5" s="1"/>
  <c r="T548" i="5" s="1"/>
  <c r="E548" i="1" s="1"/>
  <c r="M548" i="5"/>
  <c r="N548" i="5"/>
  <c r="O548" i="5"/>
  <c r="P548" i="5"/>
  <c r="Q548" i="5"/>
  <c r="R548" i="5"/>
  <c r="A549" i="5"/>
  <c r="B549" i="5"/>
  <c r="C549" i="5"/>
  <c r="D549" i="5" s="1"/>
  <c r="S549" i="5" s="1"/>
  <c r="T549" i="5" s="1"/>
  <c r="E549" i="1" s="1"/>
  <c r="E549" i="5"/>
  <c r="F549" i="5"/>
  <c r="G549" i="5"/>
  <c r="H549" i="5"/>
  <c r="I549" i="5"/>
  <c r="J549" i="5"/>
  <c r="K549" i="5"/>
  <c r="L549" i="5"/>
  <c r="M549" i="5"/>
  <c r="N549" i="5"/>
  <c r="O549" i="5"/>
  <c r="P549" i="5"/>
  <c r="Q549" i="5"/>
  <c r="R549" i="5"/>
  <c r="A550" i="5"/>
  <c r="B550" i="5"/>
  <c r="C550" i="5"/>
  <c r="D550" i="5" s="1"/>
  <c r="S550" i="5" s="1"/>
  <c r="T550" i="5" s="1"/>
  <c r="E550" i="1" s="1"/>
  <c r="E550" i="5"/>
  <c r="F550" i="5"/>
  <c r="G550" i="5"/>
  <c r="H550" i="5"/>
  <c r="I550" i="5"/>
  <c r="J550" i="5"/>
  <c r="K550" i="5"/>
  <c r="L550" i="5"/>
  <c r="M550" i="5"/>
  <c r="N550" i="5"/>
  <c r="O550" i="5"/>
  <c r="P550" i="5"/>
  <c r="Q550" i="5"/>
  <c r="R550" i="5"/>
  <c r="A551" i="5"/>
  <c r="B551" i="5"/>
  <c r="C551" i="5"/>
  <c r="F551" i="5"/>
  <c r="G551" i="5"/>
  <c r="H551" i="5"/>
  <c r="I551" i="5"/>
  <c r="J551" i="5"/>
  <c r="K551" i="5"/>
  <c r="L551" i="5"/>
  <c r="M551" i="5"/>
  <c r="N551" i="5"/>
  <c r="O551" i="5"/>
  <c r="P551" i="5"/>
  <c r="Q551" i="5"/>
  <c r="R551" i="5"/>
  <c r="A552" i="5"/>
  <c r="B552" i="5"/>
  <c r="C552" i="5"/>
  <c r="D552" i="5"/>
  <c r="E552" i="5"/>
  <c r="F552" i="5"/>
  <c r="G552" i="5"/>
  <c r="H552" i="5"/>
  <c r="S552" i="5" s="1"/>
  <c r="T552" i="5" s="1"/>
  <c r="E552" i="1" s="1"/>
  <c r="I552" i="5"/>
  <c r="J552" i="5"/>
  <c r="K552" i="5"/>
  <c r="L552" i="5"/>
  <c r="M552" i="5"/>
  <c r="N552" i="5"/>
  <c r="O552" i="5"/>
  <c r="P552" i="5"/>
  <c r="Q552" i="5"/>
  <c r="R552" i="5"/>
  <c r="A553" i="5"/>
  <c r="B553" i="5"/>
  <c r="C553" i="5"/>
  <c r="D553" i="5"/>
  <c r="E553" i="5"/>
  <c r="F553" i="5"/>
  <c r="G553" i="5"/>
  <c r="H553" i="5"/>
  <c r="I553" i="5"/>
  <c r="J553" i="5"/>
  <c r="K553" i="5"/>
  <c r="L553" i="5"/>
  <c r="M553" i="5"/>
  <c r="N553" i="5"/>
  <c r="O553" i="5"/>
  <c r="P553" i="5"/>
  <c r="Q553" i="5"/>
  <c r="S553" i="5" s="1"/>
  <c r="T553" i="5" s="1"/>
  <c r="E553" i="1" s="1"/>
  <c r="R553" i="5"/>
  <c r="A554" i="5"/>
  <c r="B554" i="5"/>
  <c r="C554" i="5"/>
  <c r="D554" i="5"/>
  <c r="E554" i="5"/>
  <c r="F554" i="5"/>
  <c r="G554" i="5"/>
  <c r="H554" i="5"/>
  <c r="S554" i="5" s="1"/>
  <c r="T554" i="5" s="1"/>
  <c r="E554" i="1" s="1"/>
  <c r="I554" i="5"/>
  <c r="J554" i="5"/>
  <c r="K554" i="5"/>
  <c r="L554" i="5"/>
  <c r="M554" i="5"/>
  <c r="N554" i="5"/>
  <c r="O554" i="5"/>
  <c r="P554" i="5"/>
  <c r="Q554" i="5"/>
  <c r="R554" i="5"/>
  <c r="A555" i="5"/>
  <c r="B555" i="5"/>
  <c r="C555" i="5"/>
  <c r="D555" i="5"/>
  <c r="E555" i="5"/>
  <c r="F555" i="5"/>
  <c r="G555" i="5"/>
  <c r="H555" i="5"/>
  <c r="I555" i="5"/>
  <c r="J555" i="5"/>
  <c r="K555" i="5"/>
  <c r="S555" i="5" s="1"/>
  <c r="T555" i="5" s="1"/>
  <c r="E555" i="1" s="1"/>
  <c r="L555" i="5"/>
  <c r="M555" i="5"/>
  <c r="N555" i="5"/>
  <c r="O555" i="5"/>
  <c r="P555" i="5"/>
  <c r="Q555" i="5"/>
  <c r="R555" i="5"/>
  <c r="A556" i="5"/>
  <c r="B556" i="5"/>
  <c r="C556" i="5"/>
  <c r="D556" i="5" s="1"/>
  <c r="S556" i="5" s="1"/>
  <c r="T556" i="5" s="1"/>
  <c r="E556" i="1" s="1"/>
  <c r="E556" i="5"/>
  <c r="F556" i="5"/>
  <c r="G556" i="5"/>
  <c r="H556" i="5"/>
  <c r="I556" i="5"/>
  <c r="J556" i="5"/>
  <c r="K556" i="5"/>
  <c r="L556" i="5"/>
  <c r="M556" i="5"/>
  <c r="N556" i="5"/>
  <c r="O556" i="5"/>
  <c r="P556" i="5"/>
  <c r="Q556" i="5"/>
  <c r="R556" i="5"/>
  <c r="A557" i="5"/>
  <c r="B557" i="5"/>
  <c r="C557" i="5"/>
  <c r="D557" i="5"/>
  <c r="E557" i="5"/>
  <c r="F557" i="5"/>
  <c r="S557" i="5" s="1"/>
  <c r="T557" i="5" s="1"/>
  <c r="E557" i="1" s="1"/>
  <c r="G557" i="5"/>
  <c r="H557" i="5"/>
  <c r="I557" i="5"/>
  <c r="J557" i="5"/>
  <c r="K557" i="5"/>
  <c r="L557" i="5"/>
  <c r="M557" i="5"/>
  <c r="N557" i="5"/>
  <c r="O557" i="5"/>
  <c r="P557" i="5"/>
  <c r="Q557" i="5"/>
  <c r="R557" i="5"/>
  <c r="A558" i="5"/>
  <c r="B558" i="5"/>
  <c r="C558" i="5"/>
  <c r="D558" i="5"/>
  <c r="E558" i="5"/>
  <c r="F558" i="5"/>
  <c r="G558" i="5"/>
  <c r="H558" i="5"/>
  <c r="I558" i="5"/>
  <c r="J558" i="5"/>
  <c r="K558" i="5"/>
  <c r="L558" i="5"/>
  <c r="S558" i="5" s="1"/>
  <c r="T558" i="5" s="1"/>
  <c r="E558" i="1" s="1"/>
  <c r="M558" i="5"/>
  <c r="N558" i="5"/>
  <c r="O558" i="5"/>
  <c r="P558" i="5"/>
  <c r="Q558" i="5"/>
  <c r="R558" i="5"/>
  <c r="A559" i="5"/>
  <c r="B559" i="5"/>
  <c r="D559" i="5" s="1"/>
  <c r="S559" i="5" s="1"/>
  <c r="T559" i="5" s="1"/>
  <c r="E559" i="1" s="1"/>
  <c r="C559" i="5"/>
  <c r="E559" i="5"/>
  <c r="F559" i="5"/>
  <c r="G559" i="5"/>
  <c r="H559" i="5"/>
  <c r="I559" i="5"/>
  <c r="J559" i="5"/>
  <c r="K559" i="5"/>
  <c r="L559" i="5"/>
  <c r="M559" i="5"/>
  <c r="N559" i="5"/>
  <c r="O559" i="5"/>
  <c r="P559" i="5"/>
  <c r="Q559" i="5"/>
  <c r="R559" i="5"/>
  <c r="A560" i="5"/>
  <c r="B560" i="5"/>
  <c r="C560" i="5"/>
  <c r="H560" i="5"/>
  <c r="I560" i="5"/>
  <c r="J560" i="5"/>
  <c r="K560" i="5"/>
  <c r="L560" i="5"/>
  <c r="M560" i="5"/>
  <c r="N560" i="5"/>
  <c r="O560" i="5"/>
  <c r="P560" i="5"/>
  <c r="Q560" i="5"/>
  <c r="R560" i="5"/>
  <c r="A561" i="5"/>
  <c r="B561" i="5"/>
  <c r="C561" i="5"/>
  <c r="E561" i="5"/>
  <c r="G561" i="5"/>
  <c r="H561" i="5"/>
  <c r="I561" i="5"/>
  <c r="J561" i="5"/>
  <c r="K561" i="5"/>
  <c r="L561" i="5"/>
  <c r="M561" i="5"/>
  <c r="N561" i="5"/>
  <c r="O561" i="5"/>
  <c r="P561" i="5"/>
  <c r="Q561" i="5"/>
  <c r="R561" i="5"/>
  <c r="A562" i="5"/>
  <c r="B562" i="5"/>
  <c r="C562" i="5"/>
  <c r="D562" i="5"/>
  <c r="E562" i="5"/>
  <c r="F562" i="5"/>
  <c r="G562" i="5"/>
  <c r="H562" i="5"/>
  <c r="I562" i="5"/>
  <c r="J562" i="5"/>
  <c r="K562" i="5"/>
  <c r="L562" i="5"/>
  <c r="M562" i="5"/>
  <c r="N562" i="5"/>
  <c r="O562" i="5"/>
  <c r="P562" i="5"/>
  <c r="Q562" i="5"/>
  <c r="R562" i="5"/>
  <c r="S562" i="5" s="1"/>
  <c r="T562" i="5" s="1"/>
  <c r="E562" i="1" s="1"/>
  <c r="A101" i="5"/>
  <c r="B101" i="5"/>
  <c r="C101" i="5"/>
  <c r="D101" i="5"/>
  <c r="E101" i="5"/>
  <c r="F101" i="5"/>
  <c r="G101" i="5"/>
  <c r="H101" i="5"/>
  <c r="I101" i="5"/>
  <c r="J101" i="5"/>
  <c r="K101" i="5"/>
  <c r="L101" i="5"/>
  <c r="M101" i="5"/>
  <c r="N101" i="5"/>
  <c r="O101" i="5"/>
  <c r="P101" i="5"/>
  <c r="Q101" i="5"/>
  <c r="R101" i="5"/>
  <c r="S101" i="5"/>
  <c r="T101" i="5"/>
  <c r="A102" i="5"/>
  <c r="B102" i="5"/>
  <c r="C102" i="5"/>
  <c r="J102" i="5"/>
  <c r="K102" i="5"/>
  <c r="L102" i="5"/>
  <c r="M102" i="5"/>
  <c r="N102" i="5"/>
  <c r="O102" i="5"/>
  <c r="P102" i="5"/>
  <c r="Q102" i="5"/>
  <c r="R102" i="5"/>
  <c r="A103" i="5"/>
  <c r="B103" i="5"/>
  <c r="C103" i="5"/>
  <c r="D103" i="5"/>
  <c r="E103" i="5"/>
  <c r="F103" i="5"/>
  <c r="G103" i="5"/>
  <c r="H103" i="5"/>
  <c r="I103" i="5"/>
  <c r="J103" i="5"/>
  <c r="K103" i="5"/>
  <c r="L103" i="5"/>
  <c r="M103" i="5"/>
  <c r="N103" i="5"/>
  <c r="O103" i="5"/>
  <c r="S103" i="5" s="1"/>
  <c r="T103" i="5" s="1"/>
  <c r="E103" i="1" s="1"/>
  <c r="P103" i="5"/>
  <c r="Q103" i="5"/>
  <c r="R103" i="5"/>
  <c r="A104" i="5"/>
  <c r="B104" i="5"/>
  <c r="C104" i="5"/>
  <c r="D104" i="5"/>
  <c r="E104" i="5"/>
  <c r="F104" i="5"/>
  <c r="G104" i="5"/>
  <c r="H104" i="5"/>
  <c r="I104" i="5"/>
  <c r="J104" i="5"/>
  <c r="K104" i="5"/>
  <c r="L104" i="5"/>
  <c r="M104" i="5"/>
  <c r="N104" i="5"/>
  <c r="O104" i="5"/>
  <c r="P104" i="5"/>
  <c r="Q104" i="5"/>
  <c r="R104" i="5"/>
  <c r="S104" i="5" s="1"/>
  <c r="T104" i="5" s="1"/>
  <c r="E104" i="1" s="1"/>
  <c r="A105" i="5"/>
  <c r="B105" i="5"/>
  <c r="C105" i="5"/>
  <c r="D105" i="5"/>
  <c r="E105" i="5"/>
  <c r="F105" i="5"/>
  <c r="G105" i="5"/>
  <c r="H105" i="5"/>
  <c r="I105" i="5"/>
  <c r="J105" i="5"/>
  <c r="K105" i="5"/>
  <c r="L105" i="5"/>
  <c r="M105" i="5"/>
  <c r="N105" i="5"/>
  <c r="O105" i="5"/>
  <c r="P105" i="5"/>
  <c r="Q105" i="5"/>
  <c r="S105" i="5" s="1"/>
  <c r="T105" i="5" s="1"/>
  <c r="E105" i="1" s="1"/>
  <c r="R105" i="5"/>
  <c r="A106" i="5"/>
  <c r="B106" i="5"/>
  <c r="C106" i="5"/>
  <c r="D106" i="5"/>
  <c r="E106" i="5"/>
  <c r="F106" i="5"/>
  <c r="G106" i="5"/>
  <c r="H106" i="5"/>
  <c r="I106" i="5"/>
  <c r="J106" i="5"/>
  <c r="K106" i="5"/>
  <c r="L106" i="5"/>
  <c r="M106" i="5"/>
  <c r="N106" i="5"/>
  <c r="S106" i="5" s="1"/>
  <c r="T106" i="5" s="1"/>
  <c r="E106" i="1" s="1"/>
  <c r="O106" i="5"/>
  <c r="P106" i="5"/>
  <c r="Q106" i="5"/>
  <c r="R106" i="5"/>
  <c r="A107" i="5"/>
  <c r="B107" i="5"/>
  <c r="C107" i="5"/>
  <c r="D107" i="5"/>
  <c r="E107" i="5"/>
  <c r="F107" i="5"/>
  <c r="G107" i="5"/>
  <c r="H107" i="5"/>
  <c r="I107" i="5"/>
  <c r="J107" i="5"/>
  <c r="K107" i="5"/>
  <c r="L107" i="5"/>
  <c r="M107" i="5"/>
  <c r="N107" i="5"/>
  <c r="S107" i="5" s="1"/>
  <c r="T107" i="5" s="1"/>
  <c r="E107" i="1" s="1"/>
  <c r="O107" i="5"/>
  <c r="P107" i="5"/>
  <c r="Q107" i="5"/>
  <c r="R107" i="5"/>
  <c r="A108" i="5"/>
  <c r="B108" i="5"/>
  <c r="C108" i="5"/>
  <c r="D108" i="5" s="1"/>
  <c r="S108" i="5" s="1"/>
  <c r="T108" i="5" s="1"/>
  <c r="E108" i="1" s="1"/>
  <c r="E108" i="5"/>
  <c r="F108" i="5"/>
  <c r="G108" i="5"/>
  <c r="H108" i="5"/>
  <c r="I108" i="5"/>
  <c r="J108" i="5"/>
  <c r="K108" i="5"/>
  <c r="L108" i="5"/>
  <c r="M108" i="5"/>
  <c r="N108" i="5"/>
  <c r="O108" i="5"/>
  <c r="P108" i="5"/>
  <c r="Q108" i="5"/>
  <c r="R108" i="5"/>
  <c r="A109" i="5"/>
  <c r="B109" i="5"/>
  <c r="C109" i="5"/>
  <c r="D109" i="5"/>
  <c r="E109" i="5"/>
  <c r="F109" i="5"/>
  <c r="G109" i="5"/>
  <c r="H109" i="5"/>
  <c r="I109" i="5"/>
  <c r="J109" i="5"/>
  <c r="K109" i="5"/>
  <c r="L109" i="5"/>
  <c r="M109" i="5"/>
  <c r="N109" i="5"/>
  <c r="S109" i="5" s="1"/>
  <c r="T109" i="5" s="1"/>
  <c r="E109" i="1" s="1"/>
  <c r="O109" i="5"/>
  <c r="P109" i="5"/>
  <c r="Q109" i="5"/>
  <c r="R109" i="5"/>
  <c r="A110" i="5"/>
  <c r="B110" i="5"/>
  <c r="C110" i="5"/>
  <c r="D110" i="5"/>
  <c r="E110" i="5"/>
  <c r="F110" i="5"/>
  <c r="G110" i="5"/>
  <c r="H110" i="5"/>
  <c r="I110" i="5"/>
  <c r="J110" i="5"/>
  <c r="K110" i="5"/>
  <c r="L110" i="5"/>
  <c r="M110" i="5"/>
  <c r="N110" i="5"/>
  <c r="O110" i="5"/>
  <c r="P110" i="5"/>
  <c r="Q110" i="5"/>
  <c r="S110" i="5" s="1"/>
  <c r="T110" i="5" s="1"/>
  <c r="E110" i="1" s="1"/>
  <c r="R110" i="5"/>
  <c r="A111" i="5"/>
  <c r="B111" i="5"/>
  <c r="C111" i="5"/>
  <c r="D111" i="5"/>
  <c r="E111" i="5"/>
  <c r="F111" i="5"/>
  <c r="G111" i="5"/>
  <c r="H111" i="5"/>
  <c r="I111" i="5"/>
  <c r="J111" i="5"/>
  <c r="K111" i="5"/>
  <c r="L111" i="5"/>
  <c r="M111" i="5"/>
  <c r="N111" i="5"/>
  <c r="O111" i="5"/>
  <c r="P111" i="5"/>
  <c r="Q111" i="5"/>
  <c r="S111" i="5" s="1"/>
  <c r="T111" i="5" s="1"/>
  <c r="E111" i="1" s="1"/>
  <c r="R111" i="5"/>
  <c r="A112" i="5"/>
  <c r="B112" i="5"/>
  <c r="C112" i="5"/>
  <c r="D112" i="5"/>
  <c r="E112" i="5"/>
  <c r="F112" i="5"/>
  <c r="G112" i="5"/>
  <c r="H112" i="5"/>
  <c r="I112" i="5"/>
  <c r="J112" i="5"/>
  <c r="K112" i="5"/>
  <c r="L112" i="5"/>
  <c r="M112" i="5"/>
  <c r="N112" i="5"/>
  <c r="O112" i="5"/>
  <c r="P112" i="5"/>
  <c r="Q112" i="5"/>
  <c r="R112" i="5"/>
  <c r="S112" i="5" s="1"/>
  <c r="T112" i="5" s="1"/>
  <c r="E112" i="1" s="1"/>
  <c r="A113" i="5"/>
  <c r="B113" i="5"/>
  <c r="C113" i="5"/>
  <c r="D113" i="5"/>
  <c r="E113" i="5"/>
  <c r="F113" i="5"/>
  <c r="G113" i="5"/>
  <c r="H113" i="5"/>
  <c r="I113" i="5"/>
  <c r="J113" i="5"/>
  <c r="K113" i="5"/>
  <c r="L113" i="5"/>
  <c r="M113" i="5"/>
  <c r="N113" i="5"/>
  <c r="S113" i="5" s="1"/>
  <c r="T113" i="5" s="1"/>
  <c r="E113" i="1" s="1"/>
  <c r="O113" i="5"/>
  <c r="P113" i="5"/>
  <c r="Q113" i="5"/>
  <c r="R113" i="5"/>
  <c r="A114" i="5"/>
  <c r="B114" i="5"/>
  <c r="C114" i="5"/>
  <c r="E114" i="5" s="1"/>
  <c r="S114" i="5" s="1"/>
  <c r="T114" i="5" s="1"/>
  <c r="E114" i="1" s="1"/>
  <c r="D114" i="5"/>
  <c r="F114" i="5"/>
  <c r="G114" i="5"/>
  <c r="H114" i="5"/>
  <c r="I114" i="5"/>
  <c r="J114" i="5"/>
  <c r="K114" i="5"/>
  <c r="L114" i="5"/>
  <c r="M114" i="5"/>
  <c r="N114" i="5"/>
  <c r="O114" i="5"/>
  <c r="P114" i="5"/>
  <c r="Q114" i="5"/>
  <c r="R114" i="5"/>
  <c r="A115" i="5"/>
  <c r="B115" i="5"/>
  <c r="C115" i="5"/>
  <c r="D115" i="5"/>
  <c r="E115" i="5"/>
  <c r="F115" i="5"/>
  <c r="G115" i="5"/>
  <c r="H115" i="5"/>
  <c r="I115" i="5"/>
  <c r="J115" i="5"/>
  <c r="K115" i="5"/>
  <c r="L115" i="5"/>
  <c r="M115" i="5"/>
  <c r="N115" i="5"/>
  <c r="O115" i="5"/>
  <c r="S115" i="5" s="1"/>
  <c r="T115" i="5" s="1"/>
  <c r="E115" i="1" s="1"/>
  <c r="P115" i="5"/>
  <c r="Q115" i="5"/>
  <c r="R115" i="5"/>
  <c r="A116" i="5"/>
  <c r="B116" i="5"/>
  <c r="C116" i="5"/>
  <c r="D116" i="5"/>
  <c r="E116" i="5"/>
  <c r="F116" i="5"/>
  <c r="G116" i="5"/>
  <c r="H116" i="5"/>
  <c r="I116" i="5"/>
  <c r="J116" i="5"/>
  <c r="K116" i="5"/>
  <c r="L116" i="5"/>
  <c r="M116" i="5"/>
  <c r="N116" i="5"/>
  <c r="O116" i="5"/>
  <c r="S116" i="5" s="1"/>
  <c r="T116" i="5" s="1"/>
  <c r="E116" i="1" s="1"/>
  <c r="P116" i="5"/>
  <c r="Q116" i="5"/>
  <c r="R116" i="5"/>
  <c r="A117" i="5"/>
  <c r="B117" i="5"/>
  <c r="C117" i="5"/>
  <c r="D117" i="5"/>
  <c r="E117" i="5"/>
  <c r="F117" i="5"/>
  <c r="G117" i="5"/>
  <c r="H117" i="5"/>
  <c r="I117" i="5"/>
  <c r="J117" i="5"/>
  <c r="K117" i="5"/>
  <c r="L117" i="5"/>
  <c r="M117" i="5"/>
  <c r="N117" i="5"/>
  <c r="S117" i="5" s="1"/>
  <c r="T117" i="5" s="1"/>
  <c r="E117" i="1" s="1"/>
  <c r="O117" i="5"/>
  <c r="P117" i="5"/>
  <c r="Q117" i="5"/>
  <c r="R117" i="5"/>
  <c r="A118" i="5"/>
  <c r="B118" i="5"/>
  <c r="C118" i="5"/>
  <c r="D118" i="5"/>
  <c r="E118" i="5"/>
  <c r="F118" i="5"/>
  <c r="G118" i="5"/>
  <c r="H118" i="5"/>
  <c r="I118" i="5"/>
  <c r="J118" i="5"/>
  <c r="K118" i="5"/>
  <c r="L118" i="5"/>
  <c r="M118" i="5"/>
  <c r="N118" i="5"/>
  <c r="O118" i="5"/>
  <c r="P118" i="5"/>
  <c r="Q118" i="5"/>
  <c r="S118" i="5" s="1"/>
  <c r="T118" i="5" s="1"/>
  <c r="E118" i="1" s="1"/>
  <c r="R118" i="5"/>
  <c r="A119" i="5"/>
  <c r="B119" i="5"/>
  <c r="C119" i="5"/>
  <c r="D119" i="5"/>
  <c r="E119" i="5"/>
  <c r="F119" i="5"/>
  <c r="G119" i="5"/>
  <c r="H119" i="5"/>
  <c r="I119" i="5"/>
  <c r="J119" i="5"/>
  <c r="K119" i="5"/>
  <c r="L119" i="5"/>
  <c r="M119" i="5"/>
  <c r="N119" i="5"/>
  <c r="S119" i="5" s="1"/>
  <c r="T119" i="5" s="1"/>
  <c r="E119" i="1" s="1"/>
  <c r="O119" i="5"/>
  <c r="P119" i="5"/>
  <c r="Q119" i="5"/>
  <c r="R119" i="5"/>
  <c r="A120" i="5"/>
  <c r="B120" i="5"/>
  <c r="C120" i="5"/>
  <c r="D120" i="5"/>
  <c r="E120" i="5"/>
  <c r="F120" i="5"/>
  <c r="G120" i="5"/>
  <c r="H120" i="5"/>
  <c r="I120" i="5"/>
  <c r="J120" i="5"/>
  <c r="K120" i="5"/>
  <c r="L120" i="5"/>
  <c r="M120" i="5"/>
  <c r="N120" i="5"/>
  <c r="O120" i="5"/>
  <c r="P120" i="5"/>
  <c r="S120" i="5" s="1"/>
  <c r="T120" i="5" s="1"/>
  <c r="E120" i="1" s="1"/>
  <c r="Q120" i="5"/>
  <c r="R120" i="5"/>
  <c r="A121" i="5"/>
  <c r="B121" i="5"/>
  <c r="C121" i="5"/>
  <c r="D121" i="5"/>
  <c r="E121" i="5"/>
  <c r="F121" i="5"/>
  <c r="G121" i="5"/>
  <c r="H121" i="5"/>
  <c r="I121" i="5"/>
  <c r="J121" i="5"/>
  <c r="K121" i="5"/>
  <c r="L121" i="5"/>
  <c r="M121" i="5"/>
  <c r="N121" i="5"/>
  <c r="O121" i="5"/>
  <c r="S121" i="5" s="1"/>
  <c r="T121" i="5" s="1"/>
  <c r="E121" i="1" s="1"/>
  <c r="P121" i="5"/>
  <c r="Q121" i="5"/>
  <c r="R121" i="5"/>
  <c r="A122" i="5"/>
  <c r="B122" i="5"/>
  <c r="C122" i="5"/>
  <c r="D122" i="5"/>
  <c r="E122" i="5"/>
  <c r="F122" i="5"/>
  <c r="G122" i="5"/>
  <c r="H122" i="5"/>
  <c r="I122" i="5"/>
  <c r="J122" i="5"/>
  <c r="K122" i="5"/>
  <c r="L122" i="5"/>
  <c r="M122" i="5"/>
  <c r="N122" i="5"/>
  <c r="O122" i="5"/>
  <c r="S122" i="5" s="1"/>
  <c r="T122" i="5" s="1"/>
  <c r="E122" i="1" s="1"/>
  <c r="P122" i="5"/>
  <c r="Q122" i="5"/>
  <c r="R122" i="5"/>
  <c r="A123" i="5"/>
  <c r="B123" i="5"/>
  <c r="C123" i="5"/>
  <c r="D123" i="5"/>
  <c r="E123" i="5"/>
  <c r="F123" i="5"/>
  <c r="G123" i="5"/>
  <c r="H123" i="5"/>
  <c r="I123" i="5"/>
  <c r="J123" i="5"/>
  <c r="K123" i="5"/>
  <c r="L123" i="5"/>
  <c r="M123" i="5"/>
  <c r="N123" i="5"/>
  <c r="O123" i="5"/>
  <c r="P123" i="5"/>
  <c r="Q123" i="5"/>
  <c r="R123" i="5"/>
  <c r="S123" i="5" s="1"/>
  <c r="T123" i="5" s="1"/>
  <c r="E123" i="1" s="1"/>
  <c r="A124" i="5"/>
  <c r="B124" i="5"/>
  <c r="C124" i="5"/>
  <c r="D124" i="5"/>
  <c r="E124" i="5"/>
  <c r="F124" i="5"/>
  <c r="G124" i="5"/>
  <c r="H124" i="5"/>
  <c r="I124" i="5"/>
  <c r="J124" i="5"/>
  <c r="K124" i="5"/>
  <c r="L124" i="5"/>
  <c r="M124" i="5"/>
  <c r="N124" i="5"/>
  <c r="S124" i="5" s="1"/>
  <c r="T124" i="5" s="1"/>
  <c r="E124" i="1" s="1"/>
  <c r="O124" i="5"/>
  <c r="P124" i="5"/>
  <c r="Q124" i="5"/>
  <c r="R124" i="5"/>
  <c r="A125" i="5"/>
  <c r="B125" i="5"/>
  <c r="C125" i="5"/>
  <c r="D125" i="5"/>
  <c r="E125" i="5"/>
  <c r="F125" i="5"/>
  <c r="G125" i="5"/>
  <c r="H125" i="5"/>
  <c r="I125" i="5"/>
  <c r="J125" i="5"/>
  <c r="K125" i="5"/>
  <c r="L125" i="5"/>
  <c r="M125" i="5"/>
  <c r="N125" i="5"/>
  <c r="O125" i="5"/>
  <c r="P125" i="5"/>
  <c r="Q125" i="5"/>
  <c r="S125" i="5" s="1"/>
  <c r="T125" i="5" s="1"/>
  <c r="E125" i="1" s="1"/>
  <c r="R125" i="5"/>
  <c r="A126" i="5"/>
  <c r="B126" i="5"/>
  <c r="C126" i="5"/>
  <c r="D126" i="5"/>
  <c r="E126" i="5"/>
  <c r="F126" i="5"/>
  <c r="G126" i="5"/>
  <c r="H126" i="5"/>
  <c r="I126" i="5"/>
  <c r="J126" i="5"/>
  <c r="K126" i="5"/>
  <c r="L126" i="5"/>
  <c r="M126" i="5"/>
  <c r="N126" i="5"/>
  <c r="S126" i="5" s="1"/>
  <c r="T126" i="5" s="1"/>
  <c r="E126" i="1" s="1"/>
  <c r="O126" i="5"/>
  <c r="P126" i="5"/>
  <c r="Q126" i="5"/>
  <c r="R126" i="5"/>
  <c r="A127" i="5"/>
  <c r="B127" i="5"/>
  <c r="C127" i="5"/>
  <c r="D127" i="5"/>
  <c r="E127" i="5"/>
  <c r="F127" i="5"/>
  <c r="G127" i="5"/>
  <c r="H127" i="5"/>
  <c r="I127" i="5"/>
  <c r="J127" i="5"/>
  <c r="K127" i="5"/>
  <c r="L127" i="5"/>
  <c r="M127" i="5"/>
  <c r="N127" i="5"/>
  <c r="O127" i="5"/>
  <c r="P127" i="5"/>
  <c r="Q127" i="5"/>
  <c r="S127" i="5" s="1"/>
  <c r="T127" i="5" s="1"/>
  <c r="E127" i="1" s="1"/>
  <c r="R127" i="5"/>
  <c r="A128" i="5"/>
  <c r="B128" i="5"/>
  <c r="C128" i="5"/>
  <c r="D128" i="5"/>
  <c r="E128" i="5"/>
  <c r="F128" i="5"/>
  <c r="G128" i="5"/>
  <c r="H128" i="5"/>
  <c r="I128" i="5"/>
  <c r="J128" i="5"/>
  <c r="K128" i="5"/>
  <c r="L128" i="5"/>
  <c r="M128" i="5"/>
  <c r="N128" i="5"/>
  <c r="O128" i="5"/>
  <c r="P128" i="5"/>
  <c r="Q128" i="5"/>
  <c r="R128" i="5"/>
  <c r="S128" i="5" s="1"/>
  <c r="T128" i="5" s="1"/>
  <c r="E128" i="1" s="1"/>
  <c r="A129" i="5"/>
  <c r="B129" i="5"/>
  <c r="C129" i="5"/>
  <c r="D129" i="5" s="1"/>
  <c r="S129" i="5" s="1"/>
  <c r="T129" i="5" s="1"/>
  <c r="E129" i="1" s="1"/>
  <c r="E129" i="5"/>
  <c r="F129" i="5"/>
  <c r="G129" i="5"/>
  <c r="H129" i="5"/>
  <c r="I129" i="5"/>
  <c r="J129" i="5"/>
  <c r="K129" i="5"/>
  <c r="L129" i="5"/>
  <c r="M129" i="5"/>
  <c r="N129" i="5"/>
  <c r="O129" i="5"/>
  <c r="P129" i="5"/>
  <c r="Q129" i="5"/>
  <c r="R129" i="5"/>
  <c r="A130" i="5"/>
  <c r="B130" i="5"/>
  <c r="C130" i="5"/>
  <c r="D130" i="5"/>
  <c r="E130" i="5"/>
  <c r="F130" i="5"/>
  <c r="G130" i="5"/>
  <c r="H130" i="5"/>
  <c r="I130" i="5"/>
  <c r="J130" i="5"/>
  <c r="K130" i="5"/>
  <c r="L130" i="5"/>
  <c r="S130" i="5" s="1"/>
  <c r="T130" i="5" s="1"/>
  <c r="E130" i="1" s="1"/>
  <c r="M130" i="5"/>
  <c r="N130" i="5"/>
  <c r="O130" i="5"/>
  <c r="P130" i="5"/>
  <c r="Q130" i="5"/>
  <c r="R130" i="5"/>
  <c r="A131" i="5"/>
  <c r="B131" i="5"/>
  <c r="C131" i="5"/>
  <c r="D131" i="5"/>
  <c r="E131" i="5"/>
  <c r="F131" i="5"/>
  <c r="G131" i="5"/>
  <c r="H131" i="5"/>
  <c r="I131" i="5"/>
  <c r="J131" i="5"/>
  <c r="K131" i="5"/>
  <c r="L131" i="5"/>
  <c r="M131" i="5"/>
  <c r="N131" i="5"/>
  <c r="O131" i="5"/>
  <c r="P131" i="5"/>
  <c r="S131" i="5" s="1"/>
  <c r="T131" i="5" s="1"/>
  <c r="E131" i="1" s="1"/>
  <c r="Q131" i="5"/>
  <c r="R131" i="5"/>
  <c r="A132" i="5"/>
  <c r="B132" i="5"/>
  <c r="C132" i="5"/>
  <c r="D132" i="5" s="1"/>
  <c r="S132" i="5" s="1"/>
  <c r="T132" i="5" s="1"/>
  <c r="E132" i="1" s="1"/>
  <c r="E132" i="5"/>
  <c r="F132" i="5"/>
  <c r="G132" i="5"/>
  <c r="H132" i="5"/>
  <c r="I132" i="5"/>
  <c r="J132" i="5"/>
  <c r="K132" i="5"/>
  <c r="L132" i="5"/>
  <c r="M132" i="5"/>
  <c r="N132" i="5"/>
  <c r="O132" i="5"/>
  <c r="P132" i="5"/>
  <c r="Q132" i="5"/>
  <c r="R132" i="5"/>
  <c r="A133" i="5"/>
  <c r="B133" i="5"/>
  <c r="C133" i="5"/>
  <c r="F133" i="5"/>
  <c r="G133" i="5"/>
  <c r="H133" i="5"/>
  <c r="I133" i="5"/>
  <c r="J133" i="5"/>
  <c r="K133" i="5"/>
  <c r="L133" i="5"/>
  <c r="M133" i="5"/>
  <c r="N133" i="5"/>
  <c r="O133" i="5"/>
  <c r="P133" i="5"/>
  <c r="Q133" i="5"/>
  <c r="R133" i="5"/>
  <c r="A134" i="5"/>
  <c r="B134" i="5"/>
  <c r="C134" i="5"/>
  <c r="D134" i="5"/>
  <c r="E134" i="5"/>
  <c r="F134" i="5"/>
  <c r="G134" i="5"/>
  <c r="H134" i="5"/>
  <c r="I134" i="5"/>
  <c r="J134" i="5"/>
  <c r="K134" i="5"/>
  <c r="L134" i="5"/>
  <c r="M134" i="5"/>
  <c r="N134" i="5"/>
  <c r="O134" i="5"/>
  <c r="P134" i="5"/>
  <c r="Q134" i="5"/>
  <c r="S134" i="5" s="1"/>
  <c r="T134" i="5" s="1"/>
  <c r="E134" i="1" s="1"/>
  <c r="R134" i="5"/>
  <c r="A135" i="5"/>
  <c r="B135" i="5"/>
  <c r="C135" i="5"/>
  <c r="D135" i="5"/>
  <c r="E135" i="5"/>
  <c r="F135" i="5"/>
  <c r="G135" i="5"/>
  <c r="H135" i="5"/>
  <c r="I135" i="5"/>
  <c r="J135" i="5"/>
  <c r="K135" i="5"/>
  <c r="L135" i="5"/>
  <c r="M135" i="5"/>
  <c r="N135" i="5"/>
  <c r="O135" i="5"/>
  <c r="P135" i="5"/>
  <c r="Q135" i="5"/>
  <c r="R135" i="5"/>
  <c r="S135" i="5" s="1"/>
  <c r="T135" i="5" s="1"/>
  <c r="E135" i="1" s="1"/>
  <c r="A136" i="5"/>
  <c r="B136" i="5"/>
  <c r="C136" i="5"/>
  <c r="D136" i="5"/>
  <c r="E136" i="5"/>
  <c r="F136" i="5"/>
  <c r="G136" i="5"/>
  <c r="H136" i="5"/>
  <c r="I136" i="5"/>
  <c r="J136" i="5"/>
  <c r="K136" i="5"/>
  <c r="L136" i="5"/>
  <c r="M136" i="5"/>
  <c r="N136" i="5"/>
  <c r="S136" i="5" s="1"/>
  <c r="T136" i="5" s="1"/>
  <c r="E136" i="1" s="1"/>
  <c r="O136" i="5"/>
  <c r="P136" i="5"/>
  <c r="Q136" i="5"/>
  <c r="R136" i="5"/>
  <c r="A137" i="5"/>
  <c r="B137" i="5"/>
  <c r="C137" i="5"/>
  <c r="D137" i="5"/>
  <c r="E137" i="5"/>
  <c r="F137" i="5"/>
  <c r="G137" i="5"/>
  <c r="H137" i="5"/>
  <c r="I137" i="5"/>
  <c r="J137" i="5"/>
  <c r="K137" i="5"/>
  <c r="L137" i="5"/>
  <c r="M137" i="5"/>
  <c r="N137" i="5"/>
  <c r="O137" i="5"/>
  <c r="P137" i="5"/>
  <c r="Q137" i="5"/>
  <c r="R137" i="5"/>
  <c r="S137" i="5" s="1"/>
  <c r="T137" i="5" s="1"/>
  <c r="E137" i="1" s="1"/>
  <c r="A138" i="5"/>
  <c r="B138" i="5"/>
  <c r="C138" i="5"/>
  <c r="F138" i="5"/>
  <c r="G138" i="5"/>
  <c r="H138" i="5"/>
  <c r="I138" i="5"/>
  <c r="J138" i="5"/>
  <c r="K138" i="5"/>
  <c r="L138" i="5"/>
  <c r="M138" i="5"/>
  <c r="N138" i="5"/>
  <c r="O138" i="5"/>
  <c r="P138" i="5"/>
  <c r="Q138" i="5"/>
  <c r="R138" i="5"/>
  <c r="A139" i="5"/>
  <c r="B139" i="5"/>
  <c r="C139" i="5"/>
  <c r="D139" i="5" s="1"/>
  <c r="S139" i="5" s="1"/>
  <c r="T139" i="5" s="1"/>
  <c r="E139" i="1" s="1"/>
  <c r="E139" i="5"/>
  <c r="F139" i="5"/>
  <c r="G139" i="5"/>
  <c r="H139" i="5"/>
  <c r="I139" i="5"/>
  <c r="J139" i="5"/>
  <c r="K139" i="5"/>
  <c r="L139" i="5"/>
  <c r="M139" i="5"/>
  <c r="N139" i="5"/>
  <c r="O139" i="5"/>
  <c r="P139" i="5"/>
  <c r="Q139" i="5"/>
  <c r="R139" i="5"/>
  <c r="A140" i="5"/>
  <c r="B140" i="5"/>
  <c r="C140" i="5"/>
  <c r="E140" i="5"/>
  <c r="F140" i="5"/>
  <c r="G140" i="5"/>
  <c r="H140" i="5"/>
  <c r="I140" i="5"/>
  <c r="J140" i="5"/>
  <c r="K140" i="5"/>
  <c r="L140" i="5"/>
  <c r="M140" i="5"/>
  <c r="A141" i="5"/>
  <c r="B141" i="5"/>
  <c r="C141" i="5"/>
  <c r="D141" i="5"/>
  <c r="E141" i="5"/>
  <c r="F141" i="5"/>
  <c r="G141" i="5"/>
  <c r="H141" i="5"/>
  <c r="I141" i="5"/>
  <c r="J141" i="5"/>
  <c r="K141" i="5"/>
  <c r="L141" i="5"/>
  <c r="M141" i="5"/>
  <c r="N141" i="5"/>
  <c r="O141" i="5"/>
  <c r="P141" i="5"/>
  <c r="Q141" i="5"/>
  <c r="R141" i="5"/>
  <c r="S141" i="5"/>
  <c r="T141" i="5"/>
  <c r="A142" i="5"/>
  <c r="B142" i="5"/>
  <c r="C142" i="5"/>
  <c r="D142" i="5"/>
  <c r="E142" i="5"/>
  <c r="F142" i="5"/>
  <c r="G142" i="5"/>
  <c r="H142" i="5"/>
  <c r="I142" i="5"/>
  <c r="J142" i="5"/>
  <c r="K142" i="5"/>
  <c r="L142" i="5"/>
  <c r="M142" i="5"/>
  <c r="N142" i="5"/>
  <c r="O142" i="5"/>
  <c r="P142" i="5"/>
  <c r="Q142" i="5"/>
  <c r="R142" i="5"/>
  <c r="S142" i="5"/>
  <c r="T142" i="5"/>
  <c r="A143" i="5"/>
  <c r="B143" i="5"/>
  <c r="C143" i="5"/>
  <c r="D143" i="5"/>
  <c r="E143" i="5"/>
  <c r="F143" i="5"/>
  <c r="G143" i="5"/>
  <c r="H143" i="5"/>
  <c r="I143" i="5"/>
  <c r="J143" i="5"/>
  <c r="K143" i="5"/>
  <c r="L143" i="5"/>
  <c r="M143" i="5"/>
  <c r="N143" i="5"/>
  <c r="O143" i="5"/>
  <c r="P143" i="5"/>
  <c r="Q143" i="5"/>
  <c r="R143" i="5"/>
  <c r="S143" i="5"/>
  <c r="T143" i="5"/>
  <c r="A144" i="5"/>
  <c r="B144" i="5"/>
  <c r="C144" i="5"/>
  <c r="D144" i="5"/>
  <c r="E144" i="5"/>
  <c r="F144" i="5"/>
  <c r="G144" i="5"/>
  <c r="H144" i="5"/>
  <c r="I144" i="5"/>
  <c r="J144" i="5"/>
  <c r="K144" i="5"/>
  <c r="L144" i="5"/>
  <c r="M144" i="5"/>
  <c r="N144" i="5"/>
  <c r="O144" i="5"/>
  <c r="P144" i="5"/>
  <c r="Q144" i="5"/>
  <c r="R144" i="5"/>
  <c r="S144" i="5"/>
  <c r="T144" i="5"/>
  <c r="A145" i="5"/>
  <c r="B145" i="5"/>
  <c r="C145" i="5"/>
  <c r="D145" i="5"/>
  <c r="E145" i="5"/>
  <c r="F145" i="5"/>
  <c r="G145" i="5"/>
  <c r="H145" i="5"/>
  <c r="I145" i="5"/>
  <c r="J145" i="5"/>
  <c r="K145" i="5"/>
  <c r="L145" i="5"/>
  <c r="M145" i="5"/>
  <c r="N145" i="5"/>
  <c r="O145" i="5"/>
  <c r="P145" i="5"/>
  <c r="Q145" i="5"/>
  <c r="R145" i="5"/>
  <c r="S145" i="5"/>
  <c r="T145" i="5"/>
  <c r="A146" i="5"/>
  <c r="B146" i="5"/>
  <c r="C146" i="5"/>
  <c r="D146" i="5"/>
  <c r="E146" i="5"/>
  <c r="F146" i="5"/>
  <c r="G146" i="5"/>
  <c r="H146" i="5"/>
  <c r="I146" i="5"/>
  <c r="J146" i="5"/>
  <c r="K146" i="5"/>
  <c r="L146" i="5"/>
  <c r="M146" i="5"/>
  <c r="N146" i="5"/>
  <c r="O146" i="5"/>
  <c r="P146" i="5"/>
  <c r="Q146" i="5"/>
  <c r="R146" i="5"/>
  <c r="S146" i="5"/>
  <c r="T146" i="5"/>
  <c r="A147" i="5"/>
  <c r="B147" i="5"/>
  <c r="C147" i="5"/>
  <c r="D147" i="5"/>
  <c r="E147" i="5"/>
  <c r="F147" i="5"/>
  <c r="G147" i="5"/>
  <c r="H147" i="5"/>
  <c r="I147" i="5"/>
  <c r="J147" i="5"/>
  <c r="K147" i="5"/>
  <c r="L147" i="5"/>
  <c r="M147" i="5"/>
  <c r="N147" i="5"/>
  <c r="O147" i="5"/>
  <c r="P147" i="5"/>
  <c r="Q147" i="5"/>
  <c r="R147" i="5"/>
  <c r="S147" i="5"/>
  <c r="T147" i="5"/>
  <c r="A148" i="5"/>
  <c r="B148" i="5"/>
  <c r="C148" i="5"/>
  <c r="D148" i="5"/>
  <c r="E148" i="5"/>
  <c r="F148" i="5"/>
  <c r="G148" i="5"/>
  <c r="H148" i="5"/>
  <c r="I148" i="5"/>
  <c r="J148" i="5"/>
  <c r="K148" i="5"/>
  <c r="L148" i="5"/>
  <c r="M148" i="5"/>
  <c r="N148" i="5"/>
  <c r="O148" i="5"/>
  <c r="P148" i="5"/>
  <c r="Q148" i="5"/>
  <c r="R148" i="5"/>
  <c r="S148" i="5"/>
  <c r="T148" i="5"/>
  <c r="A149" i="5"/>
  <c r="B149" i="5"/>
  <c r="C149" i="5"/>
  <c r="D149" i="5"/>
  <c r="E149" i="5"/>
  <c r="F149" i="5"/>
  <c r="G149" i="5"/>
  <c r="H149" i="5"/>
  <c r="I149" i="5"/>
  <c r="J149" i="5"/>
  <c r="K149" i="5"/>
  <c r="L149" i="5"/>
  <c r="M149" i="5"/>
  <c r="N149" i="5"/>
  <c r="O149" i="5"/>
  <c r="P149" i="5"/>
  <c r="Q149" i="5"/>
  <c r="R149" i="5"/>
  <c r="S149" i="5"/>
  <c r="T149" i="5"/>
  <c r="A150" i="5"/>
  <c r="B150" i="5"/>
  <c r="C150" i="5"/>
  <c r="D150" i="5"/>
  <c r="E150" i="5"/>
  <c r="F150" i="5"/>
  <c r="G150" i="5"/>
  <c r="H150" i="5"/>
  <c r="I150" i="5"/>
  <c r="J150" i="5"/>
  <c r="K150" i="5"/>
  <c r="L150" i="5"/>
  <c r="M150" i="5"/>
  <c r="N150" i="5"/>
  <c r="O150" i="5"/>
  <c r="P150" i="5"/>
  <c r="Q150" i="5"/>
  <c r="R150" i="5"/>
  <c r="S150" i="5"/>
  <c r="T150" i="5"/>
  <c r="A151" i="5"/>
  <c r="B151" i="5"/>
  <c r="C151" i="5"/>
  <c r="D151" i="5"/>
  <c r="E151" i="5"/>
  <c r="F151" i="5"/>
  <c r="G151" i="5"/>
  <c r="H151" i="5"/>
  <c r="I151" i="5"/>
  <c r="J151" i="5"/>
  <c r="K151" i="5"/>
  <c r="L151" i="5"/>
  <c r="M151" i="5"/>
  <c r="N151" i="5"/>
  <c r="O151" i="5"/>
  <c r="P151" i="5"/>
  <c r="Q151" i="5"/>
  <c r="R151" i="5"/>
  <c r="S151" i="5"/>
  <c r="T151" i="5"/>
  <c r="E151" i="1" s="1"/>
  <c r="A152" i="5"/>
  <c r="B152" i="5"/>
  <c r="C152" i="5"/>
  <c r="D152" i="5"/>
  <c r="E152" i="5"/>
  <c r="F152" i="5"/>
  <c r="G152" i="5"/>
  <c r="H152" i="5"/>
  <c r="I152" i="5"/>
  <c r="J152" i="5"/>
  <c r="K152" i="5"/>
  <c r="L152" i="5"/>
  <c r="M152" i="5"/>
  <c r="N152" i="5"/>
  <c r="O152" i="5"/>
  <c r="P152" i="5"/>
  <c r="Q152" i="5"/>
  <c r="R152" i="5"/>
  <c r="S152" i="5"/>
  <c r="T152" i="5"/>
  <c r="E152" i="1" s="1"/>
  <c r="A153" i="5"/>
  <c r="B153" i="5"/>
  <c r="C153" i="5"/>
  <c r="D153" i="5"/>
  <c r="E153" i="5"/>
  <c r="F153" i="5"/>
  <c r="G153" i="5"/>
  <c r="H153" i="5"/>
  <c r="I153" i="5"/>
  <c r="J153" i="5"/>
  <c r="K153" i="5"/>
  <c r="L153" i="5"/>
  <c r="M153" i="5"/>
  <c r="N153" i="5"/>
  <c r="O153" i="5"/>
  <c r="P153" i="5"/>
  <c r="Q153" i="5"/>
  <c r="R153" i="5"/>
  <c r="S153" i="5"/>
  <c r="T153" i="5"/>
  <c r="E153" i="1" s="1"/>
  <c r="A154" i="5"/>
  <c r="B154" i="5"/>
  <c r="C154" i="5"/>
  <c r="D154" i="5"/>
  <c r="E154" i="5"/>
  <c r="F154" i="5"/>
  <c r="G154" i="5"/>
  <c r="H154" i="5"/>
  <c r="I154" i="5"/>
  <c r="J154" i="5"/>
  <c r="K154" i="5"/>
  <c r="L154" i="5"/>
  <c r="M154" i="5"/>
  <c r="N154" i="5"/>
  <c r="O154" i="5"/>
  <c r="P154" i="5"/>
  <c r="Q154" i="5"/>
  <c r="R154" i="5"/>
  <c r="S154" i="5"/>
  <c r="T154" i="5"/>
  <c r="E154" i="1" s="1"/>
  <c r="A155" i="5"/>
  <c r="B155" i="5"/>
  <c r="C155" i="5"/>
  <c r="D155" i="5"/>
  <c r="E155" i="5"/>
  <c r="F155" i="5"/>
  <c r="G155" i="5"/>
  <c r="H155" i="5"/>
  <c r="I155" i="5"/>
  <c r="J155" i="5"/>
  <c r="K155" i="5"/>
  <c r="L155" i="5"/>
  <c r="M155" i="5"/>
  <c r="N155" i="5"/>
  <c r="O155" i="5"/>
  <c r="P155" i="5"/>
  <c r="Q155" i="5"/>
  <c r="R155" i="5"/>
  <c r="S155" i="5"/>
  <c r="T155" i="5"/>
  <c r="E155" i="1" s="1"/>
  <c r="A156" i="5"/>
  <c r="B156" i="5"/>
  <c r="C156" i="5"/>
  <c r="D156" i="5"/>
  <c r="E156" i="5"/>
  <c r="F156" i="5"/>
  <c r="G156" i="5"/>
  <c r="H156" i="5"/>
  <c r="I156" i="5"/>
  <c r="J156" i="5"/>
  <c r="K156" i="5"/>
  <c r="L156" i="5"/>
  <c r="M156" i="5"/>
  <c r="N156" i="5"/>
  <c r="O156" i="5"/>
  <c r="S156" i="5" s="1"/>
  <c r="T156" i="5" s="1"/>
  <c r="E156" i="1" s="1"/>
  <c r="P156" i="5"/>
  <c r="Q156" i="5"/>
  <c r="R156" i="5"/>
  <c r="A157" i="5"/>
  <c r="B157" i="5"/>
  <c r="C157" i="5"/>
  <c r="D157" i="5" s="1"/>
  <c r="S157" i="5" s="1"/>
  <c r="T157" i="5" s="1"/>
  <c r="E157" i="1" s="1"/>
  <c r="E157" i="5"/>
  <c r="F157" i="5"/>
  <c r="G157" i="5"/>
  <c r="H157" i="5"/>
  <c r="I157" i="5"/>
  <c r="J157" i="5"/>
  <c r="K157" i="5"/>
  <c r="L157" i="5"/>
  <c r="M157" i="5"/>
  <c r="N157" i="5"/>
  <c r="O157" i="5"/>
  <c r="P157" i="5"/>
  <c r="Q157" i="5"/>
  <c r="R157" i="5"/>
  <c r="A158" i="5"/>
  <c r="B158" i="5"/>
  <c r="C158" i="5"/>
  <c r="F158" i="5"/>
  <c r="G158" i="5"/>
  <c r="H158" i="5"/>
  <c r="I158" i="5"/>
  <c r="J158" i="5"/>
  <c r="K158" i="5"/>
  <c r="L158" i="5"/>
  <c r="M158" i="5"/>
  <c r="N158" i="5"/>
  <c r="O158" i="5"/>
  <c r="P158" i="5"/>
  <c r="Q158" i="5"/>
  <c r="R158" i="5"/>
  <c r="A159" i="5"/>
  <c r="B159" i="5"/>
  <c r="C159" i="5"/>
  <c r="D159" i="5"/>
  <c r="E159" i="5"/>
  <c r="F159" i="5"/>
  <c r="G159" i="5"/>
  <c r="H159" i="5"/>
  <c r="I159" i="5"/>
  <c r="J159" i="5"/>
  <c r="K159" i="5"/>
  <c r="L159" i="5"/>
  <c r="M159" i="5"/>
  <c r="N159" i="5"/>
  <c r="S159" i="5" s="1"/>
  <c r="T159" i="5" s="1"/>
  <c r="E159" i="1" s="1"/>
  <c r="O159" i="5"/>
  <c r="P159" i="5"/>
  <c r="Q159" i="5"/>
  <c r="R159" i="5"/>
  <c r="A160" i="5"/>
  <c r="B160" i="5"/>
  <c r="C160" i="5"/>
  <c r="D160" i="5"/>
  <c r="E160" i="5"/>
  <c r="F160" i="5"/>
  <c r="G160" i="5"/>
  <c r="H160" i="5"/>
  <c r="I160" i="5"/>
  <c r="J160" i="5"/>
  <c r="K160" i="5"/>
  <c r="L160" i="5"/>
  <c r="M160" i="5"/>
  <c r="N160" i="5"/>
  <c r="O160" i="5"/>
  <c r="S160" i="5" s="1"/>
  <c r="T160" i="5" s="1"/>
  <c r="E160" i="1" s="1"/>
  <c r="P160" i="5"/>
  <c r="Q160" i="5"/>
  <c r="R160" i="5"/>
  <c r="A161" i="5"/>
  <c r="B161" i="5"/>
  <c r="D161" i="5" s="1"/>
  <c r="S161" i="5" s="1"/>
  <c r="T161" i="5" s="1"/>
  <c r="E161" i="1" s="1"/>
  <c r="C161" i="5"/>
  <c r="E161" i="5"/>
  <c r="F161" i="5"/>
  <c r="G161" i="5"/>
  <c r="H161" i="5"/>
  <c r="I161" i="5"/>
  <c r="J161" i="5"/>
  <c r="K161" i="5"/>
  <c r="L161" i="5"/>
  <c r="M161" i="5"/>
  <c r="N161" i="5"/>
  <c r="O161" i="5"/>
  <c r="P161" i="5"/>
  <c r="Q161" i="5"/>
  <c r="R161" i="5"/>
  <c r="A162" i="5"/>
  <c r="B162" i="5"/>
  <c r="C162" i="5"/>
  <c r="D162" i="5"/>
  <c r="E162" i="5"/>
  <c r="F162" i="5"/>
  <c r="G162" i="5"/>
  <c r="H162" i="5"/>
  <c r="I162" i="5"/>
  <c r="J162" i="5"/>
  <c r="K162" i="5"/>
  <c r="L162" i="5"/>
  <c r="M162" i="5"/>
  <c r="N162" i="5"/>
  <c r="S162" i="5" s="1"/>
  <c r="T162" i="5" s="1"/>
  <c r="E162" i="1" s="1"/>
  <c r="O162" i="5"/>
  <c r="P162" i="5"/>
  <c r="Q162" i="5"/>
  <c r="R162" i="5"/>
  <c r="A163" i="5"/>
  <c r="B163" i="5"/>
  <c r="C163" i="5"/>
  <c r="D163" i="5"/>
  <c r="E163" i="5"/>
  <c r="F163" i="5"/>
  <c r="G163" i="5"/>
  <c r="H163" i="5"/>
  <c r="I163" i="5"/>
  <c r="J163" i="5"/>
  <c r="K163" i="5"/>
  <c r="L163" i="5"/>
  <c r="M163" i="5"/>
  <c r="N163" i="5"/>
  <c r="S163" i="5" s="1"/>
  <c r="T163" i="5" s="1"/>
  <c r="E163" i="1" s="1"/>
  <c r="O163" i="5"/>
  <c r="P163" i="5"/>
  <c r="Q163" i="5"/>
  <c r="R163" i="5"/>
  <c r="A164" i="5"/>
  <c r="B164" i="5"/>
  <c r="C164" i="5"/>
  <c r="D164" i="5"/>
  <c r="E164" i="5"/>
  <c r="F164" i="5"/>
  <c r="G164" i="5"/>
  <c r="H164" i="5"/>
  <c r="I164" i="5"/>
  <c r="J164" i="5"/>
  <c r="K164" i="5"/>
  <c r="L164" i="5"/>
  <c r="M164" i="5"/>
  <c r="N164" i="5"/>
  <c r="S164" i="5" s="1"/>
  <c r="T164" i="5" s="1"/>
  <c r="E164" i="1" s="1"/>
  <c r="O164" i="5"/>
  <c r="P164" i="5"/>
  <c r="Q164" i="5"/>
  <c r="R164" i="5"/>
  <c r="A165" i="5"/>
  <c r="B165" i="5"/>
  <c r="C165" i="5"/>
  <c r="D165" i="5"/>
  <c r="E165" i="5"/>
  <c r="F165" i="5"/>
  <c r="G165" i="5"/>
  <c r="H165" i="5"/>
  <c r="I165" i="5"/>
  <c r="J165" i="5"/>
  <c r="K165" i="5"/>
  <c r="L165" i="5"/>
  <c r="M165" i="5"/>
  <c r="N165" i="5"/>
  <c r="S165" i="5" s="1"/>
  <c r="T165" i="5" s="1"/>
  <c r="E165" i="1" s="1"/>
  <c r="O165" i="5"/>
  <c r="P165" i="5"/>
  <c r="Q165" i="5"/>
  <c r="R165" i="5"/>
  <c r="A166" i="5"/>
  <c r="B166" i="5"/>
  <c r="C166" i="5"/>
  <c r="D166" i="5"/>
  <c r="E166" i="5"/>
  <c r="F166" i="5"/>
  <c r="G166" i="5"/>
  <c r="H166" i="5"/>
  <c r="I166" i="5"/>
  <c r="J166" i="5"/>
  <c r="K166" i="5"/>
  <c r="L166" i="5"/>
  <c r="M166" i="5"/>
  <c r="N166" i="5"/>
  <c r="S166" i="5" s="1"/>
  <c r="T166" i="5" s="1"/>
  <c r="E166" i="1" s="1"/>
  <c r="O166" i="5"/>
  <c r="P166" i="5"/>
  <c r="Q166" i="5"/>
  <c r="R166" i="5"/>
  <c r="A167" i="5"/>
  <c r="B167" i="5"/>
  <c r="C167" i="5"/>
  <c r="F167" i="5"/>
  <c r="G167" i="5"/>
  <c r="H167" i="5"/>
  <c r="I167" i="5"/>
  <c r="J167" i="5"/>
  <c r="K167" i="5"/>
  <c r="L167" i="5"/>
  <c r="M167" i="5"/>
  <c r="N167" i="5"/>
  <c r="O167" i="5"/>
  <c r="P167" i="5"/>
  <c r="Q167" i="5"/>
  <c r="R167" i="5"/>
  <c r="A168" i="5"/>
  <c r="B168" i="5"/>
  <c r="C168" i="5"/>
  <c r="D168" i="5"/>
  <c r="E168" i="5"/>
  <c r="F168" i="5"/>
  <c r="G168" i="5"/>
  <c r="H168" i="5"/>
  <c r="I168" i="5"/>
  <c r="J168" i="5"/>
  <c r="K168" i="5"/>
  <c r="L168" i="5"/>
  <c r="M168" i="5"/>
  <c r="N168" i="5"/>
  <c r="S168" i="5" s="1"/>
  <c r="T168" i="5" s="1"/>
  <c r="E168" i="1" s="1"/>
  <c r="O168" i="5"/>
  <c r="P168" i="5"/>
  <c r="Q168" i="5"/>
  <c r="R168" i="5"/>
  <c r="A169" i="5"/>
  <c r="B169" i="5"/>
  <c r="C169" i="5"/>
  <c r="D169" i="5"/>
  <c r="E169" i="5"/>
  <c r="F169" i="5"/>
  <c r="G169" i="5"/>
  <c r="H169" i="5"/>
  <c r="I169" i="5"/>
  <c r="J169" i="5"/>
  <c r="K169" i="5"/>
  <c r="L169" i="5"/>
  <c r="M169" i="5"/>
  <c r="N169" i="5"/>
  <c r="O169" i="5"/>
  <c r="P169" i="5"/>
  <c r="S169" i="5" s="1"/>
  <c r="T169" i="5" s="1"/>
  <c r="E169" i="1" s="1"/>
  <c r="Q169" i="5"/>
  <c r="R169" i="5"/>
  <c r="A170" i="5"/>
  <c r="B170" i="5"/>
  <c r="C170" i="5"/>
  <c r="D170" i="5"/>
  <c r="E170" i="5"/>
  <c r="F170" i="5"/>
  <c r="G170" i="5"/>
  <c r="H170" i="5"/>
  <c r="I170" i="5"/>
  <c r="J170" i="5"/>
  <c r="K170" i="5"/>
  <c r="L170" i="5"/>
  <c r="M170" i="5"/>
  <c r="S170" i="5" s="1"/>
  <c r="T170" i="5" s="1"/>
  <c r="E170" i="1" s="1"/>
  <c r="N170" i="5"/>
  <c r="O170" i="5"/>
  <c r="P170" i="5"/>
  <c r="Q170" i="5"/>
  <c r="R170" i="5"/>
  <c r="A171" i="5"/>
  <c r="B171" i="5"/>
  <c r="C171" i="5"/>
  <c r="D171" i="5"/>
  <c r="E171" i="5"/>
  <c r="F171" i="5"/>
  <c r="G171" i="5"/>
  <c r="H171" i="5"/>
  <c r="I171" i="5"/>
  <c r="J171" i="5"/>
  <c r="K171" i="5"/>
  <c r="L171" i="5"/>
  <c r="M171" i="5"/>
  <c r="S171" i="5" s="1"/>
  <c r="T171" i="5" s="1"/>
  <c r="E171" i="1" s="1"/>
  <c r="N171" i="5"/>
  <c r="O171" i="5"/>
  <c r="P171" i="5"/>
  <c r="Q171" i="5"/>
  <c r="R171" i="5"/>
  <c r="A172" i="5"/>
  <c r="B172" i="5"/>
  <c r="D172" i="5" s="1"/>
  <c r="S172" i="5" s="1"/>
  <c r="T172" i="5" s="1"/>
  <c r="E172" i="1" s="1"/>
  <c r="C172" i="5"/>
  <c r="E172" i="5"/>
  <c r="F172" i="5"/>
  <c r="G172" i="5"/>
  <c r="H172" i="5"/>
  <c r="I172" i="5"/>
  <c r="J172" i="5"/>
  <c r="K172" i="5"/>
  <c r="L172" i="5"/>
  <c r="M172" i="5"/>
  <c r="N172" i="5"/>
  <c r="O172" i="5"/>
  <c r="P172" i="5"/>
  <c r="Q172" i="5"/>
  <c r="R172" i="5"/>
  <c r="A173" i="5"/>
  <c r="B173" i="5"/>
  <c r="C173" i="5"/>
  <c r="D173" i="5"/>
  <c r="E173" i="5"/>
  <c r="F173" i="5"/>
  <c r="G173" i="5"/>
  <c r="H173" i="5"/>
  <c r="I173" i="5"/>
  <c r="J173" i="5"/>
  <c r="K173" i="5"/>
  <c r="L173" i="5"/>
  <c r="M173" i="5"/>
  <c r="S173" i="5" s="1"/>
  <c r="T173" i="5" s="1"/>
  <c r="E173" i="1" s="1"/>
  <c r="N173" i="5"/>
  <c r="O173" i="5"/>
  <c r="P173" i="5"/>
  <c r="Q173" i="5"/>
  <c r="R173" i="5"/>
  <c r="A174" i="5"/>
  <c r="B174" i="5"/>
  <c r="C174" i="5"/>
  <c r="D174" i="5"/>
  <c r="E174" i="5"/>
  <c r="F174" i="5"/>
  <c r="G174" i="5"/>
  <c r="H174" i="5"/>
  <c r="I174" i="5"/>
  <c r="J174" i="5"/>
  <c r="K174" i="5"/>
  <c r="L174" i="5"/>
  <c r="S174" i="5" s="1"/>
  <c r="T174" i="5" s="1"/>
  <c r="E174" i="1" s="1"/>
  <c r="M174" i="5"/>
  <c r="N174" i="5"/>
  <c r="O174" i="5"/>
  <c r="P174" i="5"/>
  <c r="Q174" i="5"/>
  <c r="R174" i="5"/>
  <c r="A175" i="5"/>
  <c r="B175" i="5"/>
  <c r="C175" i="5"/>
  <c r="F175" i="5"/>
  <c r="G175" i="5"/>
  <c r="H175" i="5"/>
  <c r="I175" i="5"/>
  <c r="J175" i="5"/>
  <c r="K175" i="5"/>
  <c r="L175" i="5"/>
  <c r="M175" i="5"/>
  <c r="N175" i="5"/>
  <c r="O175" i="5"/>
  <c r="P175" i="5"/>
  <c r="Q175" i="5"/>
  <c r="R175" i="5"/>
  <c r="A176" i="5"/>
  <c r="B176" i="5"/>
  <c r="C176" i="5"/>
  <c r="D176" i="5"/>
  <c r="E176" i="5"/>
  <c r="F176" i="5"/>
  <c r="G176" i="5"/>
  <c r="H176" i="5"/>
  <c r="I176" i="5"/>
  <c r="J176" i="5"/>
  <c r="K176" i="5"/>
  <c r="L176" i="5"/>
  <c r="M176" i="5"/>
  <c r="S176" i="5" s="1"/>
  <c r="T176" i="5" s="1"/>
  <c r="E176" i="1" s="1"/>
  <c r="N176" i="5"/>
  <c r="O176" i="5"/>
  <c r="P176" i="5"/>
  <c r="Q176" i="5"/>
  <c r="R176" i="5"/>
  <c r="A177" i="5"/>
  <c r="B177" i="5"/>
  <c r="C177" i="5"/>
  <c r="D177" i="5"/>
  <c r="E177" i="5"/>
  <c r="F177" i="5"/>
  <c r="G177" i="5"/>
  <c r="H177" i="5"/>
  <c r="I177" i="5"/>
  <c r="J177" i="5"/>
  <c r="K177" i="5"/>
  <c r="L177" i="5"/>
  <c r="M177" i="5"/>
  <c r="S177" i="5" s="1"/>
  <c r="T177" i="5" s="1"/>
  <c r="E177" i="1" s="1"/>
  <c r="N177" i="5"/>
  <c r="O177" i="5"/>
  <c r="P177" i="5"/>
  <c r="Q177" i="5"/>
  <c r="R177" i="5"/>
  <c r="A178" i="5"/>
  <c r="B178" i="5"/>
  <c r="C178" i="5"/>
  <c r="D178" i="5"/>
  <c r="E178" i="5"/>
  <c r="F178" i="5"/>
  <c r="G178" i="5"/>
  <c r="H178" i="5"/>
  <c r="I178" i="5"/>
  <c r="J178" i="5"/>
  <c r="K178" i="5"/>
  <c r="L178" i="5"/>
  <c r="M178" i="5"/>
  <c r="S178" i="5" s="1"/>
  <c r="T178" i="5" s="1"/>
  <c r="E178" i="1" s="1"/>
  <c r="N178" i="5"/>
  <c r="O178" i="5"/>
  <c r="P178" i="5"/>
  <c r="Q178" i="5"/>
  <c r="R178" i="5"/>
  <c r="A179" i="5"/>
  <c r="B179" i="5"/>
  <c r="C179" i="5"/>
  <c r="D179" i="5"/>
  <c r="E179" i="5"/>
  <c r="F179" i="5"/>
  <c r="G179" i="5"/>
  <c r="H179" i="5"/>
  <c r="I179" i="5"/>
  <c r="J179" i="5"/>
  <c r="K179" i="5"/>
  <c r="L179" i="5"/>
  <c r="M179" i="5"/>
  <c r="S179" i="5" s="1"/>
  <c r="T179" i="5" s="1"/>
  <c r="E179" i="1" s="1"/>
  <c r="N179" i="5"/>
  <c r="O179" i="5"/>
  <c r="P179" i="5"/>
  <c r="Q179" i="5"/>
  <c r="R179" i="5"/>
  <c r="A180" i="5"/>
  <c r="B180" i="5"/>
  <c r="C180" i="5"/>
  <c r="D180" i="5"/>
  <c r="E180" i="5"/>
  <c r="F180" i="5"/>
  <c r="G180" i="5"/>
  <c r="H180" i="5"/>
  <c r="I180" i="5"/>
  <c r="J180" i="5"/>
  <c r="K180" i="5"/>
  <c r="L180" i="5"/>
  <c r="M180" i="5"/>
  <c r="S180" i="5" s="1"/>
  <c r="T180" i="5" s="1"/>
  <c r="E180" i="1" s="1"/>
  <c r="N180" i="5"/>
  <c r="O180" i="5"/>
  <c r="P180" i="5"/>
  <c r="Q180" i="5"/>
  <c r="R180" i="5"/>
  <c r="A181" i="5"/>
  <c r="B181" i="5"/>
  <c r="C181" i="5"/>
  <c r="D181" i="5"/>
  <c r="E181" i="5"/>
  <c r="F181" i="5"/>
  <c r="G181" i="5"/>
  <c r="H181" i="5"/>
  <c r="I181" i="5"/>
  <c r="J181" i="5"/>
  <c r="K181" i="5"/>
  <c r="L181" i="5"/>
  <c r="M181" i="5"/>
  <c r="N181" i="5"/>
  <c r="S181" i="5" s="1"/>
  <c r="T181" i="5" s="1"/>
  <c r="E181" i="1" s="1"/>
  <c r="O181" i="5"/>
  <c r="P181" i="5"/>
  <c r="Q181" i="5"/>
  <c r="R181" i="5"/>
  <c r="A182" i="5"/>
  <c r="B182" i="5"/>
  <c r="C182" i="5"/>
  <c r="D182" i="5"/>
  <c r="E182" i="5"/>
  <c r="F182" i="5"/>
  <c r="G182" i="5"/>
  <c r="H182" i="5"/>
  <c r="I182" i="5"/>
  <c r="J182" i="5"/>
  <c r="K182" i="5"/>
  <c r="L182" i="5"/>
  <c r="M182" i="5"/>
  <c r="S182" i="5" s="1"/>
  <c r="T182" i="5" s="1"/>
  <c r="E182" i="1" s="1"/>
  <c r="N182" i="5"/>
  <c r="O182" i="5"/>
  <c r="P182" i="5"/>
  <c r="Q182" i="5"/>
  <c r="R182" i="5"/>
  <c r="A183" i="5"/>
  <c r="B183" i="5"/>
  <c r="C183" i="5"/>
  <c r="D183" i="5"/>
  <c r="E183" i="5"/>
  <c r="F183" i="5"/>
  <c r="G183" i="5"/>
  <c r="H183" i="5"/>
  <c r="I183" i="5"/>
  <c r="J183" i="5"/>
  <c r="K183" i="5"/>
  <c r="L183" i="5"/>
  <c r="M183" i="5"/>
  <c r="S183" i="5" s="1"/>
  <c r="T183" i="5" s="1"/>
  <c r="E183" i="1" s="1"/>
  <c r="N183" i="5"/>
  <c r="O183" i="5"/>
  <c r="P183" i="5"/>
  <c r="Q183" i="5"/>
  <c r="R183" i="5"/>
  <c r="A184" i="5"/>
  <c r="B184" i="5"/>
  <c r="C184" i="5"/>
  <c r="G184" i="5"/>
  <c r="H184" i="5"/>
  <c r="I184" i="5"/>
  <c r="J184" i="5"/>
  <c r="K184" i="5"/>
  <c r="L184" i="5"/>
  <c r="M184" i="5"/>
  <c r="N184" i="5"/>
  <c r="O184" i="5"/>
  <c r="P184" i="5"/>
  <c r="Q184" i="5"/>
  <c r="R184" i="5"/>
  <c r="A185" i="5"/>
  <c r="B185" i="5"/>
  <c r="C185" i="5"/>
  <c r="D185" i="5"/>
  <c r="E185" i="5"/>
  <c r="F185" i="5"/>
  <c r="G185" i="5"/>
  <c r="H185" i="5"/>
  <c r="I185" i="5"/>
  <c r="J185" i="5"/>
  <c r="K185" i="5"/>
  <c r="L185" i="5"/>
  <c r="M185" i="5"/>
  <c r="S185" i="5" s="1"/>
  <c r="T185" i="5" s="1"/>
  <c r="E185" i="1" s="1"/>
  <c r="N185" i="5"/>
  <c r="O185" i="5"/>
  <c r="P185" i="5"/>
  <c r="Q185" i="5"/>
  <c r="R185" i="5"/>
  <c r="A186" i="5"/>
  <c r="B186" i="5"/>
  <c r="C186" i="5"/>
  <c r="D186" i="5"/>
  <c r="E186" i="5"/>
  <c r="F186" i="5"/>
  <c r="G186" i="5"/>
  <c r="H186" i="5"/>
  <c r="I186" i="5"/>
  <c r="J186" i="5"/>
  <c r="K186" i="5"/>
  <c r="L186" i="5"/>
  <c r="M186" i="5"/>
  <c r="S186" i="5" s="1"/>
  <c r="T186" i="5" s="1"/>
  <c r="E186" i="1" s="1"/>
  <c r="N186" i="5"/>
  <c r="O186" i="5"/>
  <c r="P186" i="5"/>
  <c r="Q186" i="5"/>
  <c r="R186" i="5"/>
  <c r="A187" i="5"/>
  <c r="B187" i="5"/>
  <c r="C187" i="5"/>
  <c r="D187" i="5"/>
  <c r="E187" i="5"/>
  <c r="F187" i="5"/>
  <c r="G187" i="5"/>
  <c r="H187" i="5"/>
  <c r="I187" i="5"/>
  <c r="J187" i="5"/>
  <c r="K187" i="5"/>
  <c r="L187" i="5"/>
  <c r="M187" i="5"/>
  <c r="N187" i="5"/>
  <c r="O187" i="5"/>
  <c r="P187" i="5"/>
  <c r="Q187" i="5"/>
  <c r="S187" i="5" s="1"/>
  <c r="T187" i="5" s="1"/>
  <c r="E187" i="1" s="1"/>
  <c r="R187" i="5"/>
  <c r="A188" i="5"/>
  <c r="B188" i="5"/>
  <c r="C188" i="5"/>
  <c r="D188" i="5" s="1"/>
  <c r="S188" i="5" s="1"/>
  <c r="T188" i="5" s="1"/>
  <c r="E188" i="1" s="1"/>
  <c r="E188" i="5"/>
  <c r="F188" i="5"/>
  <c r="G188" i="5"/>
  <c r="H188" i="5"/>
  <c r="I188" i="5"/>
  <c r="J188" i="5"/>
  <c r="K188" i="5"/>
  <c r="L188" i="5"/>
  <c r="M188" i="5"/>
  <c r="N188" i="5"/>
  <c r="O188" i="5"/>
  <c r="P188" i="5"/>
  <c r="Q188" i="5"/>
  <c r="R188" i="5"/>
  <c r="A189" i="5"/>
  <c r="B189" i="5"/>
  <c r="C189" i="5"/>
  <c r="D189" i="5" s="1"/>
  <c r="S189" i="5" s="1"/>
  <c r="T189" i="5" s="1"/>
  <c r="E189" i="1" s="1"/>
  <c r="E189" i="5"/>
  <c r="F189" i="5"/>
  <c r="G189" i="5"/>
  <c r="H189" i="5"/>
  <c r="I189" i="5"/>
  <c r="J189" i="5"/>
  <c r="K189" i="5"/>
  <c r="L189" i="5"/>
  <c r="M189" i="5"/>
  <c r="N189" i="5"/>
  <c r="O189" i="5"/>
  <c r="P189" i="5"/>
  <c r="Q189" i="5"/>
  <c r="R189" i="5"/>
  <c r="A190" i="5"/>
  <c r="B190" i="5"/>
  <c r="C190" i="5"/>
  <c r="F190" i="5"/>
  <c r="H190" i="5"/>
  <c r="I190" i="5"/>
  <c r="J190" i="5"/>
  <c r="K190" i="5"/>
  <c r="L190" i="5"/>
  <c r="M190" i="5"/>
  <c r="N190" i="5"/>
  <c r="O190" i="5"/>
  <c r="P190" i="5"/>
  <c r="Q190" i="5"/>
  <c r="R190" i="5"/>
  <c r="A191" i="5"/>
  <c r="B191" i="5"/>
  <c r="C191" i="5"/>
  <c r="D191" i="5"/>
  <c r="E191" i="5"/>
  <c r="F191" i="5"/>
  <c r="G191" i="5"/>
  <c r="H191" i="5"/>
  <c r="I191" i="5"/>
  <c r="J191" i="5"/>
  <c r="K191" i="5"/>
  <c r="L191" i="5"/>
  <c r="M191" i="5"/>
  <c r="S191" i="5" s="1"/>
  <c r="T191" i="5" s="1"/>
  <c r="E191" i="1" s="1"/>
  <c r="N191" i="5"/>
  <c r="O191" i="5"/>
  <c r="P191" i="5"/>
  <c r="Q191" i="5"/>
  <c r="R191" i="5"/>
  <c r="A192" i="5"/>
  <c r="B192" i="5"/>
  <c r="C192" i="5"/>
  <c r="D192" i="5"/>
  <c r="E192" i="5"/>
  <c r="F192" i="5"/>
  <c r="G192" i="5"/>
  <c r="H192" i="5"/>
  <c r="I192" i="5"/>
  <c r="J192" i="5"/>
  <c r="K192" i="5"/>
  <c r="L192" i="5"/>
  <c r="M192" i="5"/>
  <c r="S192" i="5" s="1"/>
  <c r="T192" i="5" s="1"/>
  <c r="E192" i="1" s="1"/>
  <c r="N192" i="5"/>
  <c r="O192" i="5"/>
  <c r="P192" i="5"/>
  <c r="Q192" i="5"/>
  <c r="R192" i="5"/>
  <c r="A193" i="5"/>
  <c r="B193" i="5"/>
  <c r="C193" i="5"/>
  <c r="D193" i="5" s="1"/>
  <c r="S193" i="5" s="1"/>
  <c r="T193" i="5" s="1"/>
  <c r="E193" i="1" s="1"/>
  <c r="E193" i="5"/>
  <c r="F193" i="5"/>
  <c r="G193" i="5"/>
  <c r="H193" i="5"/>
  <c r="I193" i="5"/>
  <c r="J193" i="5"/>
  <c r="K193" i="5"/>
  <c r="L193" i="5"/>
  <c r="M193" i="5"/>
  <c r="N193" i="5"/>
  <c r="O193" i="5"/>
  <c r="P193" i="5"/>
  <c r="Q193" i="5"/>
  <c r="R193" i="5"/>
  <c r="A194" i="5"/>
  <c r="B194" i="5"/>
  <c r="C194" i="5"/>
  <c r="D194" i="5"/>
  <c r="E194" i="5"/>
  <c r="F194" i="5"/>
  <c r="G194" i="5"/>
  <c r="H194" i="5"/>
  <c r="I194" i="5"/>
  <c r="J194" i="5"/>
  <c r="K194" i="5"/>
  <c r="L194" i="5"/>
  <c r="M194" i="5"/>
  <c r="N194" i="5"/>
  <c r="S194" i="5" s="1"/>
  <c r="T194" i="5" s="1"/>
  <c r="E194" i="1" s="1"/>
  <c r="O194" i="5"/>
  <c r="P194" i="5"/>
  <c r="Q194" i="5"/>
  <c r="R194" i="5"/>
  <c r="A195" i="5"/>
  <c r="B195" i="5"/>
  <c r="C195" i="5"/>
  <c r="D195" i="5"/>
  <c r="E195" i="5"/>
  <c r="F195" i="5"/>
  <c r="G195" i="5"/>
  <c r="H195" i="5"/>
  <c r="I195" i="5"/>
  <c r="J195" i="5"/>
  <c r="K195" i="5"/>
  <c r="L195" i="5"/>
  <c r="M195" i="5"/>
  <c r="N195" i="5"/>
  <c r="S195" i="5" s="1"/>
  <c r="T195" i="5" s="1"/>
  <c r="E195" i="1" s="1"/>
  <c r="O195" i="5"/>
  <c r="P195" i="5"/>
  <c r="Q195" i="5"/>
  <c r="R195" i="5"/>
  <c r="A196" i="5"/>
  <c r="B196" i="5"/>
  <c r="C196" i="5"/>
  <c r="D196" i="5"/>
  <c r="E196" i="5"/>
  <c r="F196" i="5"/>
  <c r="G196" i="5"/>
  <c r="H196" i="5"/>
  <c r="I196" i="5"/>
  <c r="J196" i="5"/>
  <c r="K196" i="5"/>
  <c r="L196" i="5"/>
  <c r="M196" i="5"/>
  <c r="N196" i="5"/>
  <c r="S196" i="5" s="1"/>
  <c r="T196" i="5" s="1"/>
  <c r="E196" i="1" s="1"/>
  <c r="O196" i="5"/>
  <c r="P196" i="5"/>
  <c r="Q196" i="5"/>
  <c r="R196" i="5"/>
  <c r="A197" i="5"/>
  <c r="B197" i="5"/>
  <c r="C197" i="5"/>
  <c r="D197" i="5"/>
  <c r="E197" i="5"/>
  <c r="F197" i="5"/>
  <c r="G197" i="5"/>
  <c r="H197" i="5"/>
  <c r="I197" i="5"/>
  <c r="J197" i="5"/>
  <c r="K197" i="5"/>
  <c r="L197" i="5"/>
  <c r="M197" i="5"/>
  <c r="N197" i="5"/>
  <c r="S197" i="5" s="1"/>
  <c r="T197" i="5" s="1"/>
  <c r="E197" i="1" s="1"/>
  <c r="O197" i="5"/>
  <c r="P197" i="5"/>
  <c r="Q197" i="5"/>
  <c r="R197" i="5"/>
  <c r="A198" i="5"/>
  <c r="B198" i="5"/>
  <c r="C198" i="5"/>
  <c r="D198" i="5" s="1"/>
  <c r="S198" i="5" s="1"/>
  <c r="T198" i="5" s="1"/>
  <c r="E198" i="1" s="1"/>
  <c r="E198" i="5"/>
  <c r="F198" i="5"/>
  <c r="G198" i="5"/>
  <c r="H198" i="5"/>
  <c r="I198" i="5"/>
  <c r="J198" i="5"/>
  <c r="K198" i="5"/>
  <c r="L198" i="5"/>
  <c r="M198" i="5"/>
  <c r="N198" i="5"/>
  <c r="O198" i="5"/>
  <c r="P198" i="5"/>
  <c r="Q198" i="5"/>
  <c r="R198" i="5"/>
  <c r="A199" i="5"/>
  <c r="B199" i="5"/>
  <c r="C199" i="5"/>
  <c r="D199" i="5"/>
  <c r="E199" i="5"/>
  <c r="F199" i="5"/>
  <c r="G199" i="5"/>
  <c r="H199" i="5"/>
  <c r="I199" i="5"/>
  <c r="J199" i="5"/>
  <c r="K199" i="5"/>
  <c r="L199" i="5"/>
  <c r="M199" i="5"/>
  <c r="N199" i="5"/>
  <c r="S199" i="5" s="1"/>
  <c r="T199" i="5" s="1"/>
  <c r="E199" i="1" s="1"/>
  <c r="O199" i="5"/>
  <c r="P199" i="5"/>
  <c r="Q199" i="5"/>
  <c r="R199" i="5"/>
  <c r="A200" i="5"/>
  <c r="B200" i="5"/>
  <c r="C200" i="5"/>
  <c r="D200" i="5"/>
  <c r="E200" i="5"/>
  <c r="F200" i="5"/>
  <c r="G200" i="5"/>
  <c r="H200" i="5"/>
  <c r="I200" i="5"/>
  <c r="J200" i="5"/>
  <c r="K200" i="5"/>
  <c r="L200" i="5"/>
  <c r="M200" i="5"/>
  <c r="N200" i="5"/>
  <c r="O200" i="5"/>
  <c r="S200" i="5" s="1"/>
  <c r="T200" i="5" s="1"/>
  <c r="E200" i="1" s="1"/>
  <c r="P200" i="5"/>
  <c r="Q200" i="5"/>
  <c r="R200" i="5"/>
  <c r="A201" i="5"/>
  <c r="B201" i="5"/>
  <c r="C201" i="5"/>
  <c r="F201" i="5"/>
  <c r="G201" i="5"/>
  <c r="H201" i="5"/>
  <c r="I201" i="5"/>
  <c r="J201" i="5"/>
  <c r="K201" i="5"/>
  <c r="L201" i="5"/>
  <c r="M201" i="5"/>
  <c r="N201" i="5"/>
  <c r="O201" i="5"/>
  <c r="P201" i="5"/>
  <c r="Q201" i="5"/>
  <c r="R201" i="5"/>
  <c r="A202" i="5"/>
  <c r="B202" i="5"/>
  <c r="C202" i="5"/>
  <c r="D202" i="5"/>
  <c r="E202" i="5"/>
  <c r="F202" i="5"/>
  <c r="G202" i="5"/>
  <c r="H202" i="5"/>
  <c r="I202" i="5"/>
  <c r="J202" i="5"/>
  <c r="K202" i="5"/>
  <c r="L202" i="5"/>
  <c r="M202" i="5"/>
  <c r="S202" i="5" s="1"/>
  <c r="T202" i="5" s="1"/>
  <c r="E202" i="1" s="1"/>
  <c r="N202" i="5"/>
  <c r="O202" i="5"/>
  <c r="P202" i="5"/>
  <c r="Q202" i="5"/>
  <c r="R202" i="5"/>
  <c r="A203" i="5"/>
  <c r="B203" i="5"/>
  <c r="C203" i="5"/>
  <c r="D203" i="5"/>
  <c r="E203" i="5"/>
  <c r="F203" i="5"/>
  <c r="G203" i="5"/>
  <c r="H203" i="5"/>
  <c r="I203" i="5"/>
  <c r="J203" i="5"/>
  <c r="K203" i="5"/>
  <c r="L203" i="5"/>
  <c r="M203" i="5"/>
  <c r="S203" i="5" s="1"/>
  <c r="T203" i="5" s="1"/>
  <c r="E203" i="1" s="1"/>
  <c r="N203" i="5"/>
  <c r="O203" i="5"/>
  <c r="P203" i="5"/>
  <c r="Q203" i="5"/>
  <c r="R203" i="5"/>
  <c r="A204" i="5"/>
  <c r="B204" i="5"/>
  <c r="C204" i="5"/>
  <c r="D204" i="5"/>
  <c r="E204" i="5"/>
  <c r="F204" i="5"/>
  <c r="G204" i="5"/>
  <c r="H204" i="5"/>
  <c r="I204" i="5"/>
  <c r="J204" i="5"/>
  <c r="K204" i="5"/>
  <c r="L204" i="5"/>
  <c r="M204" i="5"/>
  <c r="S204" i="5" s="1"/>
  <c r="T204" i="5" s="1"/>
  <c r="E204" i="1" s="1"/>
  <c r="N204" i="5"/>
  <c r="O204" i="5"/>
  <c r="P204" i="5"/>
  <c r="Q204" i="5"/>
  <c r="R204" i="5"/>
  <c r="A205" i="5"/>
  <c r="B205" i="5"/>
  <c r="C205" i="5"/>
  <c r="D205" i="5"/>
  <c r="E205" i="5"/>
  <c r="F205" i="5"/>
  <c r="G205" i="5"/>
  <c r="H205" i="5"/>
  <c r="I205" i="5"/>
  <c r="J205" i="5"/>
  <c r="K205" i="5"/>
  <c r="L205" i="5"/>
  <c r="M205" i="5"/>
  <c r="N205" i="5"/>
  <c r="O205" i="5"/>
  <c r="S205" i="5" s="1"/>
  <c r="T205" i="5" s="1"/>
  <c r="E205" i="1" s="1"/>
  <c r="P205" i="5"/>
  <c r="Q205" i="5"/>
  <c r="R205" i="5"/>
  <c r="A206" i="5"/>
  <c r="B206" i="5"/>
  <c r="D206" i="5" s="1"/>
  <c r="S206" i="5" s="1"/>
  <c r="T206" i="5" s="1"/>
  <c r="E206" i="1" s="1"/>
  <c r="C206" i="5"/>
  <c r="E206" i="5"/>
  <c r="F206" i="5"/>
  <c r="G206" i="5"/>
  <c r="H206" i="5"/>
  <c r="I206" i="5"/>
  <c r="J206" i="5"/>
  <c r="K206" i="5"/>
  <c r="L206" i="5"/>
  <c r="M206" i="5"/>
  <c r="N206" i="5"/>
  <c r="O206" i="5"/>
  <c r="P206" i="5"/>
  <c r="Q206" i="5"/>
  <c r="R206" i="5"/>
  <c r="A207" i="5"/>
  <c r="B207" i="5"/>
  <c r="C207" i="5"/>
  <c r="D207" i="5" s="1"/>
  <c r="S207" i="5" s="1"/>
  <c r="T207" i="5" s="1"/>
  <c r="E207" i="1" s="1"/>
  <c r="E207" i="5"/>
  <c r="F207" i="5"/>
  <c r="G207" i="5"/>
  <c r="H207" i="5"/>
  <c r="I207" i="5"/>
  <c r="J207" i="5"/>
  <c r="K207" i="5"/>
  <c r="L207" i="5"/>
  <c r="M207" i="5"/>
  <c r="N207" i="5"/>
  <c r="O207" i="5"/>
  <c r="P207" i="5"/>
  <c r="Q207" i="5"/>
  <c r="R207" i="5"/>
  <c r="A208" i="5"/>
  <c r="B208" i="5"/>
  <c r="C208" i="5"/>
  <c r="D208" i="5"/>
  <c r="E208" i="5"/>
  <c r="F208" i="5"/>
  <c r="G208" i="5"/>
  <c r="H208" i="5"/>
  <c r="I208" i="5"/>
  <c r="J208" i="5"/>
  <c r="K208" i="5"/>
  <c r="L208" i="5"/>
  <c r="M208" i="5"/>
  <c r="N208" i="5"/>
  <c r="S208" i="5" s="1"/>
  <c r="T208" i="5" s="1"/>
  <c r="E208" i="1" s="1"/>
  <c r="O208" i="5"/>
  <c r="P208" i="5"/>
  <c r="Q208" i="5"/>
  <c r="R208" i="5"/>
  <c r="A209" i="5"/>
  <c r="B209" i="5"/>
  <c r="C209" i="5"/>
  <c r="D209" i="5"/>
  <c r="E209" i="5"/>
  <c r="F209" i="5"/>
  <c r="G209" i="5"/>
  <c r="H209" i="5"/>
  <c r="I209" i="5"/>
  <c r="J209" i="5"/>
  <c r="K209" i="5"/>
  <c r="L209" i="5"/>
  <c r="M209" i="5"/>
  <c r="S209" i="5" s="1"/>
  <c r="T209" i="5" s="1"/>
  <c r="E209" i="1" s="1"/>
  <c r="N209" i="5"/>
  <c r="O209" i="5"/>
  <c r="P209" i="5"/>
  <c r="Q209" i="5"/>
  <c r="R209" i="5"/>
  <c r="A210" i="5"/>
  <c r="B210" i="5"/>
  <c r="C210" i="5"/>
  <c r="D210" i="5"/>
  <c r="E210" i="5"/>
  <c r="F210" i="5"/>
  <c r="G210" i="5"/>
  <c r="H210" i="5"/>
  <c r="I210" i="5"/>
  <c r="J210" i="5"/>
  <c r="K210" i="5"/>
  <c r="L210" i="5"/>
  <c r="M210" i="5"/>
  <c r="S210" i="5" s="1"/>
  <c r="T210" i="5" s="1"/>
  <c r="E210" i="1" s="1"/>
  <c r="N210" i="5"/>
  <c r="O210" i="5"/>
  <c r="P210" i="5"/>
  <c r="Q210" i="5"/>
  <c r="R210" i="5"/>
  <c r="A211" i="5"/>
  <c r="B211" i="5"/>
  <c r="C211" i="5"/>
  <c r="J211" i="5"/>
  <c r="K211" i="5"/>
  <c r="L211" i="5"/>
  <c r="M211" i="5"/>
  <c r="N211" i="5"/>
  <c r="O211" i="5"/>
  <c r="P211" i="5"/>
  <c r="Q211" i="5"/>
  <c r="R211" i="5"/>
  <c r="A212" i="5"/>
  <c r="B212" i="5"/>
  <c r="C212" i="5"/>
  <c r="D212" i="5" s="1"/>
  <c r="S212" i="5" s="1"/>
  <c r="T212" i="5" s="1"/>
  <c r="E212" i="1" s="1"/>
  <c r="E212" i="5"/>
  <c r="F212" i="5"/>
  <c r="G212" i="5"/>
  <c r="H212" i="5"/>
  <c r="I212" i="5"/>
  <c r="J212" i="5"/>
  <c r="K212" i="5"/>
  <c r="L212" i="5"/>
  <c r="M212" i="5"/>
  <c r="N212" i="5"/>
  <c r="O212" i="5"/>
  <c r="P212" i="5"/>
  <c r="Q212" i="5"/>
  <c r="R212" i="5"/>
  <c r="A213" i="5"/>
  <c r="B213" i="5"/>
  <c r="C213" i="5"/>
  <c r="D213" i="5"/>
  <c r="E213" i="5"/>
  <c r="F213" i="5"/>
  <c r="G213" i="5"/>
  <c r="H213" i="5"/>
  <c r="I213" i="5"/>
  <c r="J213" i="5"/>
  <c r="K213" i="5"/>
  <c r="L213" i="5"/>
  <c r="M213" i="5"/>
  <c r="S213" i="5" s="1"/>
  <c r="T213" i="5" s="1"/>
  <c r="E213" i="1" s="1"/>
  <c r="N213" i="5"/>
  <c r="O213" i="5"/>
  <c r="P213" i="5"/>
  <c r="Q213" i="5"/>
  <c r="R213" i="5"/>
  <c r="A214" i="5"/>
  <c r="B214" i="5"/>
  <c r="C214" i="5"/>
  <c r="D214" i="5"/>
  <c r="E214" i="5"/>
  <c r="F214" i="5"/>
  <c r="G214" i="5"/>
  <c r="H214" i="5"/>
  <c r="I214" i="5"/>
  <c r="J214" i="5"/>
  <c r="K214" i="5"/>
  <c r="L214" i="5"/>
  <c r="M214" i="5"/>
  <c r="N214" i="5"/>
  <c r="S214" i="5" s="1"/>
  <c r="T214" i="5" s="1"/>
  <c r="E214" i="1" s="1"/>
  <c r="O214" i="5"/>
  <c r="P214" i="5"/>
  <c r="Q214" i="5"/>
  <c r="R214" i="5"/>
  <c r="A215" i="5"/>
  <c r="B215" i="5"/>
  <c r="C215" i="5"/>
  <c r="D215" i="5"/>
  <c r="E215" i="5"/>
  <c r="F215" i="5"/>
  <c r="G215" i="5"/>
  <c r="H215" i="5"/>
  <c r="I215" i="5"/>
  <c r="J215" i="5"/>
  <c r="K215" i="5"/>
  <c r="L215" i="5"/>
  <c r="M215" i="5"/>
  <c r="N215" i="5"/>
  <c r="O215" i="5"/>
  <c r="S215" i="5" s="1"/>
  <c r="T215" i="5" s="1"/>
  <c r="E215" i="1" s="1"/>
  <c r="P215" i="5"/>
  <c r="Q215" i="5"/>
  <c r="R215" i="5"/>
  <c r="A216" i="5"/>
  <c r="B216" i="5"/>
  <c r="C216" i="5"/>
  <c r="D216" i="5"/>
  <c r="E216" i="5"/>
  <c r="F216" i="5"/>
  <c r="G216" i="5"/>
  <c r="H216" i="5"/>
  <c r="I216" i="5"/>
  <c r="J216" i="5"/>
  <c r="K216" i="5"/>
  <c r="L216" i="5"/>
  <c r="M216" i="5"/>
  <c r="S216" i="5" s="1"/>
  <c r="T216" i="5" s="1"/>
  <c r="E216" i="1" s="1"/>
  <c r="N216" i="5"/>
  <c r="O216" i="5"/>
  <c r="P216" i="5"/>
  <c r="Q216" i="5"/>
  <c r="R216" i="5"/>
  <c r="A217" i="5"/>
  <c r="B217" i="5"/>
  <c r="C217" i="5"/>
  <c r="D217" i="5"/>
  <c r="E217" i="5"/>
  <c r="F217" i="5"/>
  <c r="G217" i="5"/>
  <c r="H217" i="5"/>
  <c r="I217" i="5"/>
  <c r="J217" i="5"/>
  <c r="K217" i="5"/>
  <c r="L217" i="5"/>
  <c r="M217" i="5"/>
  <c r="N217" i="5"/>
  <c r="S217" i="5" s="1"/>
  <c r="T217" i="5" s="1"/>
  <c r="E217" i="1" s="1"/>
  <c r="O217" i="5"/>
  <c r="P217" i="5"/>
  <c r="Q217" i="5"/>
  <c r="R217" i="5"/>
  <c r="A218" i="5"/>
  <c r="B218" i="5"/>
  <c r="C218" i="5"/>
  <c r="D218" i="5" s="1"/>
  <c r="S218" i="5" s="1"/>
  <c r="T218" i="5" s="1"/>
  <c r="E218" i="1" s="1"/>
  <c r="E218" i="5"/>
  <c r="F218" i="5"/>
  <c r="G218" i="5"/>
  <c r="H218" i="5"/>
  <c r="I218" i="5"/>
  <c r="J218" i="5"/>
  <c r="K218" i="5"/>
  <c r="L218" i="5"/>
  <c r="M218" i="5"/>
  <c r="N218" i="5"/>
  <c r="O218" i="5"/>
  <c r="P218" i="5"/>
  <c r="Q218" i="5"/>
  <c r="R218" i="5"/>
  <c r="A219" i="5"/>
  <c r="B219" i="5"/>
  <c r="C219" i="5"/>
  <c r="D219" i="5"/>
  <c r="E219" i="5"/>
  <c r="F219" i="5"/>
  <c r="G219" i="5"/>
  <c r="H219" i="5"/>
  <c r="I219" i="5"/>
  <c r="J219" i="5"/>
  <c r="K219" i="5"/>
  <c r="L219" i="5"/>
  <c r="M219" i="5"/>
  <c r="N219" i="5"/>
  <c r="S219" i="5" s="1"/>
  <c r="T219" i="5" s="1"/>
  <c r="E219" i="1" s="1"/>
  <c r="O219" i="5"/>
  <c r="P219" i="5"/>
  <c r="Q219" i="5"/>
  <c r="R219" i="5"/>
  <c r="A220" i="5"/>
  <c r="B220" i="5"/>
  <c r="C220" i="5"/>
  <c r="D220" i="5"/>
  <c r="E220" i="5"/>
  <c r="F220" i="5"/>
  <c r="G220" i="5"/>
  <c r="H220" i="5"/>
  <c r="I220" i="5"/>
  <c r="J220" i="5"/>
  <c r="K220" i="5"/>
  <c r="L220" i="5"/>
  <c r="M220" i="5"/>
  <c r="N220" i="5"/>
  <c r="O220" i="5"/>
  <c r="P220" i="5"/>
  <c r="Q220" i="5"/>
  <c r="R220" i="5"/>
  <c r="S220" i="5"/>
  <c r="T220" i="5"/>
  <c r="A221" i="5"/>
  <c r="B221" i="5"/>
  <c r="C221" i="5"/>
  <c r="D221" i="5"/>
  <c r="E221" i="5"/>
  <c r="F221" i="5"/>
  <c r="G221" i="5"/>
  <c r="H221" i="5"/>
  <c r="I221" i="5"/>
  <c r="J221" i="5"/>
  <c r="K221" i="5"/>
  <c r="L221" i="5"/>
  <c r="M221" i="5"/>
  <c r="N221" i="5"/>
  <c r="O221" i="5"/>
  <c r="P221" i="5"/>
  <c r="Q221" i="5"/>
  <c r="R221" i="5"/>
  <c r="S221" i="5"/>
  <c r="T221" i="5"/>
  <c r="A222" i="5"/>
  <c r="B222" i="5"/>
  <c r="C222" i="5"/>
  <c r="D222" i="5"/>
  <c r="E222" i="5"/>
  <c r="F222" i="5"/>
  <c r="G222" i="5"/>
  <c r="H222" i="5"/>
  <c r="I222" i="5"/>
  <c r="J222" i="5"/>
  <c r="K222" i="5"/>
  <c r="L222" i="5"/>
  <c r="M222" i="5"/>
  <c r="N222" i="5"/>
  <c r="O222" i="5"/>
  <c r="P222" i="5"/>
  <c r="Q222" i="5"/>
  <c r="R222" i="5"/>
  <c r="S222" i="5"/>
  <c r="T222" i="5"/>
  <c r="A223" i="5"/>
  <c r="B223" i="5"/>
  <c r="C223" i="5"/>
  <c r="D223" i="5"/>
  <c r="E223" i="5"/>
  <c r="F223" i="5"/>
  <c r="G223" i="5"/>
  <c r="H223" i="5"/>
  <c r="I223" i="5"/>
  <c r="J223" i="5"/>
  <c r="K223" i="5"/>
  <c r="L223" i="5"/>
  <c r="M223" i="5"/>
  <c r="N223" i="5"/>
  <c r="O223" i="5"/>
  <c r="P223" i="5"/>
  <c r="Q223" i="5"/>
  <c r="R223" i="5"/>
  <c r="S223" i="5"/>
  <c r="T223" i="5"/>
  <c r="A224" i="5"/>
  <c r="B224" i="5"/>
  <c r="C224" i="5"/>
  <c r="D224" i="5"/>
  <c r="E224" i="5"/>
  <c r="F224" i="5"/>
  <c r="G224" i="5"/>
  <c r="H224" i="5"/>
  <c r="I224" i="5"/>
  <c r="J224" i="5"/>
  <c r="K224" i="5"/>
  <c r="L224" i="5"/>
  <c r="M224" i="5"/>
  <c r="N224" i="5"/>
  <c r="O224" i="5"/>
  <c r="P224" i="5"/>
  <c r="Q224" i="5"/>
  <c r="R224" i="5"/>
  <c r="S224" i="5"/>
  <c r="T224" i="5"/>
  <c r="A225" i="5"/>
  <c r="B225" i="5"/>
  <c r="C225" i="5"/>
  <c r="D225" i="5"/>
  <c r="E225" i="5"/>
  <c r="F225" i="5"/>
  <c r="G225" i="5"/>
  <c r="H225" i="5"/>
  <c r="I225" i="5"/>
  <c r="J225" i="5"/>
  <c r="K225" i="5"/>
  <c r="L225" i="5"/>
  <c r="M225" i="5"/>
  <c r="N225" i="5"/>
  <c r="O225" i="5"/>
  <c r="P225" i="5"/>
  <c r="Q225" i="5"/>
  <c r="R225" i="5"/>
  <c r="S225" i="5"/>
  <c r="T225" i="5"/>
  <c r="A226" i="5"/>
  <c r="B226" i="5"/>
  <c r="C226" i="5"/>
  <c r="D226" i="5"/>
  <c r="E226" i="5"/>
  <c r="F226" i="5"/>
  <c r="G226" i="5"/>
  <c r="H226" i="5"/>
  <c r="I226" i="5"/>
  <c r="J226" i="5"/>
  <c r="K226" i="5"/>
  <c r="L226" i="5"/>
  <c r="M226" i="5"/>
  <c r="N226" i="5"/>
  <c r="O226" i="5"/>
  <c r="P226" i="5"/>
  <c r="Q226" i="5"/>
  <c r="R226" i="5"/>
  <c r="S226" i="5"/>
  <c r="T226" i="5"/>
  <c r="A227" i="5"/>
  <c r="B227" i="5"/>
  <c r="C227" i="5"/>
  <c r="D227" i="5"/>
  <c r="E227" i="5"/>
  <c r="F227" i="5"/>
  <c r="G227" i="5"/>
  <c r="H227" i="5"/>
  <c r="I227" i="5"/>
  <c r="J227" i="5"/>
  <c r="K227" i="5"/>
  <c r="L227" i="5"/>
  <c r="M227" i="5"/>
  <c r="N227" i="5"/>
  <c r="O227" i="5"/>
  <c r="P227" i="5"/>
  <c r="Q227" i="5"/>
  <c r="R227" i="5"/>
  <c r="S227" i="5"/>
  <c r="T227" i="5"/>
  <c r="A228" i="5"/>
  <c r="B228" i="5"/>
  <c r="C228" i="5"/>
  <c r="D228" i="5"/>
  <c r="E228" i="5"/>
  <c r="F228" i="5"/>
  <c r="G228" i="5"/>
  <c r="H228" i="5"/>
  <c r="I228" i="5"/>
  <c r="J228" i="5"/>
  <c r="K228" i="5"/>
  <c r="L228" i="5"/>
  <c r="M228" i="5"/>
  <c r="N228" i="5"/>
  <c r="O228" i="5"/>
  <c r="P228" i="5"/>
  <c r="Q228" i="5"/>
  <c r="R228" i="5"/>
  <c r="S228" i="5"/>
  <c r="T228" i="5"/>
  <c r="A229" i="5"/>
  <c r="B229" i="5"/>
  <c r="C229" i="5"/>
  <c r="D229" i="5"/>
  <c r="E229" i="5"/>
  <c r="F229" i="5"/>
  <c r="G229" i="5"/>
  <c r="H229" i="5"/>
  <c r="I229" i="5"/>
  <c r="J229" i="5"/>
  <c r="K229" i="5"/>
  <c r="L229" i="5"/>
  <c r="M229" i="5"/>
  <c r="N229" i="5"/>
  <c r="O229" i="5"/>
  <c r="P229" i="5"/>
  <c r="Q229" i="5"/>
  <c r="R229" i="5"/>
  <c r="S229" i="5"/>
  <c r="T229" i="5"/>
  <c r="E229" i="1" s="1"/>
  <c r="A230" i="5"/>
  <c r="B230" i="5"/>
  <c r="C230" i="5"/>
  <c r="D230" i="5"/>
  <c r="E230" i="5"/>
  <c r="F230" i="5"/>
  <c r="G230" i="5"/>
  <c r="H230" i="5"/>
  <c r="I230" i="5"/>
  <c r="J230" i="5"/>
  <c r="K230" i="5"/>
  <c r="L230" i="5"/>
  <c r="M230" i="5"/>
  <c r="N230" i="5"/>
  <c r="O230" i="5"/>
  <c r="P230" i="5"/>
  <c r="Q230" i="5"/>
  <c r="R230" i="5"/>
  <c r="S230" i="5"/>
  <c r="T230" i="5"/>
  <c r="E230" i="1" s="1"/>
  <c r="A231" i="5"/>
  <c r="B231" i="5"/>
  <c r="C231" i="5"/>
  <c r="D231" i="5"/>
  <c r="E231" i="5"/>
  <c r="F231" i="5"/>
  <c r="G231" i="5"/>
  <c r="H231" i="5"/>
  <c r="I231" i="5"/>
  <c r="J231" i="5"/>
  <c r="K231" i="5"/>
  <c r="L231" i="5"/>
  <c r="M231" i="5"/>
  <c r="N231" i="5"/>
  <c r="O231" i="5"/>
  <c r="P231" i="5"/>
  <c r="Q231" i="5"/>
  <c r="R231" i="5"/>
  <c r="S231" i="5"/>
  <c r="T231" i="5"/>
  <c r="E231" i="1" s="1"/>
  <c r="A232" i="5"/>
  <c r="B232" i="5"/>
  <c r="C232" i="5"/>
  <c r="D232" i="5"/>
  <c r="E232" i="5"/>
  <c r="F232" i="5"/>
  <c r="G232" i="5"/>
  <c r="H232" i="5"/>
  <c r="I232" i="5"/>
  <c r="J232" i="5"/>
  <c r="K232" i="5"/>
  <c r="L232" i="5"/>
  <c r="M232" i="5"/>
  <c r="N232" i="5"/>
  <c r="O232" i="5"/>
  <c r="P232" i="5"/>
  <c r="Q232" i="5"/>
  <c r="R232" i="5"/>
  <c r="S232" i="5"/>
  <c r="T232" i="5"/>
  <c r="E232" i="1" s="1"/>
  <c r="A233" i="5"/>
  <c r="B233" i="5"/>
  <c r="C233" i="5"/>
  <c r="D233" i="5"/>
  <c r="E233" i="5"/>
  <c r="F233" i="5"/>
  <c r="G233" i="5"/>
  <c r="H233" i="5"/>
  <c r="I233" i="5"/>
  <c r="J233" i="5"/>
  <c r="K233" i="5"/>
  <c r="L233" i="5"/>
  <c r="M233" i="5"/>
  <c r="N233" i="5"/>
  <c r="O233" i="5"/>
  <c r="P233" i="5"/>
  <c r="Q233" i="5"/>
  <c r="R233" i="5"/>
  <c r="S233" i="5"/>
  <c r="T233" i="5"/>
  <c r="E233" i="1" s="1"/>
  <c r="A234" i="5"/>
  <c r="B234" i="5"/>
  <c r="C234" i="5"/>
  <c r="D234" i="5"/>
  <c r="E234" i="5"/>
  <c r="F234" i="5"/>
  <c r="G234" i="5"/>
  <c r="H234" i="5"/>
  <c r="I234" i="5"/>
  <c r="J234" i="5"/>
  <c r="K234" i="5"/>
  <c r="L234" i="5"/>
  <c r="M234" i="5"/>
  <c r="N234" i="5"/>
  <c r="O234" i="5"/>
  <c r="P234" i="5"/>
  <c r="Q234" i="5"/>
  <c r="R234" i="5"/>
  <c r="S234" i="5"/>
  <c r="T234" i="5"/>
  <c r="E234" i="1" s="1"/>
  <c r="A235" i="5"/>
  <c r="B235" i="5"/>
  <c r="C235" i="5"/>
  <c r="D235" i="5"/>
  <c r="E235" i="5"/>
  <c r="F235" i="5"/>
  <c r="G235" i="5"/>
  <c r="H235" i="5"/>
  <c r="I235" i="5"/>
  <c r="J235" i="5"/>
  <c r="K235" i="5"/>
  <c r="L235" i="5"/>
  <c r="M235" i="5"/>
  <c r="N235" i="5"/>
  <c r="O235" i="5"/>
  <c r="P235" i="5"/>
  <c r="Q235" i="5"/>
  <c r="R235" i="5"/>
  <c r="S235" i="5"/>
  <c r="T235" i="5"/>
  <c r="E235" i="1" s="1"/>
  <c r="A236" i="5"/>
  <c r="B236" i="5"/>
  <c r="C236" i="5"/>
  <c r="D236" i="5"/>
  <c r="E236" i="5"/>
  <c r="F236" i="5"/>
  <c r="G236" i="5"/>
  <c r="H236" i="5"/>
  <c r="I236" i="5"/>
  <c r="J236" i="5"/>
  <c r="K236" i="5"/>
  <c r="L236" i="5"/>
  <c r="M236" i="5"/>
  <c r="N236" i="5"/>
  <c r="O236" i="5"/>
  <c r="P236" i="5"/>
  <c r="Q236" i="5"/>
  <c r="R236" i="5"/>
  <c r="S236" i="5"/>
  <c r="T236" i="5"/>
  <c r="E236" i="1" s="1"/>
  <c r="A237" i="5"/>
  <c r="B237" i="5"/>
  <c r="C237" i="5"/>
  <c r="D237" i="5"/>
  <c r="E237" i="5"/>
  <c r="F237" i="5"/>
  <c r="G237" i="5"/>
  <c r="H237" i="5"/>
  <c r="I237" i="5"/>
  <c r="J237" i="5"/>
  <c r="K237" i="5"/>
  <c r="L237" i="5"/>
  <c r="M237" i="5"/>
  <c r="N237" i="5"/>
  <c r="O237" i="5"/>
  <c r="P237" i="5"/>
  <c r="Q237" i="5"/>
  <c r="R237" i="5"/>
  <c r="S237" i="5"/>
  <c r="T237" i="5"/>
  <c r="E237" i="1" s="1"/>
  <c r="A238" i="5"/>
  <c r="B238" i="5"/>
  <c r="C238" i="5"/>
  <c r="D238" i="5"/>
  <c r="E238" i="5"/>
  <c r="F238" i="5"/>
  <c r="G238" i="5"/>
  <c r="H238" i="5"/>
  <c r="I238" i="5"/>
  <c r="J238" i="5"/>
  <c r="K238" i="5"/>
  <c r="L238" i="5"/>
  <c r="M238" i="5"/>
  <c r="N238" i="5"/>
  <c r="O238" i="5"/>
  <c r="P238" i="5"/>
  <c r="Q238" i="5"/>
  <c r="R238" i="5"/>
  <c r="S238" i="5"/>
  <c r="T238" i="5"/>
  <c r="E238" i="1" s="1"/>
  <c r="A239" i="5"/>
  <c r="B239" i="5"/>
  <c r="C239" i="5"/>
  <c r="D239" i="5"/>
  <c r="E239" i="5"/>
  <c r="F239" i="5"/>
  <c r="G239" i="5"/>
  <c r="H239" i="5"/>
  <c r="I239" i="5"/>
  <c r="J239" i="5"/>
  <c r="K239" i="5"/>
  <c r="L239" i="5"/>
  <c r="M239" i="5"/>
  <c r="N239" i="5"/>
  <c r="O239" i="5"/>
  <c r="P239" i="5"/>
  <c r="Q239" i="5"/>
  <c r="R239" i="5"/>
  <c r="S239" i="5"/>
  <c r="T239" i="5"/>
  <c r="E239" i="1" s="1"/>
  <c r="A240" i="5"/>
  <c r="B240" i="5"/>
  <c r="C240" i="5"/>
  <c r="D240" i="5"/>
  <c r="E240" i="5"/>
  <c r="F240" i="5"/>
  <c r="G240" i="5"/>
  <c r="H240" i="5"/>
  <c r="I240" i="5"/>
  <c r="J240" i="5"/>
  <c r="K240" i="5"/>
  <c r="L240" i="5"/>
  <c r="M240" i="5"/>
  <c r="N240" i="5"/>
  <c r="O240" i="5"/>
  <c r="P240" i="5"/>
  <c r="Q240" i="5"/>
  <c r="R240" i="5"/>
  <c r="S240" i="5"/>
  <c r="T240" i="5"/>
  <c r="E240" i="1" s="1"/>
  <c r="A241" i="5"/>
  <c r="B241" i="5"/>
  <c r="C241" i="5"/>
  <c r="D241" i="5"/>
  <c r="E241" i="5"/>
  <c r="F241" i="5"/>
  <c r="G241" i="5"/>
  <c r="H241" i="5"/>
  <c r="I241" i="5"/>
  <c r="J241" i="5"/>
  <c r="K241" i="5"/>
  <c r="L241" i="5"/>
  <c r="M241" i="5"/>
  <c r="N241" i="5"/>
  <c r="O241" i="5"/>
  <c r="P241" i="5"/>
  <c r="Q241" i="5"/>
  <c r="R241" i="5"/>
  <c r="S241" i="5"/>
  <c r="T241" i="5"/>
  <c r="E241" i="1" s="1"/>
  <c r="A242" i="5"/>
  <c r="B242" i="5"/>
  <c r="C242" i="5"/>
  <c r="D242" i="5"/>
  <c r="E242" i="5"/>
  <c r="F242" i="5"/>
  <c r="G242" i="5"/>
  <c r="H242" i="5"/>
  <c r="I242" i="5"/>
  <c r="J242" i="5"/>
  <c r="K242" i="5"/>
  <c r="L242" i="5"/>
  <c r="M242" i="5"/>
  <c r="N242" i="5"/>
  <c r="O242" i="5"/>
  <c r="P242" i="5"/>
  <c r="Q242" i="5"/>
  <c r="R242" i="5"/>
  <c r="S242" i="5"/>
  <c r="T242" i="5"/>
  <c r="E242" i="1" s="1"/>
  <c r="A243" i="5"/>
  <c r="B243" i="5"/>
  <c r="C243" i="5"/>
  <c r="D243" i="5"/>
  <c r="E243" i="5"/>
  <c r="F243" i="5"/>
  <c r="G243" i="5"/>
  <c r="H243" i="5"/>
  <c r="I243" i="5"/>
  <c r="J243" i="5"/>
  <c r="K243" i="5"/>
  <c r="L243" i="5"/>
  <c r="M243" i="5"/>
  <c r="N243" i="5"/>
  <c r="O243" i="5"/>
  <c r="P243" i="5"/>
  <c r="Q243" i="5"/>
  <c r="R243" i="5"/>
  <c r="S243" i="5"/>
  <c r="T243" i="5"/>
  <c r="E243" i="1" s="1"/>
  <c r="A244" i="5"/>
  <c r="B244" i="5"/>
  <c r="C244" i="5"/>
  <c r="D244" i="5"/>
  <c r="E244" i="5"/>
  <c r="F244" i="5"/>
  <c r="G244" i="5"/>
  <c r="H244" i="5"/>
  <c r="I244" i="5"/>
  <c r="J244" i="5"/>
  <c r="K244" i="5"/>
  <c r="L244" i="5"/>
  <c r="M244" i="5"/>
  <c r="N244" i="5"/>
  <c r="O244" i="5"/>
  <c r="P244" i="5"/>
  <c r="Q244" i="5"/>
  <c r="R244" i="5"/>
  <c r="S244" i="5"/>
  <c r="T244" i="5"/>
  <c r="E244" i="1" s="1"/>
  <c r="A245" i="5"/>
  <c r="B245" i="5"/>
  <c r="C245" i="5"/>
  <c r="D245" i="5"/>
  <c r="E245" i="5"/>
  <c r="F245" i="5"/>
  <c r="G245" i="5"/>
  <c r="H245" i="5"/>
  <c r="I245" i="5"/>
  <c r="J245" i="5"/>
  <c r="K245" i="5"/>
  <c r="L245" i="5"/>
  <c r="M245" i="5"/>
  <c r="N245" i="5"/>
  <c r="O245" i="5"/>
  <c r="P245" i="5"/>
  <c r="Q245" i="5"/>
  <c r="R245" i="5"/>
  <c r="S245" i="5"/>
  <c r="T245" i="5"/>
  <c r="E245" i="1" s="1"/>
  <c r="A246" i="5"/>
  <c r="B246" i="5"/>
  <c r="C246" i="5"/>
  <c r="D246" i="5"/>
  <c r="E246" i="5"/>
  <c r="F246" i="5"/>
  <c r="G246" i="5"/>
  <c r="H246" i="5"/>
  <c r="I246" i="5"/>
  <c r="J246" i="5"/>
  <c r="K246" i="5"/>
  <c r="L246" i="5"/>
  <c r="M246" i="5"/>
  <c r="N246" i="5"/>
  <c r="O246" i="5"/>
  <c r="P246" i="5"/>
  <c r="Q246" i="5"/>
  <c r="R246" i="5"/>
  <c r="S246" i="5"/>
  <c r="T246" i="5"/>
  <c r="E246" i="1" s="1"/>
  <c r="A247" i="5"/>
  <c r="B247" i="5"/>
  <c r="C247" i="5"/>
  <c r="D247" i="5"/>
  <c r="E247" i="5"/>
  <c r="F247" i="5"/>
  <c r="G247" i="5"/>
  <c r="H247" i="5"/>
  <c r="I247" i="5"/>
  <c r="J247" i="5"/>
  <c r="K247" i="5"/>
  <c r="L247" i="5"/>
  <c r="M247" i="5"/>
  <c r="N247" i="5"/>
  <c r="O247" i="5"/>
  <c r="P247" i="5"/>
  <c r="Q247" i="5"/>
  <c r="R247" i="5"/>
  <c r="S247" i="5"/>
  <c r="T247" i="5"/>
  <c r="E247" i="1" s="1"/>
  <c r="A248" i="5"/>
  <c r="B248" i="5"/>
  <c r="C248" i="5"/>
  <c r="D248" i="5"/>
  <c r="E248" i="5"/>
  <c r="F248" i="5"/>
  <c r="G248" i="5"/>
  <c r="H248" i="5"/>
  <c r="I248" i="5"/>
  <c r="J248" i="5"/>
  <c r="K248" i="5"/>
  <c r="L248" i="5"/>
  <c r="M248" i="5"/>
  <c r="N248" i="5"/>
  <c r="O248" i="5"/>
  <c r="P248" i="5"/>
  <c r="Q248" i="5"/>
  <c r="R248" i="5"/>
  <c r="S248" i="5"/>
  <c r="T248" i="5"/>
  <c r="E248" i="1" s="1"/>
  <c r="A249" i="5"/>
  <c r="B249" i="5"/>
  <c r="C249" i="5"/>
  <c r="D249" i="5"/>
  <c r="E249" i="5"/>
  <c r="F249" i="5"/>
  <c r="G249" i="5"/>
  <c r="H249" i="5"/>
  <c r="I249" i="5"/>
  <c r="J249" i="5"/>
  <c r="K249" i="5"/>
  <c r="L249" i="5"/>
  <c r="M249" i="5"/>
  <c r="N249" i="5"/>
  <c r="O249" i="5"/>
  <c r="P249" i="5"/>
  <c r="Q249" i="5"/>
  <c r="S249" i="5" s="1"/>
  <c r="T249" i="5" s="1"/>
  <c r="E249" i="1" s="1"/>
  <c r="R249" i="5"/>
  <c r="A250" i="5"/>
  <c r="B250" i="5"/>
  <c r="C250" i="5"/>
  <c r="D250" i="5"/>
  <c r="E250" i="5"/>
  <c r="F250" i="5"/>
  <c r="G250" i="5"/>
  <c r="H250" i="5"/>
  <c r="I250" i="5"/>
  <c r="J250" i="5"/>
  <c r="K250" i="5"/>
  <c r="S250" i="5" s="1"/>
  <c r="T250" i="5" s="1"/>
  <c r="E250" i="1" s="1"/>
  <c r="L250" i="5"/>
  <c r="M250" i="5"/>
  <c r="N250" i="5"/>
  <c r="O250" i="5"/>
  <c r="P250" i="5"/>
  <c r="Q250" i="5"/>
  <c r="R250" i="5"/>
  <c r="A251" i="5"/>
  <c r="B251" i="5"/>
  <c r="D251" i="5" s="1"/>
  <c r="S251" i="5" s="1"/>
  <c r="T251" i="5" s="1"/>
  <c r="E251" i="1" s="1"/>
  <c r="C251" i="5"/>
  <c r="E251" i="5"/>
  <c r="F251" i="5"/>
  <c r="G251" i="5"/>
  <c r="H251" i="5"/>
  <c r="I251" i="5"/>
  <c r="J251" i="5"/>
  <c r="K251" i="5"/>
  <c r="L251" i="5"/>
  <c r="M251" i="5"/>
  <c r="N251" i="5"/>
  <c r="O251" i="5"/>
  <c r="P251" i="5"/>
  <c r="Q251" i="5"/>
  <c r="R251" i="5"/>
  <c r="A252" i="5"/>
  <c r="B252" i="5"/>
  <c r="C252" i="5"/>
  <c r="D252" i="5"/>
  <c r="E252" i="5"/>
  <c r="F252" i="5"/>
  <c r="G252" i="5"/>
  <c r="H252" i="5"/>
  <c r="I252" i="5"/>
  <c r="J252" i="5"/>
  <c r="K252" i="5"/>
  <c r="L252" i="5"/>
  <c r="S252" i="5" s="1"/>
  <c r="T252" i="5" s="1"/>
  <c r="E252" i="1" s="1"/>
  <c r="M252" i="5"/>
  <c r="N252" i="5"/>
  <c r="O252" i="5"/>
  <c r="P252" i="5"/>
  <c r="Q252" i="5"/>
  <c r="R252" i="5"/>
  <c r="A253" i="5"/>
  <c r="B253" i="5"/>
  <c r="C253" i="5"/>
  <c r="D253" i="5"/>
  <c r="E253" i="5"/>
  <c r="F253" i="5"/>
  <c r="G253" i="5"/>
  <c r="H253" i="5"/>
  <c r="I253" i="5"/>
  <c r="J253" i="5"/>
  <c r="K253" i="5"/>
  <c r="L253" i="5"/>
  <c r="M253" i="5"/>
  <c r="S253" i="5" s="1"/>
  <c r="T253" i="5" s="1"/>
  <c r="E253" i="1" s="1"/>
  <c r="N253" i="5"/>
  <c r="O253" i="5"/>
  <c r="P253" i="5"/>
  <c r="Q253" i="5"/>
  <c r="R253" i="5"/>
  <c r="A254" i="5"/>
  <c r="B254" i="5"/>
  <c r="C254" i="5"/>
  <c r="D254" i="5"/>
  <c r="E254" i="5"/>
  <c r="F254" i="5"/>
  <c r="G254" i="5"/>
  <c r="H254" i="5"/>
  <c r="I254" i="5"/>
  <c r="J254" i="5"/>
  <c r="K254" i="5"/>
  <c r="L254" i="5"/>
  <c r="S254" i="5" s="1"/>
  <c r="T254" i="5" s="1"/>
  <c r="E254" i="1" s="1"/>
  <c r="M254" i="5"/>
  <c r="N254" i="5"/>
  <c r="O254" i="5"/>
  <c r="P254" i="5"/>
  <c r="Q254" i="5"/>
  <c r="R254" i="5"/>
  <c r="A255" i="5"/>
  <c r="B255" i="5"/>
  <c r="C255" i="5"/>
  <c r="D255" i="5"/>
  <c r="E255" i="5"/>
  <c r="F255" i="5"/>
  <c r="G255" i="5"/>
  <c r="H255" i="5"/>
  <c r="I255" i="5"/>
  <c r="J255" i="5"/>
  <c r="K255" i="5"/>
  <c r="L255" i="5"/>
  <c r="M255" i="5"/>
  <c r="N255" i="5"/>
  <c r="S255" i="5" s="1"/>
  <c r="T255" i="5" s="1"/>
  <c r="E255" i="1" s="1"/>
  <c r="O255" i="5"/>
  <c r="P255" i="5"/>
  <c r="Q255" i="5"/>
  <c r="R255" i="5"/>
  <c r="A256" i="5"/>
  <c r="B256" i="5"/>
  <c r="C256" i="5"/>
  <c r="D256" i="5"/>
  <c r="E256" i="5"/>
  <c r="F256" i="5"/>
  <c r="G256" i="5"/>
  <c r="H256" i="5"/>
  <c r="I256" i="5"/>
  <c r="J256" i="5"/>
  <c r="K256" i="5"/>
  <c r="L256" i="5"/>
  <c r="M256" i="5"/>
  <c r="S256" i="5" s="1"/>
  <c r="T256" i="5" s="1"/>
  <c r="E256" i="1" s="1"/>
  <c r="N256" i="5"/>
  <c r="O256" i="5"/>
  <c r="P256" i="5"/>
  <c r="Q256" i="5"/>
  <c r="R256" i="5"/>
  <c r="A257" i="5"/>
  <c r="B257" i="5"/>
  <c r="C257" i="5"/>
  <c r="D257" i="5"/>
  <c r="E257" i="5"/>
  <c r="F257" i="5"/>
  <c r="G257" i="5"/>
  <c r="H257" i="5"/>
  <c r="I257" i="5"/>
  <c r="J257" i="5"/>
  <c r="K257" i="5"/>
  <c r="L257" i="5"/>
  <c r="M257" i="5"/>
  <c r="N257" i="5"/>
  <c r="S257" i="5" s="1"/>
  <c r="T257" i="5" s="1"/>
  <c r="E257" i="1" s="1"/>
  <c r="O257" i="5"/>
  <c r="P257" i="5"/>
  <c r="Q257" i="5"/>
  <c r="R257" i="5"/>
  <c r="A258" i="5"/>
  <c r="B258" i="5"/>
  <c r="C258" i="5"/>
  <c r="D258" i="5"/>
  <c r="E258" i="5"/>
  <c r="F258" i="5"/>
  <c r="G258" i="5"/>
  <c r="H258" i="5"/>
  <c r="I258" i="5"/>
  <c r="J258" i="5"/>
  <c r="K258" i="5"/>
  <c r="L258" i="5"/>
  <c r="M258" i="5"/>
  <c r="N258" i="5"/>
  <c r="O258" i="5"/>
  <c r="S258" i="5" s="1"/>
  <c r="T258" i="5" s="1"/>
  <c r="E258" i="1" s="1"/>
  <c r="P258" i="5"/>
  <c r="Q258" i="5"/>
  <c r="R258" i="5"/>
  <c r="A259" i="5"/>
  <c r="B259" i="5"/>
  <c r="R259" i="5" s="1"/>
  <c r="C259" i="5"/>
  <c r="D259" i="5"/>
  <c r="E259" i="5"/>
  <c r="F259" i="5"/>
  <c r="G259" i="5"/>
  <c r="H259" i="5"/>
  <c r="I259" i="5"/>
  <c r="J259" i="5"/>
  <c r="K259" i="5"/>
  <c r="L259" i="5"/>
  <c r="M259" i="5"/>
  <c r="A260" i="5"/>
  <c r="B260" i="5"/>
  <c r="C260" i="5"/>
  <c r="D260" i="5"/>
  <c r="E260" i="5"/>
  <c r="F260" i="5"/>
  <c r="G260" i="5"/>
  <c r="H260" i="5"/>
  <c r="I260" i="5"/>
  <c r="J260" i="5"/>
  <c r="K260" i="5"/>
  <c r="L260" i="5"/>
  <c r="M260" i="5"/>
  <c r="N260" i="5"/>
  <c r="O260" i="5"/>
  <c r="P260" i="5"/>
  <c r="Q260" i="5"/>
  <c r="R260" i="5"/>
  <c r="S260" i="5"/>
  <c r="T260" i="5"/>
  <c r="A261" i="5"/>
  <c r="B261" i="5"/>
  <c r="C261" i="5"/>
  <c r="D261" i="5"/>
  <c r="E261" i="5"/>
  <c r="F261" i="5"/>
  <c r="G261" i="5"/>
  <c r="H261" i="5"/>
  <c r="I261" i="5"/>
  <c r="J261" i="5"/>
  <c r="K261" i="5"/>
  <c r="L261" i="5"/>
  <c r="M261" i="5"/>
  <c r="N261" i="5"/>
  <c r="O261" i="5"/>
  <c r="P261" i="5"/>
  <c r="Q261" i="5"/>
  <c r="R261" i="5"/>
  <c r="S261" i="5"/>
  <c r="T261" i="5"/>
  <c r="A262" i="5"/>
  <c r="B262" i="5"/>
  <c r="C262" i="5"/>
  <c r="D262" i="5"/>
  <c r="E262" i="5"/>
  <c r="F262" i="5"/>
  <c r="G262" i="5"/>
  <c r="H262" i="5"/>
  <c r="I262" i="5"/>
  <c r="J262" i="5"/>
  <c r="K262" i="5"/>
  <c r="L262" i="5"/>
  <c r="M262" i="5"/>
  <c r="N262" i="5"/>
  <c r="O262" i="5"/>
  <c r="P262" i="5"/>
  <c r="Q262" i="5"/>
  <c r="R262" i="5"/>
  <c r="S262" i="5"/>
  <c r="T262" i="5"/>
  <c r="A263" i="5"/>
  <c r="B263" i="5"/>
  <c r="C263" i="5"/>
  <c r="D263" i="5"/>
  <c r="E263" i="5"/>
  <c r="F263" i="5"/>
  <c r="G263" i="5"/>
  <c r="H263" i="5"/>
  <c r="I263" i="5"/>
  <c r="J263" i="5"/>
  <c r="K263" i="5"/>
  <c r="L263" i="5"/>
  <c r="M263" i="5"/>
  <c r="N263" i="5"/>
  <c r="O263" i="5"/>
  <c r="P263" i="5"/>
  <c r="Q263" i="5"/>
  <c r="R263" i="5"/>
  <c r="S263" i="5"/>
  <c r="T263" i="5"/>
  <c r="A264" i="5"/>
  <c r="B264" i="5"/>
  <c r="C264" i="5"/>
  <c r="D264" i="5"/>
  <c r="E264" i="5"/>
  <c r="F264" i="5"/>
  <c r="G264" i="5"/>
  <c r="H264" i="5"/>
  <c r="I264" i="5"/>
  <c r="J264" i="5"/>
  <c r="K264" i="5"/>
  <c r="L264" i="5"/>
  <c r="M264" i="5"/>
  <c r="N264" i="5"/>
  <c r="O264" i="5"/>
  <c r="P264" i="5"/>
  <c r="Q264" i="5"/>
  <c r="R264" i="5"/>
  <c r="S264" i="5"/>
  <c r="T264" i="5"/>
  <c r="A265" i="5"/>
  <c r="B265" i="5"/>
  <c r="C265" i="5"/>
  <c r="D265" i="5"/>
  <c r="E265" i="5"/>
  <c r="F265" i="5"/>
  <c r="G265" i="5"/>
  <c r="H265" i="5"/>
  <c r="I265" i="5"/>
  <c r="J265" i="5"/>
  <c r="K265" i="5"/>
  <c r="L265" i="5"/>
  <c r="M265" i="5"/>
  <c r="N265" i="5"/>
  <c r="O265" i="5"/>
  <c r="P265" i="5"/>
  <c r="Q265" i="5"/>
  <c r="R265" i="5"/>
  <c r="S265" i="5"/>
  <c r="T265" i="5"/>
  <c r="A266" i="5"/>
  <c r="B266" i="5"/>
  <c r="C266" i="5"/>
  <c r="D266" i="5"/>
  <c r="E266" i="5"/>
  <c r="F266" i="5"/>
  <c r="G266" i="5"/>
  <c r="H266" i="5"/>
  <c r="I266" i="5"/>
  <c r="J266" i="5"/>
  <c r="K266" i="5"/>
  <c r="L266" i="5"/>
  <c r="M266" i="5"/>
  <c r="N266" i="5"/>
  <c r="O266" i="5"/>
  <c r="P266" i="5"/>
  <c r="Q266" i="5"/>
  <c r="R266" i="5"/>
  <c r="S266" i="5"/>
  <c r="T266" i="5"/>
  <c r="A267" i="5"/>
  <c r="B267" i="5"/>
  <c r="C267" i="5"/>
  <c r="D267" i="5"/>
  <c r="E267" i="5"/>
  <c r="F267" i="5"/>
  <c r="G267" i="5"/>
  <c r="H267" i="5"/>
  <c r="I267" i="5"/>
  <c r="J267" i="5"/>
  <c r="K267" i="5"/>
  <c r="L267" i="5"/>
  <c r="M267" i="5"/>
  <c r="N267" i="5"/>
  <c r="O267" i="5"/>
  <c r="P267" i="5"/>
  <c r="Q267" i="5"/>
  <c r="R267" i="5"/>
  <c r="S267" i="5"/>
  <c r="T267" i="5"/>
  <c r="A268" i="5"/>
  <c r="B268" i="5"/>
  <c r="C268" i="5"/>
  <c r="D268" i="5"/>
  <c r="E268" i="5"/>
  <c r="F268" i="5"/>
  <c r="G268" i="5"/>
  <c r="H268" i="5"/>
  <c r="I268" i="5"/>
  <c r="J268" i="5"/>
  <c r="K268" i="5"/>
  <c r="L268" i="5"/>
  <c r="M268" i="5"/>
  <c r="N268" i="5"/>
  <c r="O268" i="5"/>
  <c r="P268" i="5"/>
  <c r="Q268" i="5"/>
  <c r="R268" i="5"/>
  <c r="S268" i="5"/>
  <c r="T268" i="5"/>
  <c r="A269" i="5"/>
  <c r="B269" i="5"/>
  <c r="C269" i="5"/>
  <c r="D269" i="5"/>
  <c r="E269" i="5"/>
  <c r="F269" i="5"/>
  <c r="G269" i="5"/>
  <c r="H269" i="5"/>
  <c r="I269" i="5"/>
  <c r="J269" i="5"/>
  <c r="K269" i="5"/>
  <c r="L269" i="5"/>
  <c r="M269" i="5"/>
  <c r="N269" i="5"/>
  <c r="O269" i="5"/>
  <c r="P269" i="5"/>
  <c r="Q269" i="5"/>
  <c r="R269" i="5"/>
  <c r="S269" i="5"/>
  <c r="T269" i="5"/>
  <c r="E269" i="1" s="1"/>
  <c r="A270" i="5"/>
  <c r="B270" i="5"/>
  <c r="C270" i="5"/>
  <c r="D270" i="5"/>
  <c r="E270" i="5"/>
  <c r="F270" i="5"/>
  <c r="G270" i="5"/>
  <c r="H270" i="5"/>
  <c r="I270" i="5"/>
  <c r="J270" i="5"/>
  <c r="K270" i="5"/>
  <c r="L270" i="5"/>
  <c r="M270" i="5"/>
  <c r="N270" i="5"/>
  <c r="O270" i="5"/>
  <c r="P270" i="5"/>
  <c r="Q270" i="5"/>
  <c r="R270" i="5"/>
  <c r="S270" i="5"/>
  <c r="T270" i="5"/>
  <c r="E270" i="1" s="1"/>
  <c r="A271" i="5"/>
  <c r="B271" i="5"/>
  <c r="C271" i="5"/>
  <c r="D271" i="5"/>
  <c r="E271" i="5"/>
  <c r="F271" i="5"/>
  <c r="G271" i="5"/>
  <c r="H271" i="5"/>
  <c r="I271" i="5"/>
  <c r="J271" i="5"/>
  <c r="K271" i="5"/>
  <c r="L271" i="5"/>
  <c r="M271" i="5"/>
  <c r="N271" i="5"/>
  <c r="O271" i="5"/>
  <c r="P271" i="5"/>
  <c r="Q271" i="5"/>
  <c r="R271" i="5"/>
  <c r="S271" i="5"/>
  <c r="T271" i="5"/>
  <c r="E271" i="1" s="1"/>
  <c r="A272" i="5"/>
  <c r="B272" i="5"/>
  <c r="C272" i="5"/>
  <c r="D272" i="5"/>
  <c r="E272" i="5"/>
  <c r="F272" i="5"/>
  <c r="G272" i="5"/>
  <c r="H272" i="5"/>
  <c r="I272" i="5"/>
  <c r="J272" i="5"/>
  <c r="K272" i="5"/>
  <c r="L272" i="5"/>
  <c r="M272" i="5"/>
  <c r="N272" i="5"/>
  <c r="O272" i="5"/>
  <c r="P272" i="5"/>
  <c r="Q272" i="5"/>
  <c r="R272" i="5"/>
  <c r="S272" i="5"/>
  <c r="T272" i="5"/>
  <c r="E272" i="1" s="1"/>
  <c r="A273" i="5"/>
  <c r="B273" i="5"/>
  <c r="C273" i="5"/>
  <c r="D273" i="5"/>
  <c r="E273" i="5"/>
  <c r="F273" i="5"/>
  <c r="G273" i="5"/>
  <c r="H273" i="5"/>
  <c r="I273" i="5"/>
  <c r="J273" i="5"/>
  <c r="K273" i="5"/>
  <c r="L273" i="5"/>
  <c r="M273" i="5"/>
  <c r="N273" i="5"/>
  <c r="O273" i="5"/>
  <c r="P273" i="5"/>
  <c r="Q273" i="5"/>
  <c r="R273" i="5"/>
  <c r="S273" i="5"/>
  <c r="T273" i="5"/>
  <c r="E273" i="1" s="1"/>
  <c r="A274" i="5"/>
  <c r="B274" i="5"/>
  <c r="C274" i="5"/>
  <c r="D274" i="5"/>
  <c r="E274" i="5"/>
  <c r="F274" i="5"/>
  <c r="G274" i="5"/>
  <c r="H274" i="5"/>
  <c r="I274" i="5"/>
  <c r="J274" i="5"/>
  <c r="K274" i="5"/>
  <c r="L274" i="5"/>
  <c r="M274" i="5"/>
  <c r="N274" i="5"/>
  <c r="O274" i="5"/>
  <c r="P274" i="5"/>
  <c r="Q274" i="5"/>
  <c r="R274" i="5"/>
  <c r="S274" i="5"/>
  <c r="T274" i="5"/>
  <c r="E274" i="1" s="1"/>
  <c r="A275" i="5"/>
  <c r="B275" i="5"/>
  <c r="C275" i="5"/>
  <c r="D275" i="5"/>
  <c r="E275" i="5"/>
  <c r="F275" i="5"/>
  <c r="G275" i="5"/>
  <c r="H275" i="5"/>
  <c r="I275" i="5"/>
  <c r="J275" i="5"/>
  <c r="K275" i="5"/>
  <c r="L275" i="5"/>
  <c r="M275" i="5"/>
  <c r="N275" i="5"/>
  <c r="O275" i="5"/>
  <c r="P275" i="5"/>
  <c r="Q275" i="5"/>
  <c r="R275" i="5"/>
  <c r="S275" i="5"/>
  <c r="T275" i="5"/>
  <c r="E275" i="1" s="1"/>
  <c r="A276" i="5"/>
  <c r="B276" i="5"/>
  <c r="C276" i="5"/>
  <c r="D276" i="5"/>
  <c r="E276" i="5"/>
  <c r="F276" i="5"/>
  <c r="G276" i="5"/>
  <c r="H276" i="5"/>
  <c r="I276" i="5"/>
  <c r="J276" i="5"/>
  <c r="K276" i="5"/>
  <c r="L276" i="5"/>
  <c r="M276" i="5"/>
  <c r="N276" i="5"/>
  <c r="O276" i="5"/>
  <c r="P276" i="5"/>
  <c r="Q276" i="5"/>
  <c r="R276" i="5"/>
  <c r="S276" i="5"/>
  <c r="T276" i="5"/>
  <c r="E276" i="1" s="1"/>
  <c r="A277" i="5"/>
  <c r="B277" i="5"/>
  <c r="C277" i="5"/>
  <c r="D277" i="5"/>
  <c r="E277" i="5"/>
  <c r="F277" i="5"/>
  <c r="G277" i="5"/>
  <c r="H277" i="5"/>
  <c r="I277" i="5"/>
  <c r="J277" i="5"/>
  <c r="K277" i="5"/>
  <c r="L277" i="5"/>
  <c r="M277" i="5"/>
  <c r="N277" i="5"/>
  <c r="O277" i="5"/>
  <c r="P277" i="5"/>
  <c r="Q277" i="5"/>
  <c r="R277" i="5"/>
  <c r="S277" i="5"/>
  <c r="T277" i="5"/>
  <c r="E277" i="1" s="1"/>
  <c r="A278" i="5"/>
  <c r="B278" i="5"/>
  <c r="C278" i="5"/>
  <c r="D278" i="5"/>
  <c r="E278" i="5"/>
  <c r="F278" i="5"/>
  <c r="G278" i="5"/>
  <c r="H278" i="5"/>
  <c r="I278" i="5"/>
  <c r="J278" i="5"/>
  <c r="K278" i="5"/>
  <c r="L278" i="5"/>
  <c r="M278" i="5"/>
  <c r="N278" i="5"/>
  <c r="O278" i="5"/>
  <c r="P278" i="5"/>
  <c r="Q278" i="5"/>
  <c r="R278" i="5"/>
  <c r="S278" i="5"/>
  <c r="T278" i="5"/>
  <c r="E278" i="1" s="1"/>
  <c r="A279" i="5"/>
  <c r="B279" i="5"/>
  <c r="C279" i="5"/>
  <c r="D279" i="5"/>
  <c r="E279" i="5"/>
  <c r="F279" i="5"/>
  <c r="G279" i="5"/>
  <c r="H279" i="5"/>
  <c r="I279" i="5"/>
  <c r="J279" i="5"/>
  <c r="K279" i="5"/>
  <c r="L279" i="5"/>
  <c r="M279" i="5"/>
  <c r="N279" i="5"/>
  <c r="O279" i="5"/>
  <c r="P279" i="5"/>
  <c r="Q279" i="5"/>
  <c r="R279" i="5"/>
  <c r="S279" i="5"/>
  <c r="T279" i="5"/>
  <c r="E279" i="1" s="1"/>
  <c r="A280" i="5"/>
  <c r="B280" i="5"/>
  <c r="C280" i="5"/>
  <c r="D280" i="5"/>
  <c r="E280" i="5"/>
  <c r="F280" i="5"/>
  <c r="G280" i="5"/>
  <c r="H280" i="5"/>
  <c r="I280" i="5"/>
  <c r="J280" i="5"/>
  <c r="K280" i="5"/>
  <c r="L280" i="5"/>
  <c r="M280" i="5"/>
  <c r="N280" i="5"/>
  <c r="O280" i="5"/>
  <c r="P280" i="5"/>
  <c r="Q280" i="5"/>
  <c r="R280" i="5"/>
  <c r="S280" i="5"/>
  <c r="T280" i="5"/>
  <c r="E280" i="1" s="1"/>
  <c r="A281" i="5"/>
  <c r="B281" i="5"/>
  <c r="C281" i="5"/>
  <c r="D281" i="5"/>
  <c r="E281" i="5"/>
  <c r="F281" i="5"/>
  <c r="G281" i="5"/>
  <c r="H281" i="5"/>
  <c r="I281" i="5"/>
  <c r="J281" i="5"/>
  <c r="K281" i="5"/>
  <c r="L281" i="5"/>
  <c r="M281" i="5"/>
  <c r="N281" i="5"/>
  <c r="O281" i="5"/>
  <c r="P281" i="5"/>
  <c r="Q281" i="5"/>
  <c r="R281" i="5"/>
  <c r="S281" i="5"/>
  <c r="T281" i="5"/>
  <c r="E281" i="1" s="1"/>
  <c r="A282" i="5"/>
  <c r="B282" i="5"/>
  <c r="C282" i="5"/>
  <c r="D282" i="5"/>
  <c r="E282" i="5"/>
  <c r="F282" i="5"/>
  <c r="G282" i="5"/>
  <c r="H282" i="5"/>
  <c r="I282" i="5"/>
  <c r="J282" i="5"/>
  <c r="K282" i="5"/>
  <c r="L282" i="5"/>
  <c r="M282" i="5"/>
  <c r="N282" i="5"/>
  <c r="O282" i="5"/>
  <c r="P282" i="5"/>
  <c r="Q282" i="5"/>
  <c r="R282" i="5"/>
  <c r="S282" i="5"/>
  <c r="T282" i="5"/>
  <c r="E282" i="1" s="1"/>
  <c r="A283" i="5"/>
  <c r="B283" i="5"/>
  <c r="C283" i="5"/>
  <c r="D283" i="5"/>
  <c r="E283" i="5"/>
  <c r="F283" i="5"/>
  <c r="G283" i="5"/>
  <c r="H283" i="5"/>
  <c r="I283" i="5"/>
  <c r="J283" i="5"/>
  <c r="K283" i="5"/>
  <c r="L283" i="5"/>
  <c r="M283" i="5"/>
  <c r="N283" i="5"/>
  <c r="O283" i="5"/>
  <c r="P283" i="5"/>
  <c r="Q283" i="5"/>
  <c r="R283" i="5"/>
  <c r="S283" i="5"/>
  <c r="T283" i="5"/>
  <c r="E283" i="1" s="1"/>
  <c r="A284" i="5"/>
  <c r="B284" i="5"/>
  <c r="C284" i="5"/>
  <c r="D284" i="5"/>
  <c r="E284" i="5"/>
  <c r="F284" i="5"/>
  <c r="G284" i="5"/>
  <c r="H284" i="5"/>
  <c r="I284" i="5"/>
  <c r="J284" i="5"/>
  <c r="K284" i="5"/>
  <c r="L284" i="5"/>
  <c r="M284" i="5"/>
  <c r="N284" i="5"/>
  <c r="O284" i="5"/>
  <c r="P284" i="5"/>
  <c r="Q284" i="5"/>
  <c r="R284" i="5"/>
  <c r="S284" i="5"/>
  <c r="T284" i="5"/>
  <c r="E284" i="1" s="1"/>
  <c r="A285" i="5"/>
  <c r="B285" i="5"/>
  <c r="C285" i="5"/>
  <c r="D285" i="5"/>
  <c r="E285" i="5"/>
  <c r="F285" i="5"/>
  <c r="G285" i="5"/>
  <c r="H285" i="5"/>
  <c r="I285" i="5"/>
  <c r="J285" i="5"/>
  <c r="K285" i="5"/>
  <c r="L285" i="5"/>
  <c r="M285" i="5"/>
  <c r="N285" i="5"/>
  <c r="O285" i="5"/>
  <c r="P285" i="5"/>
  <c r="Q285" i="5"/>
  <c r="R285" i="5"/>
  <c r="S285" i="5"/>
  <c r="T285" i="5"/>
  <c r="E285" i="1" s="1"/>
  <c r="A286" i="5"/>
  <c r="B286" i="5"/>
  <c r="C286" i="5"/>
  <c r="D286" i="5"/>
  <c r="E286" i="5"/>
  <c r="F286" i="5"/>
  <c r="G286" i="5"/>
  <c r="H286" i="5"/>
  <c r="I286" i="5"/>
  <c r="J286" i="5"/>
  <c r="K286" i="5"/>
  <c r="L286" i="5"/>
  <c r="M286" i="5"/>
  <c r="N286" i="5"/>
  <c r="O286" i="5"/>
  <c r="P286" i="5"/>
  <c r="Q286" i="5"/>
  <c r="R286" i="5"/>
  <c r="S286" i="5"/>
  <c r="T286" i="5"/>
  <c r="E286" i="1" s="1"/>
  <c r="A287" i="5"/>
  <c r="B287" i="5"/>
  <c r="C287" i="5"/>
  <c r="D287" i="5"/>
  <c r="E287" i="5"/>
  <c r="F287" i="5"/>
  <c r="G287" i="5"/>
  <c r="H287" i="5"/>
  <c r="I287" i="5"/>
  <c r="J287" i="5"/>
  <c r="K287" i="5"/>
  <c r="L287" i="5"/>
  <c r="M287" i="5"/>
  <c r="N287" i="5"/>
  <c r="O287" i="5"/>
  <c r="P287" i="5"/>
  <c r="Q287" i="5"/>
  <c r="R287" i="5"/>
  <c r="S287" i="5"/>
  <c r="T287" i="5"/>
  <c r="E287" i="1" s="1"/>
  <c r="A288" i="5"/>
  <c r="B288" i="5"/>
  <c r="C288" i="5"/>
  <c r="D288" i="5"/>
  <c r="E288" i="5"/>
  <c r="F288" i="5"/>
  <c r="G288" i="5"/>
  <c r="H288" i="5"/>
  <c r="I288" i="5"/>
  <c r="J288" i="5"/>
  <c r="K288" i="5"/>
  <c r="L288" i="5"/>
  <c r="M288" i="5"/>
  <c r="N288" i="5"/>
  <c r="O288" i="5"/>
  <c r="P288" i="5"/>
  <c r="Q288" i="5"/>
  <c r="R288" i="5"/>
  <c r="S288" i="5"/>
  <c r="T288" i="5"/>
  <c r="E288" i="1" s="1"/>
  <c r="A289" i="5"/>
  <c r="B289" i="5"/>
  <c r="C289" i="5"/>
  <c r="D289" i="5"/>
  <c r="E289" i="5"/>
  <c r="F289" i="5"/>
  <c r="G289" i="5"/>
  <c r="H289" i="5"/>
  <c r="I289" i="5"/>
  <c r="J289" i="5"/>
  <c r="K289" i="5"/>
  <c r="L289" i="5"/>
  <c r="M289" i="5"/>
  <c r="N289" i="5"/>
  <c r="O289" i="5"/>
  <c r="P289" i="5"/>
  <c r="S289" i="5" s="1"/>
  <c r="T289" i="5" s="1"/>
  <c r="E289" i="1" s="1"/>
  <c r="Q289" i="5"/>
  <c r="R289" i="5"/>
  <c r="A290" i="5"/>
  <c r="B290" i="5"/>
  <c r="C290" i="5"/>
  <c r="G290" i="5"/>
  <c r="H290" i="5"/>
  <c r="I290" i="5"/>
  <c r="J290" i="5"/>
  <c r="K290" i="5"/>
  <c r="L290" i="5"/>
  <c r="M290" i="5"/>
  <c r="N290" i="5"/>
  <c r="O290" i="5"/>
  <c r="P290" i="5"/>
  <c r="Q290" i="5"/>
  <c r="R290" i="5"/>
  <c r="A291" i="5"/>
  <c r="B291" i="5"/>
  <c r="C291" i="5"/>
  <c r="D291" i="5"/>
  <c r="E291" i="5"/>
  <c r="F291" i="5"/>
  <c r="G291" i="5"/>
  <c r="H291" i="5"/>
  <c r="I291" i="5"/>
  <c r="J291" i="5"/>
  <c r="K291" i="5"/>
  <c r="L291" i="5"/>
  <c r="M291" i="5"/>
  <c r="S291" i="5" s="1"/>
  <c r="T291" i="5" s="1"/>
  <c r="E291" i="1" s="1"/>
  <c r="N291" i="5"/>
  <c r="O291" i="5"/>
  <c r="P291" i="5"/>
  <c r="Q291" i="5"/>
  <c r="R291" i="5"/>
  <c r="A292" i="5"/>
  <c r="B292" i="5"/>
  <c r="C292" i="5"/>
  <c r="D292" i="5"/>
  <c r="E292" i="5"/>
  <c r="F292" i="5"/>
  <c r="G292" i="5"/>
  <c r="H292" i="5"/>
  <c r="I292" i="5"/>
  <c r="J292" i="5"/>
  <c r="K292" i="5"/>
  <c r="L292" i="5"/>
  <c r="M292" i="5"/>
  <c r="S292" i="5" s="1"/>
  <c r="T292" i="5" s="1"/>
  <c r="E292" i="1" s="1"/>
  <c r="N292" i="5"/>
  <c r="O292" i="5"/>
  <c r="P292" i="5"/>
  <c r="Q292" i="5"/>
  <c r="R292" i="5"/>
  <c r="A293" i="5"/>
  <c r="B293" i="5"/>
  <c r="C293" i="5"/>
  <c r="D293" i="5"/>
  <c r="E293" i="5"/>
  <c r="F293" i="5"/>
  <c r="G293" i="5"/>
  <c r="H293" i="5"/>
  <c r="I293" i="5"/>
  <c r="J293" i="5"/>
  <c r="K293" i="5"/>
  <c r="L293" i="5"/>
  <c r="S293" i="5" s="1"/>
  <c r="T293" i="5" s="1"/>
  <c r="E293" i="1" s="1"/>
  <c r="M293" i="5"/>
  <c r="N293" i="5"/>
  <c r="O293" i="5"/>
  <c r="P293" i="5"/>
  <c r="Q293" i="5"/>
  <c r="R293" i="5"/>
  <c r="A294" i="5"/>
  <c r="B294" i="5"/>
  <c r="C294" i="5"/>
  <c r="D294" i="5"/>
  <c r="E294" i="5"/>
  <c r="F294" i="5"/>
  <c r="G294" i="5"/>
  <c r="H294" i="5"/>
  <c r="I294" i="5"/>
  <c r="J294" i="5"/>
  <c r="K294" i="5"/>
  <c r="L294" i="5"/>
  <c r="M294" i="5"/>
  <c r="N294" i="5"/>
  <c r="S294" i="5" s="1"/>
  <c r="T294" i="5" s="1"/>
  <c r="E294" i="1" s="1"/>
  <c r="O294" i="5"/>
  <c r="P294" i="5"/>
  <c r="Q294" i="5"/>
  <c r="R294" i="5"/>
  <c r="A295" i="5"/>
  <c r="B295" i="5"/>
  <c r="C295" i="5"/>
  <c r="F295" i="5"/>
  <c r="G295" i="5"/>
  <c r="H295" i="5"/>
  <c r="I295" i="5"/>
  <c r="J295" i="5"/>
  <c r="K295" i="5"/>
  <c r="L295" i="5"/>
  <c r="M295" i="5"/>
  <c r="N295" i="5"/>
  <c r="O295" i="5"/>
  <c r="P295" i="5"/>
  <c r="Q295" i="5"/>
  <c r="R295" i="5"/>
  <c r="A296" i="5"/>
  <c r="B296" i="5"/>
  <c r="C296" i="5"/>
  <c r="D296" i="5" s="1"/>
  <c r="S296" i="5" s="1"/>
  <c r="T296" i="5" s="1"/>
  <c r="E296" i="1" s="1"/>
  <c r="E296" i="5"/>
  <c r="F296" i="5"/>
  <c r="G296" i="5"/>
  <c r="H296" i="5"/>
  <c r="I296" i="5"/>
  <c r="J296" i="5"/>
  <c r="K296" i="5"/>
  <c r="L296" i="5"/>
  <c r="M296" i="5"/>
  <c r="N296" i="5"/>
  <c r="O296" i="5"/>
  <c r="P296" i="5"/>
  <c r="Q296" i="5"/>
  <c r="R296" i="5"/>
  <c r="A297" i="5"/>
  <c r="B297" i="5"/>
  <c r="D297" i="5" s="1"/>
  <c r="S297" i="5" s="1"/>
  <c r="T297" i="5" s="1"/>
  <c r="E297" i="1" s="1"/>
  <c r="C297" i="5"/>
  <c r="E297" i="5"/>
  <c r="F297" i="5"/>
  <c r="G297" i="5"/>
  <c r="H297" i="5"/>
  <c r="I297" i="5"/>
  <c r="J297" i="5"/>
  <c r="K297" i="5"/>
  <c r="L297" i="5"/>
  <c r="M297" i="5"/>
  <c r="N297" i="5"/>
  <c r="O297" i="5"/>
  <c r="P297" i="5"/>
  <c r="Q297" i="5"/>
  <c r="R297" i="5"/>
  <c r="A298" i="5"/>
  <c r="B298" i="5"/>
  <c r="C298" i="5"/>
  <c r="D298" i="5"/>
  <c r="E298" i="5"/>
  <c r="F298" i="5"/>
  <c r="G298" i="5"/>
  <c r="H298" i="5"/>
  <c r="I298" i="5"/>
  <c r="J298" i="5"/>
  <c r="K298" i="5"/>
  <c r="L298" i="5"/>
  <c r="M298" i="5"/>
  <c r="S298" i="5" s="1"/>
  <c r="T298" i="5" s="1"/>
  <c r="E298" i="1" s="1"/>
  <c r="N298" i="5"/>
  <c r="O298" i="5"/>
  <c r="P298" i="5"/>
  <c r="Q298" i="5"/>
  <c r="R298" i="5"/>
  <c r="A299" i="5"/>
  <c r="B299" i="5"/>
  <c r="C299" i="5"/>
  <c r="E299" i="5"/>
  <c r="F299" i="5"/>
  <c r="A300" i="5"/>
  <c r="B300" i="5"/>
  <c r="C300" i="5"/>
  <c r="D300" i="5"/>
  <c r="E300" i="5"/>
  <c r="F300" i="5"/>
  <c r="G300" i="5"/>
  <c r="H300" i="5"/>
  <c r="I300" i="5"/>
  <c r="J300" i="5"/>
  <c r="K300" i="5"/>
  <c r="L300" i="5"/>
  <c r="M300" i="5"/>
  <c r="N300" i="5"/>
  <c r="O300" i="5"/>
  <c r="P300" i="5"/>
  <c r="Q300" i="5"/>
  <c r="R300" i="5"/>
  <c r="S300" i="5"/>
  <c r="T300" i="5"/>
  <c r="A301" i="5"/>
  <c r="B301" i="5"/>
  <c r="C301" i="5"/>
  <c r="D301" i="5"/>
  <c r="E301" i="5"/>
  <c r="F301" i="5"/>
  <c r="G301" i="5"/>
  <c r="H301" i="5"/>
  <c r="I301" i="5"/>
  <c r="J301" i="5"/>
  <c r="K301" i="5"/>
  <c r="L301" i="5"/>
  <c r="M301" i="5"/>
  <c r="N301" i="5"/>
  <c r="O301" i="5"/>
  <c r="P301" i="5"/>
  <c r="Q301" i="5"/>
  <c r="R301" i="5"/>
  <c r="S301" i="5"/>
  <c r="T301" i="5"/>
  <c r="A302" i="5"/>
  <c r="B302" i="5"/>
  <c r="C302" i="5"/>
  <c r="D302" i="5"/>
  <c r="E302" i="5"/>
  <c r="F302" i="5"/>
  <c r="G302" i="5"/>
  <c r="H302" i="5"/>
  <c r="I302" i="5"/>
  <c r="J302" i="5"/>
  <c r="K302" i="5"/>
  <c r="L302" i="5"/>
  <c r="M302" i="5"/>
  <c r="N302" i="5"/>
  <c r="O302" i="5"/>
  <c r="P302" i="5"/>
  <c r="Q302" i="5"/>
  <c r="R302" i="5"/>
  <c r="S302" i="5"/>
  <c r="T302" i="5"/>
  <c r="A303" i="5"/>
  <c r="B303" i="5"/>
  <c r="C303" i="5"/>
  <c r="D303" i="5"/>
  <c r="E303" i="5"/>
  <c r="F303" i="5"/>
  <c r="G303" i="5"/>
  <c r="H303" i="5"/>
  <c r="I303" i="5"/>
  <c r="J303" i="5"/>
  <c r="K303" i="5"/>
  <c r="L303" i="5"/>
  <c r="M303" i="5"/>
  <c r="N303" i="5"/>
  <c r="O303" i="5"/>
  <c r="P303" i="5"/>
  <c r="Q303" i="5"/>
  <c r="R303" i="5"/>
  <c r="S303" i="5"/>
  <c r="T303" i="5"/>
  <c r="A304" i="5"/>
  <c r="B304" i="5"/>
  <c r="C304" i="5"/>
  <c r="D304" i="5"/>
  <c r="E304" i="5"/>
  <c r="F304" i="5"/>
  <c r="G304" i="5"/>
  <c r="H304" i="5"/>
  <c r="I304" i="5"/>
  <c r="J304" i="5"/>
  <c r="K304" i="5"/>
  <c r="L304" i="5"/>
  <c r="M304" i="5"/>
  <c r="N304" i="5"/>
  <c r="O304" i="5"/>
  <c r="P304" i="5"/>
  <c r="Q304" i="5"/>
  <c r="R304" i="5"/>
  <c r="S304" i="5"/>
  <c r="T304" i="5"/>
  <c r="A305" i="5"/>
  <c r="B305" i="5"/>
  <c r="C305" i="5"/>
  <c r="D305" i="5"/>
  <c r="E305" i="5"/>
  <c r="F305" i="5"/>
  <c r="G305" i="5"/>
  <c r="H305" i="5"/>
  <c r="I305" i="5"/>
  <c r="J305" i="5"/>
  <c r="K305" i="5"/>
  <c r="L305" i="5"/>
  <c r="M305" i="5"/>
  <c r="N305" i="5"/>
  <c r="O305" i="5"/>
  <c r="P305" i="5"/>
  <c r="Q305" i="5"/>
  <c r="R305" i="5"/>
  <c r="S305" i="5"/>
  <c r="T305" i="5"/>
  <c r="A306" i="5"/>
  <c r="B306" i="5"/>
  <c r="C306" i="5"/>
  <c r="D306" i="5"/>
  <c r="E306" i="5"/>
  <c r="F306" i="5"/>
  <c r="G306" i="5"/>
  <c r="H306" i="5"/>
  <c r="I306" i="5"/>
  <c r="J306" i="5"/>
  <c r="K306" i="5"/>
  <c r="L306" i="5"/>
  <c r="M306" i="5"/>
  <c r="N306" i="5"/>
  <c r="O306" i="5"/>
  <c r="P306" i="5"/>
  <c r="Q306" i="5"/>
  <c r="R306" i="5"/>
  <c r="S306" i="5"/>
  <c r="T306" i="5"/>
  <c r="A307" i="5"/>
  <c r="B307" i="5"/>
  <c r="C307" i="5"/>
  <c r="D307" i="5"/>
  <c r="E307" i="5"/>
  <c r="F307" i="5"/>
  <c r="G307" i="5"/>
  <c r="H307" i="5"/>
  <c r="I307" i="5"/>
  <c r="J307" i="5"/>
  <c r="K307" i="5"/>
  <c r="L307" i="5"/>
  <c r="M307" i="5"/>
  <c r="N307" i="5"/>
  <c r="O307" i="5"/>
  <c r="P307" i="5"/>
  <c r="Q307" i="5"/>
  <c r="R307" i="5"/>
  <c r="S307" i="5"/>
  <c r="T307" i="5"/>
  <c r="A308" i="5"/>
  <c r="B308" i="5"/>
  <c r="C308" i="5"/>
  <c r="D308" i="5"/>
  <c r="E308" i="5"/>
  <c r="F308" i="5"/>
  <c r="G308" i="5"/>
  <c r="H308" i="5"/>
  <c r="I308" i="5"/>
  <c r="J308" i="5"/>
  <c r="K308" i="5"/>
  <c r="L308" i="5"/>
  <c r="M308" i="5"/>
  <c r="N308" i="5"/>
  <c r="O308" i="5"/>
  <c r="P308" i="5"/>
  <c r="Q308" i="5"/>
  <c r="R308" i="5"/>
  <c r="S308" i="5"/>
  <c r="T308" i="5"/>
  <c r="A309" i="5"/>
  <c r="B309" i="5"/>
  <c r="C309" i="5"/>
  <c r="D309" i="5"/>
  <c r="E309" i="5"/>
  <c r="F309" i="5"/>
  <c r="G309" i="5"/>
  <c r="H309" i="5"/>
  <c r="I309" i="5"/>
  <c r="J309" i="5"/>
  <c r="K309" i="5"/>
  <c r="L309" i="5"/>
  <c r="M309" i="5"/>
  <c r="N309" i="5"/>
  <c r="O309" i="5"/>
  <c r="P309" i="5"/>
  <c r="Q309" i="5"/>
  <c r="R309" i="5"/>
  <c r="S309" i="5"/>
  <c r="T309" i="5"/>
  <c r="A310" i="5"/>
  <c r="B310" i="5"/>
  <c r="C310" i="5"/>
  <c r="D310" i="5"/>
  <c r="E310" i="5"/>
  <c r="F310" i="5"/>
  <c r="G310" i="5"/>
  <c r="H310" i="5"/>
  <c r="I310" i="5"/>
  <c r="J310" i="5"/>
  <c r="K310" i="5"/>
  <c r="L310" i="5"/>
  <c r="M310" i="5"/>
  <c r="N310" i="5"/>
  <c r="O310" i="5"/>
  <c r="P310" i="5"/>
  <c r="Q310" i="5"/>
  <c r="R310" i="5"/>
  <c r="S310" i="5"/>
  <c r="T310" i="5"/>
  <c r="E310" i="1" s="1"/>
  <c r="A311" i="5"/>
  <c r="B311" i="5"/>
  <c r="C311" i="5"/>
  <c r="D311" i="5"/>
  <c r="E311" i="5"/>
  <c r="F311" i="5"/>
  <c r="G311" i="5"/>
  <c r="H311" i="5"/>
  <c r="I311" i="5"/>
  <c r="J311" i="5"/>
  <c r="K311" i="5"/>
  <c r="L311" i="5"/>
  <c r="M311" i="5"/>
  <c r="N311" i="5"/>
  <c r="O311" i="5"/>
  <c r="P311" i="5"/>
  <c r="Q311" i="5"/>
  <c r="R311" i="5"/>
  <c r="S311" i="5"/>
  <c r="T311" i="5"/>
  <c r="E311" i="1" s="1"/>
  <c r="A312" i="5"/>
  <c r="B312" i="5"/>
  <c r="C312" i="5"/>
  <c r="D312" i="5"/>
  <c r="E312" i="5"/>
  <c r="F312" i="5"/>
  <c r="G312" i="5"/>
  <c r="H312" i="5"/>
  <c r="I312" i="5"/>
  <c r="J312" i="5"/>
  <c r="K312" i="5"/>
  <c r="L312" i="5"/>
  <c r="M312" i="5"/>
  <c r="N312" i="5"/>
  <c r="O312" i="5"/>
  <c r="P312" i="5"/>
  <c r="Q312" i="5"/>
  <c r="R312" i="5"/>
  <c r="S312" i="5"/>
  <c r="T312" i="5"/>
  <c r="E312" i="1" s="1"/>
  <c r="A313" i="5"/>
  <c r="B313" i="5"/>
  <c r="C313" i="5"/>
  <c r="D313" i="5"/>
  <c r="E313" i="5"/>
  <c r="F313" i="5"/>
  <c r="G313" i="5"/>
  <c r="H313" i="5"/>
  <c r="I313" i="5"/>
  <c r="J313" i="5"/>
  <c r="K313" i="5"/>
  <c r="L313" i="5"/>
  <c r="M313" i="5"/>
  <c r="N313" i="5"/>
  <c r="O313" i="5"/>
  <c r="P313" i="5"/>
  <c r="Q313" i="5"/>
  <c r="R313" i="5"/>
  <c r="S313" i="5"/>
  <c r="T313" i="5"/>
  <c r="E313" i="1" s="1"/>
  <c r="A314" i="5"/>
  <c r="B314" i="5"/>
  <c r="C314" i="5"/>
  <c r="D314" i="5"/>
  <c r="E314" i="5"/>
  <c r="F314" i="5"/>
  <c r="G314" i="5"/>
  <c r="H314" i="5"/>
  <c r="I314" i="5"/>
  <c r="J314" i="5"/>
  <c r="K314" i="5"/>
  <c r="L314" i="5"/>
  <c r="M314" i="5"/>
  <c r="N314" i="5"/>
  <c r="O314" i="5"/>
  <c r="P314" i="5"/>
  <c r="Q314" i="5"/>
  <c r="R314" i="5"/>
  <c r="S314" i="5"/>
  <c r="T314" i="5"/>
  <c r="E314" i="1" s="1"/>
  <c r="A315" i="5"/>
  <c r="B315" i="5"/>
  <c r="C315" i="5"/>
  <c r="D315" i="5"/>
  <c r="E315" i="5"/>
  <c r="F315" i="5"/>
  <c r="G315" i="5"/>
  <c r="H315" i="5"/>
  <c r="I315" i="5"/>
  <c r="J315" i="5"/>
  <c r="K315" i="5"/>
  <c r="L315" i="5"/>
  <c r="M315" i="5"/>
  <c r="N315" i="5"/>
  <c r="O315" i="5"/>
  <c r="P315" i="5"/>
  <c r="Q315" i="5"/>
  <c r="R315" i="5"/>
  <c r="S315" i="5"/>
  <c r="T315" i="5"/>
  <c r="E315" i="1" s="1"/>
  <c r="A316" i="5"/>
  <c r="B316" i="5"/>
  <c r="C316" i="5"/>
  <c r="D316" i="5"/>
  <c r="E316" i="5"/>
  <c r="F316" i="5"/>
  <c r="G316" i="5"/>
  <c r="H316" i="5"/>
  <c r="I316" i="5"/>
  <c r="J316" i="5"/>
  <c r="K316" i="5"/>
  <c r="L316" i="5"/>
  <c r="M316" i="5"/>
  <c r="N316" i="5"/>
  <c r="O316" i="5"/>
  <c r="P316" i="5"/>
  <c r="Q316" i="5"/>
  <c r="R316" i="5"/>
  <c r="S316" i="5"/>
  <c r="T316" i="5"/>
  <c r="E316" i="1" s="1"/>
  <c r="A317" i="5"/>
  <c r="B317" i="5"/>
  <c r="C317" i="5"/>
  <c r="D317" i="5"/>
  <c r="E317" i="5"/>
  <c r="F317" i="5"/>
  <c r="G317" i="5"/>
  <c r="H317" i="5"/>
  <c r="I317" i="5"/>
  <c r="J317" i="5"/>
  <c r="K317" i="5"/>
  <c r="L317" i="5"/>
  <c r="M317" i="5"/>
  <c r="N317" i="5"/>
  <c r="O317" i="5"/>
  <c r="P317" i="5"/>
  <c r="Q317" i="5"/>
  <c r="R317" i="5"/>
  <c r="S317" i="5"/>
  <c r="T317" i="5"/>
  <c r="E317" i="1" s="1"/>
  <c r="A318" i="5"/>
  <c r="B318" i="5"/>
  <c r="C318" i="5"/>
  <c r="D318" i="5"/>
  <c r="E318" i="5"/>
  <c r="F318" i="5"/>
  <c r="G318" i="5"/>
  <c r="H318" i="5"/>
  <c r="I318" i="5"/>
  <c r="J318" i="5"/>
  <c r="K318" i="5"/>
  <c r="L318" i="5"/>
  <c r="M318" i="5"/>
  <c r="N318" i="5"/>
  <c r="O318" i="5"/>
  <c r="P318" i="5"/>
  <c r="Q318" i="5"/>
  <c r="R318" i="5"/>
  <c r="S318" i="5"/>
  <c r="T318" i="5"/>
  <c r="E318" i="1" s="1"/>
  <c r="A319" i="5"/>
  <c r="B319" i="5"/>
  <c r="C319" i="5"/>
  <c r="D319" i="5"/>
  <c r="E319" i="5"/>
  <c r="F319" i="5"/>
  <c r="G319" i="5"/>
  <c r="H319" i="5"/>
  <c r="I319" i="5"/>
  <c r="J319" i="5"/>
  <c r="K319" i="5"/>
  <c r="L319" i="5"/>
  <c r="M319" i="5"/>
  <c r="N319" i="5"/>
  <c r="O319" i="5"/>
  <c r="P319" i="5"/>
  <c r="Q319" i="5"/>
  <c r="R319" i="5"/>
  <c r="S319" i="5"/>
  <c r="T319" i="5"/>
  <c r="E319" i="1" s="1"/>
  <c r="A320" i="5"/>
  <c r="B320" i="5"/>
  <c r="C320" i="5"/>
  <c r="D320" i="5"/>
  <c r="E320" i="5"/>
  <c r="F320" i="5"/>
  <c r="G320" i="5"/>
  <c r="H320" i="5"/>
  <c r="I320" i="5"/>
  <c r="J320" i="5"/>
  <c r="K320" i="5"/>
  <c r="L320" i="5"/>
  <c r="M320" i="5"/>
  <c r="N320" i="5"/>
  <c r="O320" i="5"/>
  <c r="P320" i="5"/>
  <c r="Q320" i="5"/>
  <c r="R320" i="5"/>
  <c r="S320" i="5"/>
  <c r="T320" i="5"/>
  <c r="E320" i="1" s="1"/>
  <c r="A321" i="5"/>
  <c r="B321" i="5"/>
  <c r="C321" i="5"/>
  <c r="D321" i="5"/>
  <c r="E321" i="5"/>
  <c r="F321" i="5"/>
  <c r="G321" i="5"/>
  <c r="H321" i="5"/>
  <c r="I321" i="5"/>
  <c r="J321" i="5"/>
  <c r="K321" i="5"/>
  <c r="L321" i="5"/>
  <c r="M321" i="5"/>
  <c r="N321" i="5"/>
  <c r="O321" i="5"/>
  <c r="P321" i="5"/>
  <c r="Q321" i="5"/>
  <c r="R321" i="5"/>
  <c r="S321" i="5"/>
  <c r="T321" i="5"/>
  <c r="E321" i="1" s="1"/>
  <c r="A322" i="5"/>
  <c r="B322" i="5"/>
  <c r="C322" i="5"/>
  <c r="D322" i="5"/>
  <c r="E322" i="5"/>
  <c r="F322" i="5"/>
  <c r="G322" i="5"/>
  <c r="H322" i="5"/>
  <c r="I322" i="5"/>
  <c r="J322" i="5"/>
  <c r="K322" i="5"/>
  <c r="L322" i="5"/>
  <c r="M322" i="5"/>
  <c r="N322" i="5"/>
  <c r="O322" i="5"/>
  <c r="P322" i="5"/>
  <c r="Q322" i="5"/>
  <c r="R322" i="5"/>
  <c r="S322" i="5"/>
  <c r="T322" i="5"/>
  <c r="E322" i="1" s="1"/>
  <c r="A323" i="5"/>
  <c r="B323" i="5"/>
  <c r="C323" i="5"/>
  <c r="D323" i="5"/>
  <c r="E323" i="5"/>
  <c r="F323" i="5"/>
  <c r="G323" i="5"/>
  <c r="H323" i="5"/>
  <c r="I323" i="5"/>
  <c r="J323" i="5"/>
  <c r="K323" i="5"/>
  <c r="L323" i="5"/>
  <c r="M323" i="5"/>
  <c r="N323" i="5"/>
  <c r="O323" i="5"/>
  <c r="P323" i="5"/>
  <c r="Q323" i="5"/>
  <c r="R323" i="5"/>
  <c r="S323" i="5"/>
  <c r="T323" i="5"/>
  <c r="E323" i="1" s="1"/>
  <c r="A324" i="5"/>
  <c r="B324" i="5"/>
  <c r="C324" i="5"/>
  <c r="D324" i="5"/>
  <c r="E324" i="5"/>
  <c r="F324" i="5"/>
  <c r="G324" i="5"/>
  <c r="H324" i="5"/>
  <c r="I324" i="5"/>
  <c r="J324" i="5"/>
  <c r="K324" i="5"/>
  <c r="L324" i="5"/>
  <c r="M324" i="5"/>
  <c r="N324" i="5"/>
  <c r="O324" i="5"/>
  <c r="P324" i="5"/>
  <c r="Q324" i="5"/>
  <c r="R324" i="5"/>
  <c r="S324" i="5"/>
  <c r="T324" i="5"/>
  <c r="E324" i="1" s="1"/>
  <c r="A325" i="5"/>
  <c r="B325" i="5"/>
  <c r="C325" i="5"/>
  <c r="D325" i="5"/>
  <c r="E325" i="5"/>
  <c r="F325" i="5"/>
  <c r="G325" i="5"/>
  <c r="H325" i="5"/>
  <c r="I325" i="5"/>
  <c r="J325" i="5"/>
  <c r="K325" i="5"/>
  <c r="L325" i="5"/>
  <c r="M325" i="5"/>
  <c r="N325" i="5"/>
  <c r="O325" i="5"/>
  <c r="P325" i="5"/>
  <c r="Q325" i="5"/>
  <c r="R325" i="5"/>
  <c r="S325" i="5"/>
  <c r="T325" i="5"/>
  <c r="E325" i="1" s="1"/>
  <c r="A326" i="5"/>
  <c r="B326" i="5"/>
  <c r="C326" i="5"/>
  <c r="D326" i="5"/>
  <c r="E326" i="5"/>
  <c r="F326" i="5"/>
  <c r="G326" i="5"/>
  <c r="H326" i="5"/>
  <c r="I326" i="5"/>
  <c r="J326" i="5"/>
  <c r="K326" i="5"/>
  <c r="L326" i="5"/>
  <c r="M326" i="5"/>
  <c r="N326" i="5"/>
  <c r="O326" i="5"/>
  <c r="P326" i="5"/>
  <c r="Q326" i="5"/>
  <c r="R326" i="5"/>
  <c r="S326" i="5"/>
  <c r="T326" i="5"/>
  <c r="E326" i="1" s="1"/>
  <c r="A327" i="5"/>
  <c r="B327" i="5"/>
  <c r="C327" i="5"/>
  <c r="D327" i="5"/>
  <c r="E327" i="5"/>
  <c r="F327" i="5"/>
  <c r="G327" i="5"/>
  <c r="H327" i="5"/>
  <c r="I327" i="5"/>
  <c r="J327" i="5"/>
  <c r="K327" i="5"/>
  <c r="L327" i="5"/>
  <c r="M327" i="5"/>
  <c r="N327" i="5"/>
  <c r="O327" i="5"/>
  <c r="P327" i="5"/>
  <c r="Q327" i="5"/>
  <c r="R327" i="5"/>
  <c r="S327" i="5"/>
  <c r="T327" i="5"/>
  <c r="E327" i="1" s="1"/>
  <c r="A328" i="5"/>
  <c r="B328" i="5"/>
  <c r="C328" i="5"/>
  <c r="D328" i="5"/>
  <c r="E328" i="5"/>
  <c r="F328" i="5"/>
  <c r="G328" i="5"/>
  <c r="H328" i="5"/>
  <c r="I328" i="5"/>
  <c r="J328" i="5"/>
  <c r="K328" i="5"/>
  <c r="L328" i="5"/>
  <c r="M328" i="5"/>
  <c r="N328" i="5"/>
  <c r="O328" i="5"/>
  <c r="P328" i="5"/>
  <c r="Q328" i="5"/>
  <c r="R328" i="5"/>
  <c r="S328" i="5"/>
  <c r="T328" i="5"/>
  <c r="E328" i="1" s="1"/>
  <c r="A329" i="5"/>
  <c r="B329" i="5"/>
  <c r="C329" i="5"/>
  <c r="D329" i="5"/>
  <c r="E329" i="5"/>
  <c r="F329" i="5"/>
  <c r="G329" i="5"/>
  <c r="H329" i="5"/>
  <c r="I329" i="5"/>
  <c r="J329" i="5"/>
  <c r="K329" i="5"/>
  <c r="L329" i="5"/>
  <c r="M329" i="5"/>
  <c r="N329" i="5"/>
  <c r="O329" i="5"/>
  <c r="P329" i="5"/>
  <c r="Q329" i="5"/>
  <c r="R329" i="5"/>
  <c r="S329" i="5"/>
  <c r="T329" i="5"/>
  <c r="E329" i="1" s="1"/>
  <c r="A330" i="5"/>
  <c r="B330" i="5"/>
  <c r="C330" i="5"/>
  <c r="D330" i="5"/>
  <c r="E330" i="5"/>
  <c r="F330" i="5"/>
  <c r="G330" i="5"/>
  <c r="H330" i="5"/>
  <c r="I330" i="5"/>
  <c r="J330" i="5"/>
  <c r="K330" i="5"/>
  <c r="L330" i="5"/>
  <c r="M330" i="5"/>
  <c r="N330" i="5"/>
  <c r="O330" i="5"/>
  <c r="P330" i="5"/>
  <c r="Q330" i="5"/>
  <c r="R330" i="5"/>
  <c r="S330" i="5"/>
  <c r="T330" i="5"/>
  <c r="E330" i="1" s="1"/>
  <c r="A331" i="5"/>
  <c r="B331" i="5"/>
  <c r="C331" i="5"/>
  <c r="D331" i="5"/>
  <c r="E331" i="5"/>
  <c r="F331" i="5"/>
  <c r="G331" i="5"/>
  <c r="H331" i="5"/>
  <c r="I331" i="5"/>
  <c r="J331" i="5"/>
  <c r="K331" i="5"/>
  <c r="L331" i="5"/>
  <c r="M331" i="5"/>
  <c r="N331" i="5"/>
  <c r="O331" i="5"/>
  <c r="P331" i="5"/>
  <c r="Q331" i="5"/>
  <c r="R331" i="5"/>
  <c r="S331" i="5"/>
  <c r="T331" i="5"/>
  <c r="E331" i="1" s="1"/>
  <c r="A332" i="5"/>
  <c r="B332" i="5"/>
  <c r="C332" i="5"/>
  <c r="D332" i="5"/>
  <c r="E332" i="5"/>
  <c r="F332" i="5"/>
  <c r="G332" i="5"/>
  <c r="H332" i="5"/>
  <c r="I332" i="5"/>
  <c r="J332" i="5"/>
  <c r="K332" i="5"/>
  <c r="L332" i="5"/>
  <c r="M332" i="5"/>
  <c r="N332" i="5"/>
  <c r="O332" i="5"/>
  <c r="P332" i="5"/>
  <c r="Q332" i="5"/>
  <c r="R332" i="5"/>
  <c r="S332" i="5" s="1"/>
  <c r="T332" i="5" s="1"/>
  <c r="E332" i="1" s="1"/>
  <c r="A333" i="5"/>
  <c r="B333" i="5"/>
  <c r="C333" i="5"/>
  <c r="D333" i="5"/>
  <c r="E333" i="5"/>
  <c r="F333" i="5"/>
  <c r="G333" i="5"/>
  <c r="H333" i="5"/>
  <c r="I333" i="5"/>
  <c r="J333" i="5"/>
  <c r="K333" i="5"/>
  <c r="S333" i="5" s="1"/>
  <c r="T333" i="5" s="1"/>
  <c r="E333" i="1" s="1"/>
  <c r="L333" i="5"/>
  <c r="M333" i="5"/>
  <c r="N333" i="5"/>
  <c r="O333" i="5"/>
  <c r="P333" i="5"/>
  <c r="Q333" i="5"/>
  <c r="R333" i="5"/>
  <c r="A334" i="5"/>
  <c r="B334" i="5"/>
  <c r="C334" i="5"/>
  <c r="D334" i="5" s="1"/>
  <c r="S334" i="5" s="1"/>
  <c r="T334" i="5" s="1"/>
  <c r="E334" i="1" s="1"/>
  <c r="E334" i="5"/>
  <c r="F334" i="5"/>
  <c r="G334" i="5"/>
  <c r="H334" i="5"/>
  <c r="I334" i="5"/>
  <c r="J334" i="5"/>
  <c r="K334" i="5"/>
  <c r="L334" i="5"/>
  <c r="M334" i="5"/>
  <c r="N334" i="5"/>
  <c r="O334" i="5"/>
  <c r="P334" i="5"/>
  <c r="Q334" i="5"/>
  <c r="R334" i="5"/>
  <c r="A335" i="5"/>
  <c r="B335" i="5"/>
  <c r="C335" i="5"/>
  <c r="D335" i="5" s="1"/>
  <c r="S335" i="5" s="1"/>
  <c r="T335" i="5" s="1"/>
  <c r="E335" i="1" s="1"/>
  <c r="E335" i="5"/>
  <c r="F335" i="5"/>
  <c r="G335" i="5"/>
  <c r="H335" i="5"/>
  <c r="I335" i="5"/>
  <c r="J335" i="5"/>
  <c r="K335" i="5"/>
  <c r="L335" i="5"/>
  <c r="M335" i="5"/>
  <c r="N335" i="5"/>
  <c r="O335" i="5"/>
  <c r="P335" i="5"/>
  <c r="Q335" i="5"/>
  <c r="R335" i="5"/>
  <c r="A336" i="5"/>
  <c r="B336" i="5"/>
  <c r="C336" i="5"/>
  <c r="D336" i="5"/>
  <c r="E336" i="5"/>
  <c r="F336" i="5"/>
  <c r="G336" i="5"/>
  <c r="H336" i="5"/>
  <c r="I336" i="5"/>
  <c r="J336" i="5"/>
  <c r="K336" i="5"/>
  <c r="L336" i="5"/>
  <c r="S336" i="5" s="1"/>
  <c r="T336" i="5" s="1"/>
  <c r="E336" i="1" s="1"/>
  <c r="M336" i="5"/>
  <c r="N336" i="5"/>
  <c r="O336" i="5"/>
  <c r="P336" i="5"/>
  <c r="Q336" i="5"/>
  <c r="R336" i="5"/>
  <c r="A337" i="5"/>
  <c r="B337" i="5"/>
  <c r="C337" i="5"/>
  <c r="D337" i="5"/>
  <c r="E337" i="5"/>
  <c r="F337" i="5"/>
  <c r="G337" i="5"/>
  <c r="H337" i="5"/>
  <c r="I337" i="5"/>
  <c r="J337" i="5"/>
  <c r="K337" i="5"/>
  <c r="L337" i="5"/>
  <c r="S337" i="5" s="1"/>
  <c r="T337" i="5" s="1"/>
  <c r="E337" i="1" s="1"/>
  <c r="M337" i="5"/>
  <c r="N337" i="5"/>
  <c r="O337" i="5"/>
  <c r="P337" i="5"/>
  <c r="Q337" i="5"/>
  <c r="R337" i="5"/>
  <c r="A338" i="5"/>
  <c r="B338" i="5"/>
  <c r="D338" i="5" s="1"/>
  <c r="S338" i="5" s="1"/>
  <c r="T338" i="5" s="1"/>
  <c r="E338" i="1" s="1"/>
  <c r="C338" i="5"/>
  <c r="E338" i="5"/>
  <c r="F338" i="5"/>
  <c r="G338" i="5"/>
  <c r="H338" i="5"/>
  <c r="I338" i="5"/>
  <c r="J338" i="5"/>
  <c r="K338" i="5"/>
  <c r="L338" i="5"/>
  <c r="M338" i="5"/>
  <c r="N338" i="5"/>
  <c r="O338" i="5"/>
  <c r="P338" i="5"/>
  <c r="Q338" i="5"/>
  <c r="R338" i="5"/>
  <c r="A339" i="5"/>
  <c r="B339" i="5"/>
  <c r="C339" i="5"/>
  <c r="D339" i="5"/>
  <c r="E339" i="5"/>
  <c r="F339" i="5"/>
  <c r="G339" i="5"/>
  <c r="H339" i="5"/>
  <c r="I339" i="5"/>
  <c r="J339" i="5"/>
  <c r="K339" i="5"/>
  <c r="L339" i="5"/>
  <c r="M339" i="5"/>
  <c r="N339" i="5"/>
  <c r="O339" i="5"/>
  <c r="P339" i="5"/>
  <c r="Q339" i="5"/>
  <c r="R339" i="5"/>
  <c r="S339" i="5"/>
  <c r="T339" i="5"/>
  <c r="A340" i="5"/>
  <c r="B340" i="5"/>
  <c r="C340" i="5"/>
  <c r="D340" i="5"/>
  <c r="E340" i="5"/>
  <c r="F340" i="5"/>
  <c r="G340" i="5"/>
  <c r="H340" i="5"/>
  <c r="I340" i="5"/>
  <c r="J340" i="5"/>
  <c r="K340" i="5"/>
  <c r="L340" i="5"/>
  <c r="M340" i="5"/>
  <c r="N340" i="5"/>
  <c r="O340" i="5"/>
  <c r="P340" i="5"/>
  <c r="Q340" i="5"/>
  <c r="R340" i="5"/>
  <c r="S340" i="5"/>
  <c r="T340" i="5"/>
  <c r="A341" i="5"/>
  <c r="B341" i="5"/>
  <c r="C341" i="5"/>
  <c r="D341" i="5"/>
  <c r="E341" i="5"/>
  <c r="F341" i="5"/>
  <c r="G341" i="5"/>
  <c r="H341" i="5"/>
  <c r="I341" i="5"/>
  <c r="J341" i="5"/>
  <c r="K341" i="5"/>
  <c r="L341" i="5"/>
  <c r="M341" i="5"/>
  <c r="N341" i="5"/>
  <c r="O341" i="5"/>
  <c r="P341" i="5"/>
  <c r="Q341" i="5"/>
  <c r="R341" i="5"/>
  <c r="S341" i="5"/>
  <c r="T341" i="5"/>
  <c r="A342" i="5"/>
  <c r="B342" i="5"/>
  <c r="C342" i="5"/>
  <c r="D342" i="5"/>
  <c r="E342" i="5"/>
  <c r="F342" i="5"/>
  <c r="G342" i="5"/>
  <c r="H342" i="5"/>
  <c r="I342" i="5"/>
  <c r="J342" i="5"/>
  <c r="K342" i="5"/>
  <c r="L342" i="5"/>
  <c r="M342" i="5"/>
  <c r="N342" i="5"/>
  <c r="O342" i="5"/>
  <c r="P342" i="5"/>
  <c r="Q342" i="5"/>
  <c r="R342" i="5"/>
  <c r="S342" i="5"/>
  <c r="T342" i="5"/>
  <c r="A343" i="5"/>
  <c r="B343" i="5"/>
  <c r="C343" i="5"/>
  <c r="D343" i="5"/>
  <c r="E343" i="5"/>
  <c r="F343" i="5"/>
  <c r="G343" i="5"/>
  <c r="H343" i="5"/>
  <c r="I343" i="5"/>
  <c r="J343" i="5"/>
  <c r="K343" i="5"/>
  <c r="L343" i="5"/>
  <c r="M343" i="5"/>
  <c r="N343" i="5"/>
  <c r="O343" i="5"/>
  <c r="P343" i="5"/>
  <c r="Q343" i="5"/>
  <c r="R343" i="5"/>
  <c r="S343" i="5"/>
  <c r="T343" i="5"/>
  <c r="A344" i="5"/>
  <c r="B344" i="5"/>
  <c r="C344" i="5"/>
  <c r="D344" i="5"/>
  <c r="E344" i="5"/>
  <c r="F344" i="5"/>
  <c r="G344" i="5"/>
  <c r="H344" i="5"/>
  <c r="I344" i="5"/>
  <c r="J344" i="5"/>
  <c r="K344" i="5"/>
  <c r="L344" i="5"/>
  <c r="M344" i="5"/>
  <c r="N344" i="5"/>
  <c r="O344" i="5"/>
  <c r="P344" i="5"/>
  <c r="Q344" i="5"/>
  <c r="R344" i="5"/>
  <c r="S344" i="5"/>
  <c r="T344" i="5"/>
  <c r="A345" i="5"/>
  <c r="B345" i="5"/>
  <c r="C345" i="5"/>
  <c r="D345" i="5"/>
  <c r="E345" i="5"/>
  <c r="F345" i="5"/>
  <c r="G345" i="5"/>
  <c r="H345" i="5"/>
  <c r="I345" i="5"/>
  <c r="J345" i="5"/>
  <c r="K345" i="5"/>
  <c r="L345" i="5"/>
  <c r="M345" i="5"/>
  <c r="N345" i="5"/>
  <c r="O345" i="5"/>
  <c r="P345" i="5"/>
  <c r="Q345" i="5"/>
  <c r="R345" i="5"/>
  <c r="S345" i="5"/>
  <c r="T345" i="5"/>
  <c r="E345" i="1" s="1"/>
  <c r="A346" i="5"/>
  <c r="B346" i="5"/>
  <c r="C346" i="5"/>
  <c r="D346" i="5"/>
  <c r="E346" i="5"/>
  <c r="F346" i="5"/>
  <c r="G346" i="5"/>
  <c r="H346" i="5"/>
  <c r="I346" i="5"/>
  <c r="J346" i="5"/>
  <c r="K346" i="5"/>
  <c r="L346" i="5"/>
  <c r="M346" i="5"/>
  <c r="N346" i="5"/>
  <c r="O346" i="5"/>
  <c r="P346" i="5"/>
  <c r="Q346" i="5"/>
  <c r="R346" i="5"/>
  <c r="S346" i="5"/>
  <c r="T346" i="5"/>
  <c r="E346" i="1" s="1"/>
  <c r="A347" i="5"/>
  <c r="B347" i="5"/>
  <c r="C347" i="5"/>
  <c r="D347" i="5"/>
  <c r="E347" i="5"/>
  <c r="F347" i="5"/>
  <c r="G347" i="5"/>
  <c r="H347" i="5"/>
  <c r="I347" i="5"/>
  <c r="J347" i="5"/>
  <c r="K347" i="5"/>
  <c r="L347" i="5"/>
  <c r="M347" i="5"/>
  <c r="N347" i="5"/>
  <c r="O347" i="5"/>
  <c r="P347" i="5"/>
  <c r="Q347" i="5"/>
  <c r="R347" i="5"/>
  <c r="S347" i="5"/>
  <c r="T347" i="5"/>
  <c r="E347" i="1" s="1"/>
  <c r="A348" i="5"/>
  <c r="B348" i="5"/>
  <c r="C348" i="5"/>
  <c r="D348" i="5"/>
  <c r="E348" i="5"/>
  <c r="F348" i="5"/>
  <c r="G348" i="5"/>
  <c r="H348" i="5"/>
  <c r="I348" i="5"/>
  <c r="J348" i="5"/>
  <c r="K348" i="5"/>
  <c r="L348" i="5"/>
  <c r="M348" i="5"/>
  <c r="N348" i="5"/>
  <c r="O348" i="5"/>
  <c r="P348" i="5"/>
  <c r="Q348" i="5"/>
  <c r="R348" i="5"/>
  <c r="S348" i="5"/>
  <c r="T348" i="5"/>
  <c r="E348" i="1" s="1"/>
  <c r="A349" i="5"/>
  <c r="B349" i="5"/>
  <c r="C349" i="5"/>
  <c r="D349" i="5"/>
  <c r="E349" i="5"/>
  <c r="F349" i="5"/>
  <c r="G349" i="5"/>
  <c r="H349" i="5"/>
  <c r="I349" i="5"/>
  <c r="J349" i="5"/>
  <c r="K349" i="5"/>
  <c r="L349" i="5"/>
  <c r="M349" i="5"/>
  <c r="N349" i="5"/>
  <c r="O349" i="5"/>
  <c r="P349" i="5"/>
  <c r="Q349" i="5"/>
  <c r="R349" i="5"/>
  <c r="S349" i="5"/>
  <c r="T349" i="5"/>
  <c r="E349" i="1" s="1"/>
  <c r="A350" i="5"/>
  <c r="B350" i="5"/>
  <c r="C350" i="5"/>
  <c r="D350" i="5"/>
  <c r="E350" i="5"/>
  <c r="F350" i="5"/>
  <c r="G350" i="5"/>
  <c r="H350" i="5"/>
  <c r="I350" i="5"/>
  <c r="J350" i="5"/>
  <c r="K350" i="5"/>
  <c r="L350" i="5"/>
  <c r="M350" i="5"/>
  <c r="N350" i="5"/>
  <c r="O350" i="5"/>
  <c r="P350" i="5"/>
  <c r="Q350" i="5"/>
  <c r="R350" i="5"/>
  <c r="S350" i="5"/>
  <c r="T350" i="5"/>
  <c r="E350" i="1" s="1"/>
  <c r="A351" i="5"/>
  <c r="B351" i="5"/>
  <c r="C351" i="5"/>
  <c r="D351" i="5"/>
  <c r="E351" i="5"/>
  <c r="F351" i="5"/>
  <c r="G351" i="5"/>
  <c r="H351" i="5"/>
  <c r="I351" i="5"/>
  <c r="J351" i="5"/>
  <c r="K351" i="5"/>
  <c r="L351" i="5"/>
  <c r="M351" i="5"/>
  <c r="N351" i="5"/>
  <c r="O351" i="5"/>
  <c r="P351" i="5"/>
  <c r="Q351" i="5"/>
  <c r="R351" i="5"/>
  <c r="S351" i="5"/>
  <c r="T351" i="5"/>
  <c r="E351" i="1" s="1"/>
  <c r="A352" i="5"/>
  <c r="B352" i="5"/>
  <c r="C352" i="5"/>
  <c r="D352" i="5"/>
  <c r="E352" i="5"/>
  <c r="F352" i="5"/>
  <c r="G352" i="5"/>
  <c r="H352" i="5"/>
  <c r="I352" i="5"/>
  <c r="J352" i="5"/>
  <c r="K352" i="5"/>
  <c r="L352" i="5"/>
  <c r="M352" i="5"/>
  <c r="N352" i="5"/>
  <c r="O352" i="5"/>
  <c r="P352" i="5"/>
  <c r="Q352" i="5"/>
  <c r="R352" i="5"/>
  <c r="S352" i="5"/>
  <c r="T352" i="5"/>
  <c r="E352" i="1" s="1"/>
  <c r="A353" i="5"/>
  <c r="B353" i="5"/>
  <c r="C353" i="5"/>
  <c r="D353" i="5"/>
  <c r="E353" i="5"/>
  <c r="F353" i="5"/>
  <c r="G353" i="5"/>
  <c r="H353" i="5"/>
  <c r="I353" i="5"/>
  <c r="J353" i="5"/>
  <c r="K353" i="5"/>
  <c r="L353" i="5"/>
  <c r="M353" i="5"/>
  <c r="N353" i="5"/>
  <c r="O353" i="5"/>
  <c r="P353" i="5"/>
  <c r="Q353" i="5"/>
  <c r="R353" i="5"/>
  <c r="S353" i="5"/>
  <c r="T353" i="5"/>
  <c r="E353" i="1" s="1"/>
  <c r="A354" i="5"/>
  <c r="B354" i="5"/>
  <c r="C354" i="5"/>
  <c r="D354" i="5"/>
  <c r="E354" i="5"/>
  <c r="F354" i="5"/>
  <c r="G354" i="5"/>
  <c r="H354" i="5"/>
  <c r="I354" i="5"/>
  <c r="J354" i="5"/>
  <c r="K354" i="5"/>
  <c r="L354" i="5"/>
  <c r="M354" i="5"/>
  <c r="N354" i="5"/>
  <c r="O354" i="5"/>
  <c r="P354" i="5"/>
  <c r="Q354" i="5"/>
  <c r="R354" i="5"/>
  <c r="S354" i="5"/>
  <c r="T354" i="5"/>
  <c r="E354" i="1" s="1"/>
  <c r="A355" i="5"/>
  <c r="B355" i="5"/>
  <c r="C355" i="5"/>
  <c r="D355" i="5"/>
  <c r="E355" i="5"/>
  <c r="F355" i="5"/>
  <c r="G355" i="5"/>
  <c r="H355" i="5"/>
  <c r="I355" i="5"/>
  <c r="J355" i="5"/>
  <c r="K355" i="5"/>
  <c r="L355" i="5"/>
  <c r="M355" i="5"/>
  <c r="N355" i="5"/>
  <c r="O355" i="5"/>
  <c r="P355" i="5"/>
  <c r="Q355" i="5"/>
  <c r="R355" i="5"/>
  <c r="S355" i="5"/>
  <c r="T355" i="5"/>
  <c r="E355" i="1" s="1"/>
  <c r="A356" i="5"/>
  <c r="B356" i="5"/>
  <c r="C356" i="5"/>
  <c r="D356" i="5"/>
  <c r="E356" i="5"/>
  <c r="F356" i="5"/>
  <c r="G356" i="5"/>
  <c r="H356" i="5"/>
  <c r="I356" i="5"/>
  <c r="J356" i="5"/>
  <c r="K356" i="5"/>
  <c r="L356" i="5"/>
  <c r="M356" i="5"/>
  <c r="N356" i="5"/>
  <c r="O356" i="5"/>
  <c r="P356" i="5"/>
  <c r="Q356" i="5"/>
  <c r="R356" i="5"/>
  <c r="S356" i="5"/>
  <c r="T356" i="5"/>
  <c r="E356" i="1" s="1"/>
  <c r="A357" i="5"/>
  <c r="B357" i="5"/>
  <c r="C357" i="5"/>
  <c r="D357" i="5"/>
  <c r="E357" i="5"/>
  <c r="F357" i="5"/>
  <c r="G357" i="5"/>
  <c r="H357" i="5"/>
  <c r="I357" i="5"/>
  <c r="J357" i="5"/>
  <c r="K357" i="5"/>
  <c r="L357" i="5"/>
  <c r="M357" i="5"/>
  <c r="N357" i="5"/>
  <c r="O357" i="5"/>
  <c r="P357" i="5"/>
  <c r="Q357" i="5"/>
  <c r="R357" i="5"/>
  <c r="S357" i="5"/>
  <c r="T357" i="5"/>
  <c r="E357" i="1" s="1"/>
  <c r="A358" i="5"/>
  <c r="B358" i="5"/>
  <c r="C358" i="5"/>
  <c r="D358" i="5"/>
  <c r="E358" i="5"/>
  <c r="F358" i="5"/>
  <c r="G358" i="5"/>
  <c r="H358" i="5"/>
  <c r="I358" i="5"/>
  <c r="J358" i="5"/>
  <c r="K358" i="5"/>
  <c r="L358" i="5"/>
  <c r="M358" i="5"/>
  <c r="N358" i="5"/>
  <c r="O358" i="5"/>
  <c r="P358" i="5"/>
  <c r="Q358" i="5"/>
  <c r="R358" i="5"/>
  <c r="S358" i="5"/>
  <c r="T358" i="5"/>
  <c r="E358" i="1" s="1"/>
  <c r="A359" i="5"/>
  <c r="B359" i="5"/>
  <c r="C359" i="5"/>
  <c r="D359" i="5"/>
  <c r="E359" i="5"/>
  <c r="F359" i="5"/>
  <c r="G359" i="5"/>
  <c r="H359" i="5"/>
  <c r="I359" i="5"/>
  <c r="J359" i="5"/>
  <c r="K359" i="5"/>
  <c r="L359" i="5"/>
  <c r="M359" i="5"/>
  <c r="N359" i="5"/>
  <c r="S359" i="5" s="1"/>
  <c r="T359" i="5" s="1"/>
  <c r="E359" i="1" s="1"/>
  <c r="O359" i="5"/>
  <c r="P359" i="5"/>
  <c r="Q359" i="5"/>
  <c r="R359" i="5"/>
  <c r="A360" i="5"/>
  <c r="B360" i="5"/>
  <c r="C360" i="5"/>
  <c r="D360" i="5"/>
  <c r="E360" i="5"/>
  <c r="F360" i="5"/>
  <c r="G360" i="5"/>
  <c r="H360" i="5"/>
  <c r="I360" i="5"/>
  <c r="J360" i="5"/>
  <c r="K360" i="5"/>
  <c r="S360" i="5" s="1"/>
  <c r="T360" i="5" s="1"/>
  <c r="E360" i="1" s="1"/>
  <c r="L360" i="5"/>
  <c r="M360" i="5"/>
  <c r="N360" i="5"/>
  <c r="O360" i="5"/>
  <c r="P360" i="5"/>
  <c r="Q360" i="5"/>
  <c r="R360" i="5"/>
  <c r="A361" i="5"/>
  <c r="B361" i="5"/>
  <c r="C361" i="5"/>
  <c r="H361" i="5"/>
  <c r="I361" i="5"/>
  <c r="J361" i="5"/>
  <c r="K361" i="5"/>
  <c r="L361" i="5"/>
  <c r="M361" i="5"/>
  <c r="N361" i="5"/>
  <c r="O361" i="5"/>
  <c r="P361" i="5"/>
  <c r="Q361" i="5"/>
  <c r="R361" i="5"/>
  <c r="A362" i="5"/>
  <c r="B362" i="5"/>
  <c r="C362" i="5"/>
  <c r="D362" i="5"/>
  <c r="E362" i="5"/>
  <c r="F362" i="5"/>
  <c r="G362" i="5"/>
  <c r="H362" i="5"/>
  <c r="I362" i="5"/>
  <c r="J362" i="5"/>
  <c r="K362" i="5"/>
  <c r="S362" i="5" s="1"/>
  <c r="T362" i="5" s="1"/>
  <c r="E362" i="1" s="1"/>
  <c r="L362" i="5"/>
  <c r="M362" i="5"/>
  <c r="N362" i="5"/>
  <c r="O362" i="5"/>
  <c r="P362" i="5"/>
  <c r="Q362" i="5"/>
  <c r="R362" i="5"/>
  <c r="A363" i="5"/>
  <c r="B363" i="5"/>
  <c r="C363" i="5"/>
  <c r="D363" i="5"/>
  <c r="E363" i="5"/>
  <c r="F363" i="5"/>
  <c r="G363" i="5"/>
  <c r="H363" i="5"/>
  <c r="I363" i="5"/>
  <c r="J363" i="5"/>
  <c r="K363" i="5"/>
  <c r="S363" i="5" s="1"/>
  <c r="T363" i="5" s="1"/>
  <c r="E363" i="1" s="1"/>
  <c r="L363" i="5"/>
  <c r="M363" i="5"/>
  <c r="N363" i="5"/>
  <c r="O363" i="5"/>
  <c r="P363" i="5"/>
  <c r="Q363" i="5"/>
  <c r="R363" i="5"/>
  <c r="A364" i="5"/>
  <c r="B364" i="5"/>
  <c r="C364" i="5"/>
  <c r="D364" i="5"/>
  <c r="E364" i="5"/>
  <c r="F364" i="5"/>
  <c r="G364" i="5"/>
  <c r="H364" i="5"/>
  <c r="I364" i="5"/>
  <c r="J364" i="5"/>
  <c r="K364" i="5"/>
  <c r="L364" i="5"/>
  <c r="M364" i="5"/>
  <c r="N364" i="5"/>
  <c r="O364" i="5"/>
  <c r="S364" i="5" s="1"/>
  <c r="T364" i="5" s="1"/>
  <c r="E364" i="1" s="1"/>
  <c r="P364" i="5"/>
  <c r="Q364" i="5"/>
  <c r="R364" i="5"/>
  <c r="A365" i="5"/>
  <c r="B365" i="5"/>
  <c r="C365" i="5"/>
  <c r="D365" i="5"/>
  <c r="E365" i="5"/>
  <c r="F365" i="5"/>
  <c r="G365" i="5"/>
  <c r="H365" i="5"/>
  <c r="I365" i="5"/>
  <c r="J365" i="5"/>
  <c r="K365" i="5"/>
  <c r="S365" i="5" s="1"/>
  <c r="T365" i="5" s="1"/>
  <c r="E365" i="1" s="1"/>
  <c r="L365" i="5"/>
  <c r="M365" i="5"/>
  <c r="N365" i="5"/>
  <c r="O365" i="5"/>
  <c r="P365" i="5"/>
  <c r="Q365" i="5"/>
  <c r="R365" i="5"/>
  <c r="A366" i="5"/>
  <c r="B366" i="5"/>
  <c r="C366" i="5"/>
  <c r="D366" i="5"/>
  <c r="E366" i="5"/>
  <c r="F366" i="5"/>
  <c r="G366" i="5"/>
  <c r="H366" i="5"/>
  <c r="I366" i="5"/>
  <c r="J366" i="5"/>
  <c r="K366" i="5"/>
  <c r="S366" i="5" s="1"/>
  <c r="T366" i="5" s="1"/>
  <c r="E366" i="1" s="1"/>
  <c r="L366" i="5"/>
  <c r="M366" i="5"/>
  <c r="N366" i="5"/>
  <c r="O366" i="5"/>
  <c r="P366" i="5"/>
  <c r="Q366" i="5"/>
  <c r="R366" i="5"/>
  <c r="A367" i="5"/>
  <c r="B367" i="5"/>
  <c r="C367" i="5"/>
  <c r="G367" i="5"/>
  <c r="H367" i="5"/>
  <c r="I367" i="5"/>
  <c r="J367" i="5"/>
  <c r="K367" i="5"/>
  <c r="L367" i="5"/>
  <c r="M367" i="5"/>
  <c r="N367" i="5"/>
  <c r="O367" i="5"/>
  <c r="P367" i="5"/>
  <c r="Q367" i="5"/>
  <c r="R367" i="5"/>
  <c r="A368" i="5"/>
  <c r="B368" i="5"/>
  <c r="C368" i="5"/>
  <c r="F368" i="5"/>
  <c r="G368" i="5"/>
  <c r="H368" i="5"/>
  <c r="I368" i="5"/>
  <c r="J368" i="5"/>
  <c r="K368" i="5"/>
  <c r="L368" i="5"/>
  <c r="M368" i="5"/>
  <c r="N368" i="5"/>
  <c r="O368" i="5"/>
  <c r="P368" i="5"/>
  <c r="Q368" i="5"/>
  <c r="R368" i="5"/>
  <c r="A369" i="5"/>
  <c r="B369" i="5"/>
  <c r="C369" i="5"/>
  <c r="D369" i="5"/>
  <c r="E369" i="5"/>
  <c r="F369" i="5"/>
  <c r="G369" i="5"/>
  <c r="H369" i="5"/>
  <c r="I369" i="5"/>
  <c r="J369" i="5"/>
  <c r="K369" i="5"/>
  <c r="L369" i="5"/>
  <c r="M369" i="5"/>
  <c r="N369" i="5"/>
  <c r="O369" i="5"/>
  <c r="P369" i="5"/>
  <c r="S369" i="5" s="1"/>
  <c r="T369" i="5" s="1"/>
  <c r="E369" i="1" s="1"/>
  <c r="Q369" i="5"/>
  <c r="R369" i="5"/>
  <c r="A370" i="5"/>
  <c r="B370" i="5"/>
  <c r="C370" i="5"/>
  <c r="G370" i="5"/>
  <c r="H370" i="5"/>
  <c r="I370" i="5"/>
  <c r="J370" i="5"/>
  <c r="K370" i="5"/>
  <c r="L370" i="5"/>
  <c r="M370" i="5"/>
  <c r="N370" i="5"/>
  <c r="O370" i="5"/>
  <c r="P370" i="5"/>
  <c r="Q370" i="5"/>
  <c r="R370" i="5"/>
  <c r="A371" i="5"/>
  <c r="B371" i="5"/>
  <c r="D371" i="5" s="1"/>
  <c r="S371" i="5" s="1"/>
  <c r="T371" i="5" s="1"/>
  <c r="E371" i="1" s="1"/>
  <c r="C371" i="5"/>
  <c r="E371" i="5"/>
  <c r="F371" i="5"/>
  <c r="G371" i="5"/>
  <c r="H371" i="5"/>
  <c r="I371" i="5"/>
  <c r="J371" i="5"/>
  <c r="K371" i="5"/>
  <c r="L371" i="5"/>
  <c r="M371" i="5"/>
  <c r="N371" i="5"/>
  <c r="O371" i="5"/>
  <c r="P371" i="5"/>
  <c r="Q371" i="5"/>
  <c r="R371" i="5"/>
  <c r="A372" i="5"/>
  <c r="B372" i="5"/>
  <c r="C372" i="5"/>
  <c r="D372" i="5"/>
  <c r="E372" i="5"/>
  <c r="F372" i="5"/>
  <c r="G372" i="5"/>
  <c r="H372" i="5"/>
  <c r="I372" i="5"/>
  <c r="J372" i="5"/>
  <c r="K372" i="5"/>
  <c r="L372" i="5"/>
  <c r="S372" i="5" s="1"/>
  <c r="T372" i="5" s="1"/>
  <c r="E372" i="1" s="1"/>
  <c r="M372" i="5"/>
  <c r="N372" i="5"/>
  <c r="O372" i="5"/>
  <c r="P372" i="5"/>
  <c r="Q372" i="5"/>
  <c r="R372" i="5"/>
  <c r="A373" i="5"/>
  <c r="B373" i="5"/>
  <c r="C373" i="5"/>
  <c r="G373" i="5"/>
  <c r="H373" i="5"/>
  <c r="I373" i="5"/>
  <c r="J373" i="5"/>
  <c r="K373" i="5"/>
  <c r="L373" i="5"/>
  <c r="M373" i="5"/>
  <c r="N373" i="5"/>
  <c r="O373" i="5"/>
  <c r="P373" i="5"/>
  <c r="Q373" i="5"/>
  <c r="R373" i="5"/>
  <c r="A374" i="5"/>
  <c r="B374" i="5"/>
  <c r="C374" i="5"/>
  <c r="D374" i="5"/>
  <c r="E374" i="5"/>
  <c r="F374" i="5"/>
  <c r="G374" i="5"/>
  <c r="H374" i="5"/>
  <c r="I374" i="5"/>
  <c r="J374" i="5"/>
  <c r="K374" i="5"/>
  <c r="L374" i="5"/>
  <c r="S374" i="5" s="1"/>
  <c r="T374" i="5" s="1"/>
  <c r="E374" i="1" s="1"/>
  <c r="M374" i="5"/>
  <c r="N374" i="5"/>
  <c r="O374" i="5"/>
  <c r="P374" i="5"/>
  <c r="Q374" i="5"/>
  <c r="R374" i="5"/>
  <c r="A375" i="5"/>
  <c r="B375" i="5"/>
  <c r="E375" i="5" s="1"/>
  <c r="S375" i="5" s="1"/>
  <c r="T375" i="5" s="1"/>
  <c r="E375" i="1" s="1"/>
  <c r="C375" i="5"/>
  <c r="D375" i="5"/>
  <c r="F375" i="5"/>
  <c r="G375" i="5"/>
  <c r="H375" i="5"/>
  <c r="I375" i="5"/>
  <c r="J375" i="5"/>
  <c r="K375" i="5"/>
  <c r="L375" i="5"/>
  <c r="M375" i="5"/>
  <c r="N375" i="5"/>
  <c r="O375" i="5"/>
  <c r="P375" i="5"/>
  <c r="Q375" i="5"/>
  <c r="R375" i="5"/>
  <c r="A376" i="5"/>
  <c r="B376" i="5"/>
  <c r="C376" i="5"/>
  <c r="G376" i="5"/>
  <c r="H376" i="5"/>
  <c r="I376" i="5"/>
  <c r="J376" i="5"/>
  <c r="K376" i="5"/>
  <c r="L376" i="5"/>
  <c r="M376" i="5"/>
  <c r="N376" i="5"/>
  <c r="O376" i="5"/>
  <c r="P376" i="5"/>
  <c r="Q376" i="5"/>
  <c r="R376" i="5"/>
  <c r="A377" i="5"/>
  <c r="B377" i="5"/>
  <c r="C377" i="5"/>
  <c r="D377" i="5"/>
  <c r="E377" i="5"/>
  <c r="F377" i="5"/>
  <c r="G377" i="5"/>
  <c r="H377" i="5"/>
  <c r="I377" i="5"/>
  <c r="J377" i="5"/>
  <c r="K377" i="5"/>
  <c r="L377" i="5"/>
  <c r="S377" i="5" s="1"/>
  <c r="T377" i="5" s="1"/>
  <c r="E377" i="1" s="1"/>
  <c r="M377" i="5"/>
  <c r="N377" i="5"/>
  <c r="O377" i="5"/>
  <c r="P377" i="5"/>
  <c r="Q377" i="5"/>
  <c r="R377" i="5"/>
  <c r="A378" i="5"/>
  <c r="B378" i="5"/>
  <c r="R378" i="5" s="1"/>
  <c r="C378" i="5"/>
  <c r="D378" i="5"/>
  <c r="E378" i="5"/>
  <c r="F378" i="5"/>
  <c r="G378" i="5"/>
  <c r="H378" i="5"/>
  <c r="I378" i="5"/>
  <c r="J378" i="5"/>
  <c r="K378" i="5"/>
  <c r="L378" i="5"/>
  <c r="A379" i="5"/>
  <c r="B379" i="5"/>
  <c r="C379" i="5"/>
  <c r="D379" i="5"/>
  <c r="E379" i="5"/>
  <c r="F379" i="5"/>
  <c r="G379" i="5"/>
  <c r="H379" i="5"/>
  <c r="I379" i="5"/>
  <c r="J379" i="5"/>
  <c r="K379" i="5"/>
  <c r="L379" i="5"/>
  <c r="M379" i="5"/>
  <c r="N379" i="5"/>
  <c r="O379" i="5"/>
  <c r="P379" i="5"/>
  <c r="Q379" i="5"/>
  <c r="R379" i="5"/>
  <c r="S379" i="5"/>
  <c r="T379" i="5"/>
  <c r="A380" i="5"/>
  <c r="B380" i="5"/>
  <c r="C380" i="5"/>
  <c r="D380" i="5"/>
  <c r="E380" i="5"/>
  <c r="F380" i="5"/>
  <c r="G380" i="5"/>
  <c r="H380" i="5"/>
  <c r="I380" i="5"/>
  <c r="J380" i="5"/>
  <c r="K380" i="5"/>
  <c r="L380" i="5"/>
  <c r="M380" i="5"/>
  <c r="N380" i="5"/>
  <c r="O380" i="5"/>
  <c r="P380" i="5"/>
  <c r="Q380" i="5"/>
  <c r="R380" i="5"/>
  <c r="S380" i="5"/>
  <c r="T380" i="5"/>
  <c r="A381" i="5"/>
  <c r="B381" i="5"/>
  <c r="C381" i="5"/>
  <c r="D381" i="5"/>
  <c r="E381" i="5"/>
  <c r="F381" i="5"/>
  <c r="G381" i="5"/>
  <c r="H381" i="5"/>
  <c r="I381" i="5"/>
  <c r="J381" i="5"/>
  <c r="K381" i="5"/>
  <c r="L381" i="5"/>
  <c r="M381" i="5"/>
  <c r="N381" i="5"/>
  <c r="O381" i="5"/>
  <c r="P381" i="5"/>
  <c r="Q381" i="5"/>
  <c r="R381" i="5"/>
  <c r="S381" i="5"/>
  <c r="T381" i="5"/>
  <c r="A382" i="5"/>
  <c r="B382" i="5"/>
  <c r="C382" i="5"/>
  <c r="D382" i="5"/>
  <c r="E382" i="5"/>
  <c r="F382" i="5"/>
  <c r="G382" i="5"/>
  <c r="H382" i="5"/>
  <c r="I382" i="5"/>
  <c r="J382" i="5"/>
  <c r="K382" i="5"/>
  <c r="L382" i="5"/>
  <c r="M382" i="5"/>
  <c r="N382" i="5"/>
  <c r="O382" i="5"/>
  <c r="P382" i="5"/>
  <c r="Q382" i="5"/>
  <c r="R382" i="5"/>
  <c r="S382" i="5"/>
  <c r="T382" i="5"/>
  <c r="A383" i="5"/>
  <c r="B383" i="5"/>
  <c r="C383" i="5"/>
  <c r="D383" i="5"/>
  <c r="E383" i="5"/>
  <c r="F383" i="5"/>
  <c r="G383" i="5"/>
  <c r="H383" i="5"/>
  <c r="I383" i="5"/>
  <c r="J383" i="5"/>
  <c r="K383" i="5"/>
  <c r="L383" i="5"/>
  <c r="M383" i="5"/>
  <c r="N383" i="5"/>
  <c r="O383" i="5"/>
  <c r="P383" i="5"/>
  <c r="Q383" i="5"/>
  <c r="R383" i="5"/>
  <c r="S383" i="5"/>
  <c r="T383" i="5"/>
  <c r="A384" i="5"/>
  <c r="B384" i="5"/>
  <c r="C384" i="5"/>
  <c r="D384" i="5"/>
  <c r="E384" i="5"/>
  <c r="F384" i="5"/>
  <c r="G384" i="5"/>
  <c r="H384" i="5"/>
  <c r="I384" i="5"/>
  <c r="J384" i="5"/>
  <c r="K384" i="5"/>
  <c r="L384" i="5"/>
  <c r="M384" i="5"/>
  <c r="N384" i="5"/>
  <c r="O384" i="5"/>
  <c r="P384" i="5"/>
  <c r="Q384" i="5"/>
  <c r="R384" i="5"/>
  <c r="S384" i="5"/>
  <c r="T384" i="5"/>
  <c r="A385" i="5"/>
  <c r="B385" i="5"/>
  <c r="C385" i="5"/>
  <c r="D385" i="5"/>
  <c r="E385" i="5"/>
  <c r="F385" i="5"/>
  <c r="G385" i="5"/>
  <c r="H385" i="5"/>
  <c r="I385" i="5"/>
  <c r="J385" i="5"/>
  <c r="K385" i="5"/>
  <c r="L385" i="5"/>
  <c r="M385" i="5"/>
  <c r="N385" i="5"/>
  <c r="O385" i="5"/>
  <c r="P385" i="5"/>
  <c r="Q385" i="5"/>
  <c r="R385" i="5"/>
  <c r="S385" i="5"/>
  <c r="T385" i="5"/>
  <c r="A386" i="5"/>
  <c r="B386" i="5"/>
  <c r="C386" i="5"/>
  <c r="D386" i="5"/>
  <c r="E386" i="5"/>
  <c r="F386" i="5"/>
  <c r="G386" i="5"/>
  <c r="H386" i="5"/>
  <c r="I386" i="5"/>
  <c r="J386" i="5"/>
  <c r="K386" i="5"/>
  <c r="L386" i="5"/>
  <c r="M386" i="5"/>
  <c r="N386" i="5"/>
  <c r="O386" i="5"/>
  <c r="P386" i="5"/>
  <c r="Q386" i="5"/>
  <c r="R386" i="5"/>
  <c r="S386" i="5"/>
  <c r="T386" i="5"/>
  <c r="A387" i="5"/>
  <c r="B387" i="5"/>
  <c r="C387" i="5"/>
  <c r="D387" i="5"/>
  <c r="E387" i="5"/>
  <c r="F387" i="5"/>
  <c r="G387" i="5"/>
  <c r="H387" i="5"/>
  <c r="I387" i="5"/>
  <c r="J387" i="5"/>
  <c r="K387" i="5"/>
  <c r="L387" i="5"/>
  <c r="M387" i="5"/>
  <c r="N387" i="5"/>
  <c r="O387" i="5"/>
  <c r="P387" i="5"/>
  <c r="Q387" i="5"/>
  <c r="R387" i="5"/>
  <c r="S387" i="5"/>
  <c r="T387" i="5"/>
  <c r="A388" i="5"/>
  <c r="B388" i="5"/>
  <c r="C388" i="5"/>
  <c r="D388" i="5"/>
  <c r="E388" i="5"/>
  <c r="F388" i="5"/>
  <c r="G388" i="5"/>
  <c r="H388" i="5"/>
  <c r="I388" i="5"/>
  <c r="J388" i="5"/>
  <c r="K388" i="5"/>
  <c r="L388" i="5"/>
  <c r="M388" i="5"/>
  <c r="N388" i="5"/>
  <c r="O388" i="5"/>
  <c r="P388" i="5"/>
  <c r="Q388" i="5"/>
  <c r="R388" i="5"/>
  <c r="S388" i="5"/>
  <c r="T388" i="5"/>
  <c r="A389" i="5"/>
  <c r="B389" i="5"/>
  <c r="C389" i="5"/>
  <c r="D389" i="5"/>
  <c r="E389" i="5"/>
  <c r="F389" i="5"/>
  <c r="G389" i="5"/>
  <c r="H389" i="5"/>
  <c r="I389" i="5"/>
  <c r="J389" i="5"/>
  <c r="K389" i="5"/>
  <c r="L389" i="5"/>
  <c r="M389" i="5"/>
  <c r="N389" i="5"/>
  <c r="O389" i="5"/>
  <c r="P389" i="5"/>
  <c r="Q389" i="5"/>
  <c r="R389" i="5"/>
  <c r="S389" i="5"/>
  <c r="T389" i="5"/>
  <c r="A390" i="5"/>
  <c r="B390" i="5"/>
  <c r="C390" i="5"/>
  <c r="D390" i="5"/>
  <c r="E390" i="5"/>
  <c r="F390" i="5"/>
  <c r="G390" i="5"/>
  <c r="H390" i="5"/>
  <c r="I390" i="5"/>
  <c r="J390" i="5"/>
  <c r="K390" i="5"/>
  <c r="L390" i="5"/>
  <c r="M390" i="5"/>
  <c r="N390" i="5"/>
  <c r="O390" i="5"/>
  <c r="P390" i="5"/>
  <c r="Q390" i="5"/>
  <c r="R390" i="5"/>
  <c r="S390" i="5"/>
  <c r="T390" i="5"/>
  <c r="A391" i="5"/>
  <c r="B391" i="5"/>
  <c r="C391" i="5"/>
  <c r="D391" i="5"/>
  <c r="E391" i="5"/>
  <c r="F391" i="5"/>
  <c r="G391" i="5"/>
  <c r="H391" i="5"/>
  <c r="I391" i="5"/>
  <c r="J391" i="5"/>
  <c r="K391" i="5"/>
  <c r="L391" i="5"/>
  <c r="M391" i="5"/>
  <c r="N391" i="5"/>
  <c r="O391" i="5"/>
  <c r="P391" i="5"/>
  <c r="Q391" i="5"/>
  <c r="R391" i="5"/>
  <c r="S391" i="5"/>
  <c r="T391" i="5"/>
  <c r="E391" i="1" s="1"/>
  <c r="A392" i="5"/>
  <c r="B392" i="5"/>
  <c r="C392" i="5"/>
  <c r="D392" i="5"/>
  <c r="E392" i="5"/>
  <c r="F392" i="5"/>
  <c r="G392" i="5"/>
  <c r="H392" i="5"/>
  <c r="I392" i="5"/>
  <c r="J392" i="5"/>
  <c r="K392" i="5"/>
  <c r="L392" i="5"/>
  <c r="M392" i="5"/>
  <c r="N392" i="5"/>
  <c r="O392" i="5"/>
  <c r="P392" i="5"/>
  <c r="Q392" i="5"/>
  <c r="R392" i="5"/>
  <c r="S392" i="5"/>
  <c r="T392" i="5"/>
  <c r="E392" i="1" s="1"/>
  <c r="A393" i="5"/>
  <c r="B393" i="5"/>
  <c r="C393" i="5"/>
  <c r="D393" i="5"/>
  <c r="E393" i="5"/>
  <c r="F393" i="5"/>
  <c r="G393" i="5"/>
  <c r="H393" i="5"/>
  <c r="I393" i="5"/>
  <c r="J393" i="5"/>
  <c r="K393" i="5"/>
  <c r="L393" i="5"/>
  <c r="M393" i="5"/>
  <c r="N393" i="5"/>
  <c r="O393" i="5"/>
  <c r="P393" i="5"/>
  <c r="Q393" i="5"/>
  <c r="R393" i="5"/>
  <c r="S393" i="5"/>
  <c r="T393" i="5"/>
  <c r="E393" i="1" s="1"/>
  <c r="A394" i="5"/>
  <c r="B394" i="5"/>
  <c r="C394" i="5"/>
  <c r="D394" i="5"/>
  <c r="E394" i="5"/>
  <c r="F394" i="5"/>
  <c r="G394" i="5"/>
  <c r="H394" i="5"/>
  <c r="I394" i="5"/>
  <c r="J394" i="5"/>
  <c r="K394" i="5"/>
  <c r="L394" i="5"/>
  <c r="M394" i="5"/>
  <c r="N394" i="5"/>
  <c r="O394" i="5"/>
  <c r="P394" i="5"/>
  <c r="Q394" i="5"/>
  <c r="R394" i="5"/>
  <c r="S394" i="5"/>
  <c r="T394" i="5"/>
  <c r="E394" i="1" s="1"/>
  <c r="A395" i="5"/>
  <c r="B395" i="5"/>
  <c r="C395" i="5"/>
  <c r="D395" i="5"/>
  <c r="E395" i="5"/>
  <c r="F395" i="5"/>
  <c r="G395" i="5"/>
  <c r="H395" i="5"/>
  <c r="I395" i="5"/>
  <c r="J395" i="5"/>
  <c r="K395" i="5"/>
  <c r="L395" i="5"/>
  <c r="M395" i="5"/>
  <c r="N395" i="5"/>
  <c r="O395" i="5"/>
  <c r="P395" i="5"/>
  <c r="Q395" i="5"/>
  <c r="R395" i="5"/>
  <c r="S395" i="5"/>
  <c r="T395" i="5"/>
  <c r="E395" i="1" s="1"/>
  <c r="A396" i="5"/>
  <c r="B396" i="5"/>
  <c r="C396" i="5"/>
  <c r="D396" i="5"/>
  <c r="E396" i="5"/>
  <c r="F396" i="5"/>
  <c r="G396" i="5"/>
  <c r="H396" i="5"/>
  <c r="I396" i="5"/>
  <c r="J396" i="5"/>
  <c r="K396" i="5"/>
  <c r="L396" i="5"/>
  <c r="M396" i="5"/>
  <c r="N396" i="5"/>
  <c r="O396" i="5"/>
  <c r="P396" i="5"/>
  <c r="Q396" i="5"/>
  <c r="R396" i="5"/>
  <c r="S396" i="5"/>
  <c r="T396" i="5"/>
  <c r="E396" i="1" s="1"/>
  <c r="A397" i="5"/>
  <c r="B397" i="5"/>
  <c r="C397" i="5"/>
  <c r="D397" i="5"/>
  <c r="E397" i="5"/>
  <c r="F397" i="5"/>
  <c r="G397" i="5"/>
  <c r="H397" i="5"/>
  <c r="I397" i="5"/>
  <c r="J397" i="5"/>
  <c r="K397" i="5"/>
  <c r="L397" i="5"/>
  <c r="M397" i="5"/>
  <c r="N397" i="5"/>
  <c r="O397" i="5"/>
  <c r="P397" i="5"/>
  <c r="Q397" i="5"/>
  <c r="R397" i="5"/>
  <c r="S397" i="5"/>
  <c r="T397" i="5"/>
  <c r="E397" i="1" s="1"/>
  <c r="A398" i="5"/>
  <c r="B398" i="5"/>
  <c r="C398" i="5"/>
  <c r="D398" i="5"/>
  <c r="E398" i="5"/>
  <c r="F398" i="5"/>
  <c r="G398" i="5"/>
  <c r="H398" i="5"/>
  <c r="I398" i="5"/>
  <c r="J398" i="5"/>
  <c r="K398" i="5"/>
  <c r="L398" i="5"/>
  <c r="M398" i="5"/>
  <c r="N398" i="5"/>
  <c r="O398" i="5"/>
  <c r="P398" i="5"/>
  <c r="Q398" i="5"/>
  <c r="R398" i="5"/>
  <c r="S398" i="5"/>
  <c r="T398" i="5"/>
  <c r="E398" i="1" s="1"/>
  <c r="A399" i="5"/>
  <c r="B399" i="5"/>
  <c r="C399" i="5"/>
  <c r="D399" i="5"/>
  <c r="E399" i="5"/>
  <c r="F399" i="5"/>
  <c r="G399" i="5"/>
  <c r="H399" i="5"/>
  <c r="I399" i="5"/>
  <c r="J399" i="5"/>
  <c r="K399" i="5"/>
  <c r="L399" i="5"/>
  <c r="M399" i="5"/>
  <c r="N399" i="5"/>
  <c r="O399" i="5"/>
  <c r="P399" i="5"/>
  <c r="Q399" i="5"/>
  <c r="R399" i="5"/>
  <c r="S399" i="5"/>
  <c r="T399" i="5"/>
  <c r="E399" i="1" s="1"/>
  <c r="A400" i="5"/>
  <c r="B400" i="5"/>
  <c r="C400" i="5"/>
  <c r="D400" i="5"/>
  <c r="E400" i="5"/>
  <c r="F400" i="5"/>
  <c r="G400" i="5"/>
  <c r="H400" i="5"/>
  <c r="I400" i="5"/>
  <c r="J400" i="5"/>
  <c r="K400" i="5"/>
  <c r="L400" i="5"/>
  <c r="M400" i="5"/>
  <c r="N400" i="5"/>
  <c r="O400" i="5"/>
  <c r="P400" i="5"/>
  <c r="Q400" i="5"/>
  <c r="R400" i="5"/>
  <c r="S400" i="5"/>
  <c r="T400" i="5"/>
  <c r="E400" i="1" s="1"/>
  <c r="A401" i="5"/>
  <c r="B401" i="5"/>
  <c r="C401" i="5"/>
  <c r="D401" i="5"/>
  <c r="E401" i="5"/>
  <c r="F401" i="5"/>
  <c r="G401" i="5"/>
  <c r="H401" i="5"/>
  <c r="I401" i="5"/>
  <c r="J401" i="5"/>
  <c r="K401" i="5"/>
  <c r="L401" i="5"/>
  <c r="M401" i="5"/>
  <c r="N401" i="5"/>
  <c r="O401" i="5"/>
  <c r="P401" i="5"/>
  <c r="Q401" i="5"/>
  <c r="R401" i="5"/>
  <c r="S401" i="5"/>
  <c r="T401" i="5"/>
  <c r="E401" i="1" s="1"/>
  <c r="A402" i="5"/>
  <c r="B402" i="5"/>
  <c r="C402" i="5"/>
  <c r="D402" i="5"/>
  <c r="E402" i="5"/>
  <c r="F402" i="5"/>
  <c r="G402" i="5"/>
  <c r="H402" i="5"/>
  <c r="I402" i="5"/>
  <c r="J402" i="5"/>
  <c r="K402" i="5"/>
  <c r="L402" i="5"/>
  <c r="M402" i="5"/>
  <c r="N402" i="5"/>
  <c r="O402" i="5"/>
  <c r="P402" i="5"/>
  <c r="Q402" i="5"/>
  <c r="R402" i="5"/>
  <c r="S402" i="5"/>
  <c r="T402" i="5"/>
  <c r="E402" i="1" s="1"/>
  <c r="A403" i="5"/>
  <c r="B403" i="5"/>
  <c r="C403" i="5"/>
  <c r="D403" i="5"/>
  <c r="E403" i="5"/>
  <c r="F403" i="5"/>
  <c r="G403" i="5"/>
  <c r="H403" i="5"/>
  <c r="I403" i="5"/>
  <c r="J403" i="5"/>
  <c r="K403" i="5"/>
  <c r="L403" i="5"/>
  <c r="M403" i="5"/>
  <c r="N403" i="5"/>
  <c r="O403" i="5"/>
  <c r="P403" i="5"/>
  <c r="Q403" i="5"/>
  <c r="R403" i="5"/>
  <c r="S403" i="5"/>
  <c r="T403" i="5"/>
  <c r="E403" i="1" s="1"/>
  <c r="A404" i="5"/>
  <c r="B404" i="5"/>
  <c r="C404" i="5"/>
  <c r="D404" i="5"/>
  <c r="E404" i="5"/>
  <c r="F404" i="5"/>
  <c r="G404" i="5"/>
  <c r="H404" i="5"/>
  <c r="I404" i="5"/>
  <c r="J404" i="5"/>
  <c r="K404" i="5"/>
  <c r="L404" i="5"/>
  <c r="M404" i="5"/>
  <c r="N404" i="5"/>
  <c r="O404" i="5"/>
  <c r="P404" i="5"/>
  <c r="Q404" i="5"/>
  <c r="R404" i="5"/>
  <c r="S404" i="5"/>
  <c r="T404" i="5"/>
  <c r="E404" i="1" s="1"/>
  <c r="A405" i="5"/>
  <c r="B405" i="5"/>
  <c r="C405" i="5"/>
  <c r="D405" i="5"/>
  <c r="E405" i="5"/>
  <c r="F405" i="5"/>
  <c r="G405" i="5"/>
  <c r="H405" i="5"/>
  <c r="I405" i="5"/>
  <c r="J405" i="5"/>
  <c r="K405" i="5"/>
  <c r="L405" i="5"/>
  <c r="M405" i="5"/>
  <c r="N405" i="5"/>
  <c r="O405" i="5"/>
  <c r="P405" i="5"/>
  <c r="Q405" i="5"/>
  <c r="R405" i="5"/>
  <c r="S405" i="5"/>
  <c r="T405" i="5"/>
  <c r="E405" i="1" s="1"/>
  <c r="A406" i="5"/>
  <c r="B406" i="5"/>
  <c r="C406" i="5"/>
  <c r="D406" i="5"/>
  <c r="E406" i="5"/>
  <c r="F406" i="5"/>
  <c r="G406" i="5"/>
  <c r="H406" i="5"/>
  <c r="I406" i="5"/>
  <c r="J406" i="5"/>
  <c r="K406" i="5"/>
  <c r="L406" i="5"/>
  <c r="M406" i="5"/>
  <c r="N406" i="5"/>
  <c r="O406" i="5"/>
  <c r="P406" i="5"/>
  <c r="Q406" i="5"/>
  <c r="R406" i="5"/>
  <c r="S406" i="5"/>
  <c r="T406" i="5"/>
  <c r="E406" i="1" s="1"/>
  <c r="A407" i="5"/>
  <c r="B407" i="5"/>
  <c r="C407" i="5"/>
  <c r="D407" i="5"/>
  <c r="E407" i="5"/>
  <c r="F407" i="5"/>
  <c r="G407" i="5"/>
  <c r="H407" i="5"/>
  <c r="I407" i="5"/>
  <c r="J407" i="5"/>
  <c r="K407" i="5"/>
  <c r="L407" i="5"/>
  <c r="M407" i="5"/>
  <c r="N407" i="5"/>
  <c r="O407" i="5"/>
  <c r="P407" i="5"/>
  <c r="Q407" i="5"/>
  <c r="R407" i="5"/>
  <c r="S407" i="5"/>
  <c r="T407" i="5"/>
  <c r="E407" i="1" s="1"/>
  <c r="A408" i="5"/>
  <c r="B408" i="5"/>
  <c r="C408" i="5"/>
  <c r="D408" i="5"/>
  <c r="E408" i="5"/>
  <c r="F408" i="5"/>
  <c r="G408" i="5"/>
  <c r="H408" i="5"/>
  <c r="I408" i="5"/>
  <c r="J408" i="5"/>
  <c r="K408" i="5"/>
  <c r="L408" i="5"/>
  <c r="M408" i="5"/>
  <c r="N408" i="5"/>
  <c r="O408" i="5"/>
  <c r="P408" i="5"/>
  <c r="Q408" i="5"/>
  <c r="R408" i="5"/>
  <c r="S408" i="5"/>
  <c r="T408" i="5"/>
  <c r="E408" i="1" s="1"/>
  <c r="A409" i="5"/>
  <c r="B409" i="5"/>
  <c r="C409" i="5"/>
  <c r="D409" i="5"/>
  <c r="E409" i="5"/>
  <c r="F409" i="5"/>
  <c r="G409" i="5"/>
  <c r="H409" i="5"/>
  <c r="I409" i="5"/>
  <c r="J409" i="5"/>
  <c r="K409" i="5"/>
  <c r="L409" i="5"/>
  <c r="M409" i="5"/>
  <c r="N409" i="5"/>
  <c r="O409" i="5"/>
  <c r="P409" i="5"/>
  <c r="Q409" i="5"/>
  <c r="R409" i="5"/>
  <c r="S409" i="5"/>
  <c r="T409" i="5"/>
  <c r="E409" i="1" s="1"/>
  <c r="A410" i="5"/>
  <c r="B410" i="5"/>
  <c r="C410" i="5"/>
  <c r="D410" i="5"/>
  <c r="E410" i="5"/>
  <c r="F410" i="5"/>
  <c r="G410" i="5"/>
  <c r="H410" i="5"/>
  <c r="I410" i="5"/>
  <c r="J410" i="5"/>
  <c r="K410" i="5"/>
  <c r="L410" i="5"/>
  <c r="M410" i="5"/>
  <c r="N410" i="5"/>
  <c r="O410" i="5"/>
  <c r="P410" i="5"/>
  <c r="Q410" i="5"/>
  <c r="R410" i="5"/>
  <c r="S410" i="5"/>
  <c r="T410" i="5"/>
  <c r="E410" i="1" s="1"/>
  <c r="A411" i="5"/>
  <c r="B411" i="5"/>
  <c r="C411" i="5"/>
  <c r="D411" i="5"/>
  <c r="E411" i="5"/>
  <c r="F411" i="5"/>
  <c r="G411" i="5"/>
  <c r="H411" i="5"/>
  <c r="I411" i="5"/>
  <c r="J411" i="5"/>
  <c r="K411" i="5"/>
  <c r="L411" i="5"/>
  <c r="M411" i="5"/>
  <c r="N411" i="5"/>
  <c r="O411" i="5"/>
  <c r="P411" i="5"/>
  <c r="Q411" i="5"/>
  <c r="R411" i="5"/>
  <c r="S411" i="5"/>
  <c r="T411" i="5"/>
  <c r="E411" i="1" s="1"/>
  <c r="A412" i="5"/>
  <c r="B412" i="5"/>
  <c r="C412" i="5"/>
  <c r="D412" i="5"/>
  <c r="E412" i="5"/>
  <c r="F412" i="5"/>
  <c r="G412" i="5"/>
  <c r="H412" i="5"/>
  <c r="I412" i="5"/>
  <c r="J412" i="5"/>
  <c r="K412" i="5"/>
  <c r="L412" i="5"/>
  <c r="M412" i="5"/>
  <c r="N412" i="5"/>
  <c r="O412" i="5"/>
  <c r="P412" i="5"/>
  <c r="Q412" i="5"/>
  <c r="R412" i="5"/>
  <c r="S412" i="5"/>
  <c r="T412" i="5"/>
  <c r="E412" i="1" s="1"/>
  <c r="A413" i="5"/>
  <c r="B413" i="5"/>
  <c r="C413" i="5"/>
  <c r="D413" i="5"/>
  <c r="E413" i="5"/>
  <c r="F413" i="5"/>
  <c r="G413" i="5"/>
  <c r="H413" i="5"/>
  <c r="I413" i="5"/>
  <c r="J413" i="5"/>
  <c r="K413" i="5"/>
  <c r="L413" i="5"/>
  <c r="M413" i="5"/>
  <c r="N413" i="5"/>
  <c r="O413" i="5"/>
  <c r="P413" i="5"/>
  <c r="Q413" i="5"/>
  <c r="R413" i="5"/>
  <c r="S413" i="5"/>
  <c r="T413" i="5"/>
  <c r="E413" i="1" s="1"/>
  <c r="A414" i="5"/>
  <c r="B414" i="5"/>
  <c r="C414" i="5"/>
  <c r="D414" i="5"/>
  <c r="E414" i="5"/>
  <c r="F414" i="5"/>
  <c r="G414" i="5"/>
  <c r="H414" i="5"/>
  <c r="I414" i="5"/>
  <c r="J414" i="5"/>
  <c r="K414" i="5"/>
  <c r="L414" i="5"/>
  <c r="M414" i="5"/>
  <c r="N414" i="5"/>
  <c r="O414" i="5"/>
  <c r="P414" i="5"/>
  <c r="Q414" i="5"/>
  <c r="R414" i="5"/>
  <c r="S414" i="5"/>
  <c r="T414" i="5"/>
  <c r="E414" i="1" s="1"/>
  <c r="A415" i="5"/>
  <c r="B415" i="5"/>
  <c r="C415" i="5"/>
  <c r="D415" i="5"/>
  <c r="E415" i="5"/>
  <c r="F415" i="5"/>
  <c r="G415" i="5"/>
  <c r="H415" i="5"/>
  <c r="I415" i="5"/>
  <c r="J415" i="5"/>
  <c r="K415" i="5"/>
  <c r="L415" i="5"/>
  <c r="M415" i="5"/>
  <c r="N415" i="5"/>
  <c r="O415" i="5"/>
  <c r="P415" i="5"/>
  <c r="Q415" i="5"/>
  <c r="R415" i="5"/>
  <c r="S415" i="5"/>
  <c r="T415" i="5"/>
  <c r="E415" i="1" s="1"/>
  <c r="A416" i="5"/>
  <c r="B416" i="5"/>
  <c r="C416" i="5"/>
  <c r="D416" i="5"/>
  <c r="E416" i="5"/>
  <c r="F416" i="5"/>
  <c r="G416" i="5"/>
  <c r="H416" i="5"/>
  <c r="I416" i="5"/>
  <c r="J416" i="5"/>
  <c r="K416" i="5"/>
  <c r="L416" i="5"/>
  <c r="M416" i="5"/>
  <c r="N416" i="5"/>
  <c r="O416" i="5"/>
  <c r="P416" i="5"/>
  <c r="Q416" i="5"/>
  <c r="R416" i="5"/>
  <c r="S416" i="5"/>
  <c r="T416" i="5"/>
  <c r="E416" i="1" s="1"/>
  <c r="A417" i="5"/>
  <c r="B417" i="5"/>
  <c r="C417" i="5"/>
  <c r="D417" i="5"/>
  <c r="E417" i="5"/>
  <c r="F417" i="5"/>
  <c r="G417" i="5"/>
  <c r="H417" i="5"/>
  <c r="I417" i="5"/>
  <c r="J417" i="5"/>
  <c r="K417" i="5"/>
  <c r="S417" i="5" s="1"/>
  <c r="T417" i="5" s="1"/>
  <c r="E417" i="1" s="1"/>
  <c r="L417" i="5"/>
  <c r="M417" i="5"/>
  <c r="N417" i="5"/>
  <c r="O417" i="5"/>
  <c r="P417" i="5"/>
  <c r="Q417" i="5"/>
  <c r="R417" i="5"/>
  <c r="A418" i="5"/>
  <c r="B418" i="5"/>
  <c r="C418" i="5"/>
  <c r="D418" i="5"/>
  <c r="E418" i="5"/>
  <c r="F418" i="5"/>
  <c r="A419" i="5"/>
  <c r="B419" i="5"/>
  <c r="C419" i="5"/>
  <c r="D419" i="5"/>
  <c r="E419" i="5"/>
  <c r="F419" i="5"/>
  <c r="G419" i="5"/>
  <c r="H419" i="5"/>
  <c r="I419" i="5"/>
  <c r="J419" i="5"/>
  <c r="K419" i="5"/>
  <c r="L419" i="5"/>
  <c r="M419" i="5"/>
  <c r="N419" i="5"/>
  <c r="O419" i="5"/>
  <c r="P419" i="5"/>
  <c r="Q419" i="5"/>
  <c r="R419" i="5"/>
  <c r="S419" i="5"/>
  <c r="T419" i="5"/>
  <c r="A420" i="5"/>
  <c r="B420" i="5"/>
  <c r="C420" i="5"/>
  <c r="D420" i="5"/>
  <c r="E420" i="5"/>
  <c r="F420" i="5"/>
  <c r="G420" i="5"/>
  <c r="H420" i="5"/>
  <c r="I420" i="5"/>
  <c r="J420" i="5"/>
  <c r="K420" i="5"/>
  <c r="L420" i="5"/>
  <c r="M420" i="5"/>
  <c r="N420" i="5"/>
  <c r="O420" i="5"/>
  <c r="P420" i="5"/>
  <c r="Q420" i="5"/>
  <c r="R420" i="5"/>
  <c r="S420" i="5"/>
  <c r="T420" i="5"/>
  <c r="A421" i="5"/>
  <c r="B421" i="5"/>
  <c r="C421" i="5"/>
  <c r="D421" i="5"/>
  <c r="E421" i="5"/>
  <c r="F421" i="5"/>
  <c r="G421" i="5"/>
  <c r="H421" i="5"/>
  <c r="I421" i="5"/>
  <c r="J421" i="5"/>
  <c r="K421" i="5"/>
  <c r="L421" i="5"/>
  <c r="M421" i="5"/>
  <c r="N421" i="5"/>
  <c r="O421" i="5"/>
  <c r="P421" i="5"/>
  <c r="Q421" i="5"/>
  <c r="R421" i="5"/>
  <c r="S421" i="5"/>
  <c r="T421" i="5"/>
  <c r="A422" i="5"/>
  <c r="B422" i="5"/>
  <c r="C422" i="5"/>
  <c r="D422" i="5"/>
  <c r="E422" i="5"/>
  <c r="F422" i="5"/>
  <c r="G422" i="5"/>
  <c r="H422" i="5"/>
  <c r="I422" i="5"/>
  <c r="J422" i="5"/>
  <c r="K422" i="5"/>
  <c r="L422" i="5"/>
  <c r="M422" i="5"/>
  <c r="N422" i="5"/>
  <c r="O422" i="5"/>
  <c r="P422" i="5"/>
  <c r="Q422" i="5"/>
  <c r="R422" i="5"/>
  <c r="S422" i="5"/>
  <c r="T422" i="5"/>
  <c r="A423" i="5"/>
  <c r="B423" i="5"/>
  <c r="C423" i="5"/>
  <c r="D423" i="5"/>
  <c r="E423" i="5"/>
  <c r="F423" i="5"/>
  <c r="G423" i="5"/>
  <c r="H423" i="5"/>
  <c r="I423" i="5"/>
  <c r="J423" i="5"/>
  <c r="K423" i="5"/>
  <c r="L423" i="5"/>
  <c r="M423" i="5"/>
  <c r="N423" i="5"/>
  <c r="O423" i="5"/>
  <c r="P423" i="5"/>
  <c r="Q423" i="5"/>
  <c r="R423" i="5"/>
  <c r="S423" i="5"/>
  <c r="T423" i="5"/>
  <c r="E101" i="1"/>
  <c r="E141" i="1"/>
  <c r="E142" i="1"/>
  <c r="E143" i="1"/>
  <c r="E144" i="1"/>
  <c r="E145" i="1"/>
  <c r="E146" i="1"/>
  <c r="E147" i="1"/>
  <c r="E148" i="1"/>
  <c r="E149" i="1"/>
  <c r="E150" i="1"/>
  <c r="E220" i="1"/>
  <c r="E221" i="1"/>
  <c r="E222" i="1"/>
  <c r="E223" i="1"/>
  <c r="E224" i="1"/>
  <c r="E225" i="1"/>
  <c r="E226" i="1"/>
  <c r="E227" i="1"/>
  <c r="E228" i="1"/>
  <c r="E260" i="1"/>
  <c r="E261" i="1"/>
  <c r="E262" i="1"/>
  <c r="E263" i="1"/>
  <c r="E264" i="1"/>
  <c r="E265" i="1"/>
  <c r="E266" i="1"/>
  <c r="E267" i="1"/>
  <c r="E268" i="1"/>
  <c r="E300" i="1"/>
  <c r="E301" i="1"/>
  <c r="E302" i="1"/>
  <c r="E303" i="1"/>
  <c r="E304" i="1"/>
  <c r="E305" i="1"/>
  <c r="E306" i="1"/>
  <c r="E307" i="1"/>
  <c r="E308" i="1"/>
  <c r="E309" i="1"/>
  <c r="E339" i="1"/>
  <c r="E340" i="1"/>
  <c r="E341" i="1"/>
  <c r="E342" i="1"/>
  <c r="E343" i="1"/>
  <c r="E344" i="1"/>
  <c r="E379" i="1"/>
  <c r="E380" i="1"/>
  <c r="E381" i="1"/>
  <c r="E382" i="1"/>
  <c r="E383" i="1"/>
  <c r="E384" i="1"/>
  <c r="E385" i="1"/>
  <c r="E386" i="1"/>
  <c r="E387" i="1"/>
  <c r="E388" i="1"/>
  <c r="E389" i="1"/>
  <c r="E390" i="1"/>
  <c r="E419" i="1"/>
  <c r="E420" i="1"/>
  <c r="E421" i="1"/>
  <c r="E422" i="1"/>
  <c r="E423" i="1"/>
  <c r="E526" i="1"/>
  <c r="E625" i="1"/>
  <c r="E626" i="1"/>
  <c r="B4" i="5"/>
  <c r="C4" i="5"/>
  <c r="D4" i="5"/>
  <c r="E4" i="5"/>
  <c r="F4" i="5"/>
  <c r="G4" i="5"/>
  <c r="C3" i="5"/>
  <c r="H4" i="5"/>
  <c r="I4" i="5"/>
  <c r="J4" i="5"/>
  <c r="K4" i="5"/>
  <c r="L4" i="5"/>
  <c r="M4" i="5"/>
  <c r="N4" i="5"/>
  <c r="O4" i="5"/>
  <c r="P4" i="5"/>
  <c r="Q4" i="5"/>
  <c r="R4" i="5"/>
  <c r="S4" i="5" s="1"/>
  <c r="T4" i="5" s="1"/>
  <c r="E4" i="1" s="1"/>
  <c r="B5" i="5"/>
  <c r="C5" i="5"/>
  <c r="D5" i="5"/>
  <c r="E5" i="5"/>
  <c r="F5" i="5"/>
  <c r="G5" i="5"/>
  <c r="H5" i="5"/>
  <c r="I5" i="5"/>
  <c r="J5" i="5"/>
  <c r="K5" i="5"/>
  <c r="L5" i="5"/>
  <c r="M5" i="5"/>
  <c r="N5" i="5"/>
  <c r="O5" i="5"/>
  <c r="P5" i="5"/>
  <c r="Q5" i="5"/>
  <c r="R5" i="5"/>
  <c r="S5" i="5" s="1"/>
  <c r="T5" i="5" s="1"/>
  <c r="E5" i="1" s="1"/>
  <c r="B6" i="5"/>
  <c r="C6" i="5"/>
  <c r="D6" i="5"/>
  <c r="E6" i="5"/>
  <c r="F6" i="5"/>
  <c r="G6" i="5"/>
  <c r="H6" i="5"/>
  <c r="I6" i="5"/>
  <c r="J6" i="5"/>
  <c r="K6" i="5"/>
  <c r="L6" i="5"/>
  <c r="M6" i="5"/>
  <c r="N6" i="5"/>
  <c r="O6" i="5"/>
  <c r="P6" i="5"/>
  <c r="Q6" i="5"/>
  <c r="R6" i="5"/>
  <c r="B7" i="5"/>
  <c r="C7" i="5"/>
  <c r="D7" i="5"/>
  <c r="E7" i="5"/>
  <c r="F7" i="5"/>
  <c r="G7" i="5"/>
  <c r="H7" i="5"/>
  <c r="I7" i="5"/>
  <c r="J7" i="5"/>
  <c r="K7" i="5"/>
  <c r="L7" i="5"/>
  <c r="M7" i="5"/>
  <c r="N7" i="5"/>
  <c r="S7" i="5" s="1"/>
  <c r="T7" i="5" s="1"/>
  <c r="E7" i="1" s="1"/>
  <c r="O7" i="5"/>
  <c r="P7" i="5"/>
  <c r="Q7" i="5"/>
  <c r="R7" i="5"/>
  <c r="B8" i="5"/>
  <c r="C8" i="5"/>
  <c r="D8" i="5"/>
  <c r="E8" i="5"/>
  <c r="F8" i="5"/>
  <c r="G8" i="5"/>
  <c r="H8" i="5"/>
  <c r="I8" i="5"/>
  <c r="J8" i="5"/>
  <c r="K8" i="5"/>
  <c r="L8" i="5"/>
  <c r="M8" i="5"/>
  <c r="N8" i="5"/>
  <c r="O8" i="5"/>
  <c r="P8" i="5"/>
  <c r="Q8" i="5"/>
  <c r="R8" i="5"/>
  <c r="S8" i="5" s="1"/>
  <c r="T8" i="5" s="1"/>
  <c r="E8" i="1" s="1"/>
  <c r="B9" i="5"/>
  <c r="C9" i="5"/>
  <c r="D9" i="5"/>
  <c r="E9" i="5"/>
  <c r="F9" i="5"/>
  <c r="G9" i="5"/>
  <c r="H9" i="5"/>
  <c r="I9" i="5"/>
  <c r="J9" i="5"/>
  <c r="K9" i="5"/>
  <c r="L9" i="5"/>
  <c r="M9" i="5"/>
  <c r="N9" i="5"/>
  <c r="O9" i="5"/>
  <c r="P9" i="5"/>
  <c r="Q9" i="5"/>
  <c r="R9" i="5"/>
  <c r="S9" i="5" s="1"/>
  <c r="T9" i="5" s="1"/>
  <c r="E9" i="1" s="1"/>
  <c r="B10" i="5"/>
  <c r="C10" i="5"/>
  <c r="D10" i="5"/>
  <c r="E10" i="5"/>
  <c r="F10" i="5"/>
  <c r="G10" i="5"/>
  <c r="H10" i="5"/>
  <c r="I10" i="5"/>
  <c r="J10" i="5"/>
  <c r="K10" i="5"/>
  <c r="L10" i="5"/>
  <c r="M10" i="5"/>
  <c r="N10" i="5"/>
  <c r="O10" i="5"/>
  <c r="P10" i="5"/>
  <c r="Q10" i="5"/>
  <c r="R10" i="5"/>
  <c r="B11" i="5"/>
  <c r="C11" i="5"/>
  <c r="D11" i="5"/>
  <c r="E11" i="5"/>
  <c r="F11" i="5"/>
  <c r="G11" i="5"/>
  <c r="H11" i="5"/>
  <c r="I11" i="5"/>
  <c r="J11" i="5"/>
  <c r="K11" i="5"/>
  <c r="L11" i="5"/>
  <c r="M11" i="5"/>
  <c r="N11" i="5"/>
  <c r="O11" i="5"/>
  <c r="P11" i="5"/>
  <c r="Q11" i="5"/>
  <c r="R11" i="5"/>
  <c r="S11" i="5" s="1"/>
  <c r="T11" i="5" s="1"/>
  <c r="E11" i="1" s="1"/>
  <c r="B12" i="5"/>
  <c r="C12" i="5"/>
  <c r="D12" i="5"/>
  <c r="E12" i="5"/>
  <c r="F12" i="5"/>
  <c r="G12" i="5"/>
  <c r="H12" i="5"/>
  <c r="I12" i="5"/>
  <c r="J12" i="5"/>
  <c r="K12" i="5"/>
  <c r="L12" i="5"/>
  <c r="M12" i="5"/>
  <c r="N12" i="5"/>
  <c r="O12" i="5"/>
  <c r="P12" i="5"/>
  <c r="Q12" i="5"/>
  <c r="R12" i="5"/>
  <c r="B13" i="5"/>
  <c r="C13" i="5"/>
  <c r="D13" i="5"/>
  <c r="E13" i="5"/>
  <c r="F13" i="5"/>
  <c r="G13" i="5"/>
  <c r="H13" i="5"/>
  <c r="I13" i="5"/>
  <c r="J13" i="5"/>
  <c r="K13" i="5"/>
  <c r="L13" i="5"/>
  <c r="M13" i="5"/>
  <c r="N13" i="5"/>
  <c r="O13" i="5"/>
  <c r="P13" i="5"/>
  <c r="Q13" i="5"/>
  <c r="R13" i="5"/>
  <c r="B14" i="5"/>
  <c r="C14" i="5"/>
  <c r="D14" i="5"/>
  <c r="E14" i="5"/>
  <c r="F14" i="5"/>
  <c r="G14" i="5"/>
  <c r="H14" i="5"/>
  <c r="I14" i="5"/>
  <c r="J14" i="5"/>
  <c r="K14" i="5"/>
  <c r="L14" i="5"/>
  <c r="M14" i="5"/>
  <c r="N14" i="5"/>
  <c r="O14" i="5"/>
  <c r="P14" i="5"/>
  <c r="Q14" i="5"/>
  <c r="R14" i="5"/>
  <c r="B15" i="5"/>
  <c r="C15" i="5"/>
  <c r="D15" i="5"/>
  <c r="E15" i="5"/>
  <c r="F15" i="5"/>
  <c r="G15" i="5"/>
  <c r="B16" i="5"/>
  <c r="C16" i="5"/>
  <c r="D16" i="5"/>
  <c r="E16" i="5"/>
  <c r="B17" i="5"/>
  <c r="C17" i="5"/>
  <c r="D17" i="5"/>
  <c r="E17" i="5"/>
  <c r="F17" i="5"/>
  <c r="G17" i="5"/>
  <c r="H17" i="5"/>
  <c r="I17" i="5"/>
  <c r="J17" i="5"/>
  <c r="K17" i="5"/>
  <c r="L17" i="5"/>
  <c r="M17" i="5"/>
  <c r="N17" i="5"/>
  <c r="O17" i="5"/>
  <c r="P17" i="5"/>
  <c r="Q17" i="5"/>
  <c r="R17" i="5"/>
  <c r="S17" i="5"/>
  <c r="T17" i="5"/>
  <c r="B18" i="5"/>
  <c r="C18" i="5"/>
  <c r="D18" i="5"/>
  <c r="E18" i="5"/>
  <c r="F18" i="5"/>
  <c r="G18" i="5"/>
  <c r="H18" i="5"/>
  <c r="I18" i="5"/>
  <c r="J18" i="5"/>
  <c r="K18" i="5"/>
  <c r="L18" i="5"/>
  <c r="M18" i="5"/>
  <c r="N18" i="5"/>
  <c r="O18" i="5"/>
  <c r="P18" i="5"/>
  <c r="Q18" i="5"/>
  <c r="R18" i="5"/>
  <c r="S18" i="5"/>
  <c r="T18" i="5"/>
  <c r="B19" i="5"/>
  <c r="C19" i="5"/>
  <c r="D19" i="5"/>
  <c r="E19" i="5"/>
  <c r="F19" i="5"/>
  <c r="G19" i="5"/>
  <c r="H19" i="5"/>
  <c r="I19" i="5"/>
  <c r="J19" i="5"/>
  <c r="K19" i="5"/>
  <c r="L19" i="5"/>
  <c r="M19" i="5"/>
  <c r="N19" i="5"/>
  <c r="O19" i="5"/>
  <c r="P19" i="5"/>
  <c r="Q19" i="5"/>
  <c r="R19" i="5"/>
  <c r="S19" i="5"/>
  <c r="T19" i="5"/>
  <c r="B20" i="5"/>
  <c r="C20" i="5"/>
  <c r="D20" i="5"/>
  <c r="E20" i="5"/>
  <c r="F20" i="5"/>
  <c r="G20" i="5"/>
  <c r="H20" i="5"/>
  <c r="I20" i="5"/>
  <c r="J20" i="5"/>
  <c r="K20" i="5"/>
  <c r="L20" i="5"/>
  <c r="M20" i="5"/>
  <c r="N20" i="5"/>
  <c r="O20" i="5"/>
  <c r="P20" i="5"/>
  <c r="Q20" i="5"/>
  <c r="R20" i="5"/>
  <c r="S20" i="5"/>
  <c r="T20" i="5"/>
  <c r="B21" i="5"/>
  <c r="C21" i="5"/>
  <c r="D21" i="5"/>
  <c r="E21" i="5"/>
  <c r="F21" i="5"/>
  <c r="G21" i="5"/>
  <c r="H21" i="5"/>
  <c r="I21" i="5"/>
  <c r="J21" i="5"/>
  <c r="K21" i="5"/>
  <c r="L21" i="5"/>
  <c r="M21" i="5"/>
  <c r="N21" i="5"/>
  <c r="O21" i="5"/>
  <c r="P21" i="5"/>
  <c r="Q21" i="5"/>
  <c r="R21" i="5"/>
  <c r="S21" i="5"/>
  <c r="T21" i="5"/>
  <c r="B22" i="5"/>
  <c r="C22" i="5"/>
  <c r="D22" i="5"/>
  <c r="E22" i="5"/>
  <c r="F22" i="5"/>
  <c r="G22" i="5"/>
  <c r="H22" i="5"/>
  <c r="I22" i="5"/>
  <c r="J22" i="5"/>
  <c r="K22" i="5"/>
  <c r="L22" i="5"/>
  <c r="M22" i="5"/>
  <c r="N22" i="5"/>
  <c r="O22" i="5"/>
  <c r="P22" i="5"/>
  <c r="Q22" i="5"/>
  <c r="R22" i="5"/>
  <c r="S22" i="5"/>
  <c r="T22" i="5"/>
  <c r="B23" i="5"/>
  <c r="C23" i="5"/>
  <c r="D23" i="5"/>
  <c r="E23" i="5"/>
  <c r="F23" i="5"/>
  <c r="G23" i="5"/>
  <c r="H23" i="5"/>
  <c r="I23" i="5"/>
  <c r="J23" i="5"/>
  <c r="K23" i="5"/>
  <c r="L23" i="5"/>
  <c r="M23" i="5"/>
  <c r="N23" i="5"/>
  <c r="O23" i="5"/>
  <c r="P23" i="5"/>
  <c r="Q23" i="5"/>
  <c r="R23" i="5"/>
  <c r="B24" i="5"/>
  <c r="C24" i="5"/>
  <c r="D24" i="5"/>
  <c r="E24" i="5"/>
  <c r="F24" i="5"/>
  <c r="G24" i="5"/>
  <c r="H24" i="5"/>
  <c r="I24" i="5"/>
  <c r="J24" i="5"/>
  <c r="K24" i="5"/>
  <c r="L24" i="5"/>
  <c r="M24" i="5"/>
  <c r="N24" i="5"/>
  <c r="O24" i="5"/>
  <c r="P24" i="5"/>
  <c r="Q24" i="5"/>
  <c r="R24" i="5"/>
  <c r="B25" i="5"/>
  <c r="C25" i="5"/>
  <c r="D25" i="5"/>
  <c r="E25" i="5"/>
  <c r="F25" i="5"/>
  <c r="G25" i="5"/>
  <c r="H25" i="5"/>
  <c r="I25" i="5"/>
  <c r="J25" i="5"/>
  <c r="K25" i="5"/>
  <c r="L25" i="5"/>
  <c r="M25" i="5"/>
  <c r="N25" i="5"/>
  <c r="O25" i="5"/>
  <c r="P25" i="5"/>
  <c r="Q25" i="5"/>
  <c r="R25" i="5"/>
  <c r="B26" i="5"/>
  <c r="C26" i="5"/>
  <c r="F26" i="5"/>
  <c r="G26" i="5"/>
  <c r="H26" i="5"/>
  <c r="I26" i="5"/>
  <c r="J26" i="5"/>
  <c r="K26" i="5"/>
  <c r="L26" i="5"/>
  <c r="M26" i="5"/>
  <c r="N26" i="5"/>
  <c r="O26" i="5"/>
  <c r="P26" i="5"/>
  <c r="Q26" i="5"/>
  <c r="R26" i="5"/>
  <c r="B27" i="5"/>
  <c r="C27" i="5"/>
  <c r="E27" i="5"/>
  <c r="F27" i="5"/>
  <c r="G27" i="5"/>
  <c r="H27" i="5"/>
  <c r="I27" i="5"/>
  <c r="J27" i="5"/>
  <c r="K27" i="5"/>
  <c r="L27" i="5"/>
  <c r="M27" i="5"/>
  <c r="N27" i="5"/>
  <c r="B28" i="5"/>
  <c r="C28" i="5"/>
  <c r="D28" i="5"/>
  <c r="E28" i="5"/>
  <c r="F28" i="5"/>
  <c r="G28" i="5"/>
  <c r="H28" i="5"/>
  <c r="I28" i="5"/>
  <c r="J28" i="5"/>
  <c r="K28" i="5"/>
  <c r="L28" i="5"/>
  <c r="M28" i="5"/>
  <c r="N28" i="5"/>
  <c r="O28" i="5"/>
  <c r="P28" i="5"/>
  <c r="Q28" i="5"/>
  <c r="R28" i="5"/>
  <c r="S28" i="5"/>
  <c r="T28" i="5"/>
  <c r="B29" i="5"/>
  <c r="C29" i="5"/>
  <c r="D29" i="5"/>
  <c r="E29" i="5"/>
  <c r="F29" i="5"/>
  <c r="G29" i="5"/>
  <c r="H29" i="5"/>
  <c r="I29" i="5"/>
  <c r="J29" i="5"/>
  <c r="K29" i="5"/>
  <c r="L29" i="5"/>
  <c r="M29" i="5"/>
  <c r="N29" i="5"/>
  <c r="O29" i="5"/>
  <c r="P29" i="5"/>
  <c r="Q29" i="5"/>
  <c r="R29" i="5"/>
  <c r="S29" i="5"/>
  <c r="T29" i="5"/>
  <c r="B30" i="5"/>
  <c r="C30" i="5"/>
  <c r="D30" i="5"/>
  <c r="E30" i="5"/>
  <c r="F30" i="5"/>
  <c r="G30" i="5"/>
  <c r="H30" i="5"/>
  <c r="I30" i="5"/>
  <c r="J30" i="5"/>
  <c r="K30" i="5"/>
  <c r="L30" i="5"/>
  <c r="M30" i="5"/>
  <c r="N30" i="5"/>
  <c r="O30" i="5"/>
  <c r="P30" i="5"/>
  <c r="Q30" i="5"/>
  <c r="R30" i="5"/>
  <c r="S30" i="5"/>
  <c r="T30" i="5"/>
  <c r="B31" i="5"/>
  <c r="C31" i="5"/>
  <c r="D31" i="5"/>
  <c r="E31" i="5"/>
  <c r="F31" i="5"/>
  <c r="G31" i="5"/>
  <c r="H31" i="5"/>
  <c r="I31" i="5"/>
  <c r="J31" i="5"/>
  <c r="K31" i="5"/>
  <c r="L31" i="5"/>
  <c r="M31" i="5"/>
  <c r="N31" i="5"/>
  <c r="O31" i="5"/>
  <c r="P31" i="5"/>
  <c r="Q31" i="5"/>
  <c r="R31" i="5"/>
  <c r="S31" i="5"/>
  <c r="T31" i="5"/>
  <c r="B32" i="5"/>
  <c r="C32" i="5"/>
  <c r="D32" i="5"/>
  <c r="E32" i="5"/>
  <c r="F32" i="5"/>
  <c r="G32" i="5"/>
  <c r="H32" i="5"/>
  <c r="I32" i="5"/>
  <c r="J32" i="5"/>
  <c r="K32" i="5"/>
  <c r="L32" i="5"/>
  <c r="M32" i="5"/>
  <c r="N32" i="5"/>
  <c r="O32" i="5"/>
  <c r="P32" i="5"/>
  <c r="Q32" i="5"/>
  <c r="R32" i="5"/>
  <c r="B33" i="5"/>
  <c r="C33" i="5"/>
  <c r="D33" i="5"/>
  <c r="E33" i="5"/>
  <c r="F33" i="5"/>
  <c r="G33" i="5"/>
  <c r="H33" i="5"/>
  <c r="I33" i="5"/>
  <c r="J33" i="5"/>
  <c r="K33" i="5"/>
  <c r="L33" i="5"/>
  <c r="M33" i="5"/>
  <c r="N33" i="5"/>
  <c r="O33" i="5"/>
  <c r="P33" i="5"/>
  <c r="Q33" i="5"/>
  <c r="R33" i="5"/>
  <c r="B34" i="5"/>
  <c r="C34" i="5"/>
  <c r="E34" i="5"/>
  <c r="F34" i="5"/>
  <c r="G34" i="5"/>
  <c r="H34" i="5"/>
  <c r="I34" i="5"/>
  <c r="J34" i="5"/>
  <c r="K34" i="5"/>
  <c r="L34" i="5"/>
  <c r="M34" i="5"/>
  <c r="N34" i="5"/>
  <c r="O34" i="5"/>
  <c r="P34" i="5"/>
  <c r="Q34" i="5"/>
  <c r="R34" i="5"/>
  <c r="B35" i="5"/>
  <c r="C35" i="5"/>
  <c r="G35" i="5"/>
  <c r="H35" i="5"/>
  <c r="I35" i="5"/>
  <c r="J35" i="5"/>
  <c r="K35" i="5"/>
  <c r="L35" i="5"/>
  <c r="M35" i="5"/>
  <c r="N35" i="5"/>
  <c r="O35" i="5"/>
  <c r="P35" i="5"/>
  <c r="Q35" i="5"/>
  <c r="R35" i="5"/>
  <c r="B36" i="5"/>
  <c r="C36" i="5"/>
  <c r="D36" i="5"/>
  <c r="E36" i="5"/>
  <c r="F36" i="5"/>
  <c r="G36" i="5"/>
  <c r="H36" i="5"/>
  <c r="I36" i="5"/>
  <c r="J36" i="5"/>
  <c r="K36" i="5"/>
  <c r="L36" i="5"/>
  <c r="M36" i="5"/>
  <c r="N36" i="5"/>
  <c r="O36" i="5"/>
  <c r="P36" i="5"/>
  <c r="Q36" i="5"/>
  <c r="R36" i="5"/>
  <c r="B37" i="5"/>
  <c r="C37" i="5"/>
  <c r="D37" i="5"/>
  <c r="E37" i="5"/>
  <c r="F37" i="5"/>
  <c r="G37" i="5"/>
  <c r="H37" i="5"/>
  <c r="I37" i="5"/>
  <c r="J37" i="5"/>
  <c r="K37" i="5"/>
  <c r="L37" i="5"/>
  <c r="M37" i="5"/>
  <c r="N37" i="5"/>
  <c r="O37" i="5"/>
  <c r="P37" i="5"/>
  <c r="Q37" i="5"/>
  <c r="R37" i="5"/>
  <c r="B38" i="5"/>
  <c r="C38" i="5"/>
  <c r="D38" i="5"/>
  <c r="E38" i="5"/>
  <c r="F38" i="5"/>
  <c r="G38" i="5"/>
  <c r="H38" i="5"/>
  <c r="I38" i="5"/>
  <c r="J38" i="5"/>
  <c r="K38" i="5"/>
  <c r="L38" i="5"/>
  <c r="M38" i="5"/>
  <c r="N38" i="5"/>
  <c r="O38" i="5"/>
  <c r="P38" i="5"/>
  <c r="B39" i="5"/>
  <c r="C39" i="5"/>
  <c r="D39" i="5"/>
  <c r="E39" i="5"/>
  <c r="F39" i="5"/>
  <c r="G39" i="5"/>
  <c r="H39" i="5"/>
  <c r="I39" i="5"/>
  <c r="J39" i="5"/>
  <c r="K39" i="5"/>
  <c r="L39" i="5"/>
  <c r="M39" i="5"/>
  <c r="N39" i="5"/>
  <c r="O39" i="5"/>
  <c r="P39" i="5"/>
  <c r="Q39" i="5"/>
  <c r="R39" i="5"/>
  <c r="B40" i="5"/>
  <c r="C40" i="5"/>
  <c r="D40" i="5"/>
  <c r="E40" i="5"/>
  <c r="B41" i="5"/>
  <c r="C41" i="5"/>
  <c r="D41" i="5"/>
  <c r="E41" i="5"/>
  <c r="F41" i="5"/>
  <c r="G41" i="5"/>
  <c r="H41" i="5"/>
  <c r="I41" i="5"/>
  <c r="J41" i="5"/>
  <c r="K41" i="5"/>
  <c r="L41" i="5"/>
  <c r="M41" i="5"/>
  <c r="N41" i="5"/>
  <c r="O41" i="5"/>
  <c r="P41" i="5"/>
  <c r="Q41" i="5"/>
  <c r="R41" i="5"/>
  <c r="S41" i="5"/>
  <c r="T41" i="5"/>
  <c r="B42" i="5"/>
  <c r="C42" i="5"/>
  <c r="D42" i="5"/>
  <c r="E42" i="5"/>
  <c r="F42" i="5"/>
  <c r="G42" i="5"/>
  <c r="H42" i="5"/>
  <c r="I42" i="5"/>
  <c r="J42" i="5"/>
  <c r="K42" i="5"/>
  <c r="L42" i="5"/>
  <c r="M42" i="5"/>
  <c r="N42" i="5"/>
  <c r="O42" i="5"/>
  <c r="P42" i="5"/>
  <c r="Q42" i="5"/>
  <c r="R42" i="5"/>
  <c r="S42" i="5"/>
  <c r="T42" i="5"/>
  <c r="B43" i="5"/>
  <c r="C43" i="5"/>
  <c r="D43" i="5"/>
  <c r="E43" i="5"/>
  <c r="F43" i="5"/>
  <c r="G43" i="5"/>
  <c r="H43" i="5"/>
  <c r="I43" i="5"/>
  <c r="J43" i="5"/>
  <c r="K43" i="5"/>
  <c r="L43" i="5"/>
  <c r="M43" i="5"/>
  <c r="N43" i="5"/>
  <c r="O43" i="5"/>
  <c r="P43" i="5"/>
  <c r="Q43" i="5"/>
  <c r="R43" i="5"/>
  <c r="S43" i="5"/>
  <c r="T43" i="5"/>
  <c r="B44" i="5"/>
  <c r="C44" i="5"/>
  <c r="D44" i="5"/>
  <c r="E44" i="5"/>
  <c r="F44" i="5"/>
  <c r="G44" i="5"/>
  <c r="H44" i="5"/>
  <c r="I44" i="5"/>
  <c r="J44" i="5"/>
  <c r="K44" i="5"/>
  <c r="L44" i="5"/>
  <c r="M44" i="5"/>
  <c r="N44" i="5"/>
  <c r="O44" i="5"/>
  <c r="P44" i="5"/>
  <c r="Q44" i="5"/>
  <c r="R44" i="5"/>
  <c r="S44" i="5"/>
  <c r="T44" i="5"/>
  <c r="B45" i="5"/>
  <c r="C45" i="5"/>
  <c r="D45" i="5"/>
  <c r="E45" i="5"/>
  <c r="F45" i="5"/>
  <c r="G45" i="5"/>
  <c r="H45" i="5"/>
  <c r="I45" i="5"/>
  <c r="J45" i="5"/>
  <c r="K45" i="5"/>
  <c r="L45" i="5"/>
  <c r="M45" i="5"/>
  <c r="N45" i="5"/>
  <c r="O45" i="5"/>
  <c r="P45" i="5"/>
  <c r="Q45" i="5"/>
  <c r="R45" i="5"/>
  <c r="S45" i="5"/>
  <c r="T45" i="5"/>
  <c r="B46" i="5"/>
  <c r="C46" i="5"/>
  <c r="D46" i="5"/>
  <c r="E46" i="5"/>
  <c r="F46" i="5"/>
  <c r="G46" i="5"/>
  <c r="H46" i="5"/>
  <c r="I46" i="5"/>
  <c r="J46" i="5"/>
  <c r="K46" i="5"/>
  <c r="L46" i="5"/>
  <c r="M46" i="5"/>
  <c r="N46" i="5"/>
  <c r="O46" i="5"/>
  <c r="P46" i="5"/>
  <c r="Q46" i="5"/>
  <c r="R46" i="5"/>
  <c r="S46" i="5"/>
  <c r="T46" i="5" s="1"/>
  <c r="E46" i="1" s="1"/>
  <c r="B47" i="5"/>
  <c r="C47" i="5"/>
  <c r="D47" i="5"/>
  <c r="E47" i="5"/>
  <c r="F47" i="5"/>
  <c r="G47" i="5"/>
  <c r="H47" i="5"/>
  <c r="I47" i="5"/>
  <c r="J47" i="5"/>
  <c r="K47" i="5"/>
  <c r="L47" i="5"/>
  <c r="M47" i="5"/>
  <c r="N47" i="5"/>
  <c r="O47" i="5"/>
  <c r="P47" i="5"/>
  <c r="Q47" i="5"/>
  <c r="R47" i="5"/>
  <c r="B48" i="5"/>
  <c r="C48" i="5"/>
  <c r="D48" i="5"/>
  <c r="E48" i="5"/>
  <c r="F48" i="5"/>
  <c r="G48" i="5"/>
  <c r="H48" i="5"/>
  <c r="I48" i="5"/>
  <c r="J48" i="5"/>
  <c r="K48" i="5"/>
  <c r="L48" i="5"/>
  <c r="M48" i="5"/>
  <c r="N48" i="5"/>
  <c r="O48" i="5"/>
  <c r="P48" i="5"/>
  <c r="Q48" i="5"/>
  <c r="R48" i="5"/>
  <c r="B49" i="5"/>
  <c r="C49" i="5"/>
  <c r="D49" i="5"/>
  <c r="E49" i="5"/>
  <c r="F49" i="5"/>
  <c r="G49" i="5"/>
  <c r="H49" i="5"/>
  <c r="I49" i="5"/>
  <c r="J49" i="5"/>
  <c r="K49" i="5"/>
  <c r="L49" i="5"/>
  <c r="M49" i="5"/>
  <c r="N49" i="5"/>
  <c r="O49" i="5"/>
  <c r="P49" i="5"/>
  <c r="Q49" i="5"/>
  <c r="R49" i="5"/>
  <c r="B50" i="5"/>
  <c r="C50" i="5"/>
  <c r="D50" i="5"/>
  <c r="E50" i="5"/>
  <c r="F50" i="5"/>
  <c r="G50" i="5"/>
  <c r="H50" i="5"/>
  <c r="I50" i="5"/>
  <c r="J50" i="5"/>
  <c r="K50" i="5"/>
  <c r="L50" i="5"/>
  <c r="B51" i="5"/>
  <c r="C51" i="5"/>
  <c r="D51" i="5"/>
  <c r="E51" i="5"/>
  <c r="F51" i="5"/>
  <c r="G51" i="5"/>
  <c r="H51" i="5"/>
  <c r="I51" i="5"/>
  <c r="J51" i="5"/>
  <c r="K51" i="5"/>
  <c r="L51" i="5"/>
  <c r="M51" i="5"/>
  <c r="N51" i="5"/>
  <c r="O51" i="5"/>
  <c r="P51" i="5"/>
  <c r="Q51" i="5"/>
  <c r="R51" i="5"/>
  <c r="B52" i="5"/>
  <c r="C52" i="5"/>
  <c r="B53" i="5"/>
  <c r="C53" i="5"/>
  <c r="D53" i="5"/>
  <c r="E53" i="5"/>
  <c r="F53" i="5"/>
  <c r="G53" i="5"/>
  <c r="H53" i="5"/>
  <c r="I53" i="5"/>
  <c r="J53" i="5"/>
  <c r="K53" i="5"/>
  <c r="L53" i="5"/>
  <c r="M53" i="5"/>
  <c r="N53" i="5"/>
  <c r="O53" i="5"/>
  <c r="P53" i="5"/>
  <c r="Q53" i="5"/>
  <c r="R53" i="5"/>
  <c r="S53" i="5"/>
  <c r="T53" i="5"/>
  <c r="B54" i="5"/>
  <c r="C54" i="5"/>
  <c r="D54" i="5"/>
  <c r="E54" i="5"/>
  <c r="F54" i="5"/>
  <c r="G54" i="5"/>
  <c r="H54" i="5"/>
  <c r="I54" i="5"/>
  <c r="J54" i="5"/>
  <c r="K54" i="5"/>
  <c r="L54" i="5"/>
  <c r="M54" i="5"/>
  <c r="N54" i="5"/>
  <c r="O54" i="5"/>
  <c r="P54" i="5"/>
  <c r="Q54" i="5"/>
  <c r="R54" i="5"/>
  <c r="S54" i="5"/>
  <c r="T54" i="5"/>
  <c r="B55" i="5"/>
  <c r="C55" i="5"/>
  <c r="D55" i="5"/>
  <c r="E55" i="5"/>
  <c r="F55" i="5"/>
  <c r="G55" i="5"/>
  <c r="H55" i="5"/>
  <c r="I55" i="5"/>
  <c r="J55" i="5"/>
  <c r="K55" i="5"/>
  <c r="L55" i="5"/>
  <c r="M55" i="5"/>
  <c r="N55" i="5"/>
  <c r="O55" i="5"/>
  <c r="P55" i="5"/>
  <c r="Q55" i="5"/>
  <c r="R55" i="5"/>
  <c r="S55" i="5"/>
  <c r="T55" i="5"/>
  <c r="B56" i="5"/>
  <c r="C56" i="5"/>
  <c r="D56" i="5"/>
  <c r="E56" i="5"/>
  <c r="F56" i="5"/>
  <c r="G56" i="5"/>
  <c r="H56" i="5"/>
  <c r="I56" i="5"/>
  <c r="J56" i="5"/>
  <c r="K56" i="5"/>
  <c r="L56" i="5"/>
  <c r="M56" i="5"/>
  <c r="N56" i="5"/>
  <c r="O56" i="5"/>
  <c r="P56" i="5"/>
  <c r="Q56" i="5"/>
  <c r="R56" i="5"/>
  <c r="S56" i="5"/>
  <c r="T56" i="5"/>
  <c r="B57" i="5"/>
  <c r="C57" i="5"/>
  <c r="D57" i="5"/>
  <c r="E57" i="5"/>
  <c r="F57" i="5"/>
  <c r="G57" i="5"/>
  <c r="H57" i="5"/>
  <c r="I57" i="5"/>
  <c r="J57" i="5"/>
  <c r="K57" i="5"/>
  <c r="L57" i="5"/>
  <c r="M57" i="5"/>
  <c r="N57" i="5"/>
  <c r="O57" i="5"/>
  <c r="P57" i="5"/>
  <c r="Q57" i="5"/>
  <c r="R57" i="5"/>
  <c r="S57" i="5" s="1"/>
  <c r="T57" i="5" s="1"/>
  <c r="E57" i="1" s="1"/>
  <c r="B58" i="5"/>
  <c r="C58" i="5"/>
  <c r="D58" i="5"/>
  <c r="E58" i="5"/>
  <c r="F58" i="5"/>
  <c r="G58" i="5"/>
  <c r="H58" i="5"/>
  <c r="I58" i="5"/>
  <c r="J58" i="5"/>
  <c r="K58" i="5"/>
  <c r="L58" i="5"/>
  <c r="M58" i="5"/>
  <c r="N58" i="5"/>
  <c r="O58" i="5"/>
  <c r="P58" i="5"/>
  <c r="Q58" i="5"/>
  <c r="R58" i="5"/>
  <c r="B59" i="5"/>
  <c r="C59" i="5"/>
  <c r="D59" i="5"/>
  <c r="E59" i="5"/>
  <c r="F59" i="5"/>
  <c r="G59" i="5"/>
  <c r="H59" i="5"/>
  <c r="I59" i="5"/>
  <c r="J59" i="5"/>
  <c r="K59" i="5"/>
  <c r="L59" i="5"/>
  <c r="M59" i="5"/>
  <c r="N59" i="5"/>
  <c r="O59" i="5"/>
  <c r="P59" i="5"/>
  <c r="Q59" i="5"/>
  <c r="R59" i="5"/>
  <c r="B60" i="5"/>
  <c r="C60" i="5"/>
  <c r="D60" i="5"/>
  <c r="E60" i="5"/>
  <c r="F60" i="5"/>
  <c r="G60" i="5"/>
  <c r="H60" i="5"/>
  <c r="I60" i="5"/>
  <c r="J60" i="5"/>
  <c r="K60" i="5"/>
  <c r="L60" i="5"/>
  <c r="M60" i="5"/>
  <c r="N60" i="5"/>
  <c r="O60" i="5"/>
  <c r="P60" i="5"/>
  <c r="Q60" i="5"/>
  <c r="R60" i="5"/>
  <c r="B61" i="5"/>
  <c r="C61" i="5"/>
  <c r="D61" i="5"/>
  <c r="E61" i="5"/>
  <c r="F61" i="5"/>
  <c r="G61" i="5"/>
  <c r="H61" i="5"/>
  <c r="I61" i="5"/>
  <c r="J61" i="5"/>
  <c r="K61" i="5"/>
  <c r="L61" i="5"/>
  <c r="M61" i="5"/>
  <c r="N61" i="5"/>
  <c r="O61" i="5"/>
  <c r="P61" i="5"/>
  <c r="Q61" i="5"/>
  <c r="R61" i="5"/>
  <c r="B62" i="5"/>
  <c r="C62" i="5"/>
  <c r="D62" i="5"/>
  <c r="E62" i="5"/>
  <c r="F62" i="5"/>
  <c r="G62" i="5"/>
  <c r="H62" i="5"/>
  <c r="I62" i="5"/>
  <c r="J62" i="5"/>
  <c r="K62" i="5"/>
  <c r="B63" i="5"/>
  <c r="C63" i="5"/>
  <c r="E63" i="5"/>
  <c r="F63" i="5"/>
  <c r="G63" i="5"/>
  <c r="H63" i="5"/>
  <c r="I63" i="5"/>
  <c r="J63" i="5"/>
  <c r="K63" i="5"/>
  <c r="L63" i="5"/>
  <c r="M63" i="5"/>
  <c r="N63" i="5"/>
  <c r="O63" i="5"/>
  <c r="P63" i="5"/>
  <c r="Q63" i="5"/>
  <c r="R63" i="5"/>
  <c r="B64" i="5"/>
  <c r="C64" i="5"/>
  <c r="D64" i="5"/>
  <c r="E64" i="5"/>
  <c r="F64" i="5"/>
  <c r="G64" i="5"/>
  <c r="H64" i="5"/>
  <c r="I64" i="5"/>
  <c r="J64" i="5"/>
  <c r="K64" i="5"/>
  <c r="L64" i="5"/>
  <c r="M64" i="5"/>
  <c r="N64" i="5"/>
  <c r="O64" i="5"/>
  <c r="P64" i="5"/>
  <c r="Q64" i="5"/>
  <c r="R64" i="5"/>
  <c r="S64" i="5"/>
  <c r="T64" i="5"/>
  <c r="B65" i="5"/>
  <c r="C65" i="5"/>
  <c r="D65" i="5"/>
  <c r="E65" i="5"/>
  <c r="F65" i="5"/>
  <c r="G65" i="5"/>
  <c r="H65" i="5"/>
  <c r="I65" i="5"/>
  <c r="J65" i="5"/>
  <c r="K65" i="5"/>
  <c r="L65" i="5"/>
  <c r="M65" i="5"/>
  <c r="N65" i="5"/>
  <c r="O65" i="5"/>
  <c r="P65" i="5"/>
  <c r="Q65" i="5"/>
  <c r="R65" i="5"/>
  <c r="S65" i="5"/>
  <c r="T65" i="5"/>
  <c r="B66" i="5"/>
  <c r="C66" i="5"/>
  <c r="D66" i="5"/>
  <c r="E66" i="5"/>
  <c r="F66" i="5"/>
  <c r="G66" i="5"/>
  <c r="H66" i="5"/>
  <c r="I66" i="5"/>
  <c r="J66" i="5"/>
  <c r="K66" i="5"/>
  <c r="L66" i="5"/>
  <c r="M66" i="5"/>
  <c r="N66" i="5"/>
  <c r="O66" i="5"/>
  <c r="P66" i="5"/>
  <c r="Q66" i="5"/>
  <c r="R66" i="5"/>
  <c r="S66" i="5"/>
  <c r="T66" i="5"/>
  <c r="B67" i="5"/>
  <c r="C67" i="5"/>
  <c r="D67" i="5"/>
  <c r="E67" i="5"/>
  <c r="F67" i="5"/>
  <c r="G67" i="5"/>
  <c r="H67" i="5"/>
  <c r="I67" i="5"/>
  <c r="J67" i="5"/>
  <c r="K67" i="5"/>
  <c r="L67" i="5"/>
  <c r="M67" i="5"/>
  <c r="N67" i="5"/>
  <c r="O67" i="5"/>
  <c r="P67" i="5"/>
  <c r="Q67" i="5"/>
  <c r="R67" i="5"/>
  <c r="S67" i="5"/>
  <c r="T67" i="5"/>
  <c r="B68" i="5"/>
  <c r="C68" i="5"/>
  <c r="D68" i="5"/>
  <c r="E68" i="5"/>
  <c r="F68" i="5"/>
  <c r="G68" i="5"/>
  <c r="H68" i="5"/>
  <c r="I68" i="5"/>
  <c r="J68" i="5"/>
  <c r="K68" i="5"/>
  <c r="L68" i="5"/>
  <c r="M68" i="5"/>
  <c r="N68" i="5"/>
  <c r="O68" i="5"/>
  <c r="P68" i="5"/>
  <c r="Q68" i="5"/>
  <c r="R68" i="5"/>
  <c r="S68" i="5"/>
  <c r="T68" i="5"/>
  <c r="B69" i="5"/>
  <c r="C69" i="5"/>
  <c r="D69" i="5"/>
  <c r="E69" i="5"/>
  <c r="F69" i="5"/>
  <c r="G69" i="5"/>
  <c r="H69" i="5"/>
  <c r="I69" i="5"/>
  <c r="J69" i="5"/>
  <c r="K69" i="5"/>
  <c r="L69" i="5"/>
  <c r="M69" i="5"/>
  <c r="N69" i="5"/>
  <c r="O69" i="5"/>
  <c r="P69" i="5"/>
  <c r="Q69" i="5"/>
  <c r="R69" i="5"/>
  <c r="S69" i="5"/>
  <c r="T69" i="5"/>
  <c r="B70" i="5"/>
  <c r="C70" i="5"/>
  <c r="D70" i="5"/>
  <c r="E70" i="5"/>
  <c r="F70" i="5"/>
  <c r="G70" i="5"/>
  <c r="H70" i="5"/>
  <c r="I70" i="5"/>
  <c r="J70" i="5"/>
  <c r="K70" i="5"/>
  <c r="L70" i="5"/>
  <c r="M70" i="5"/>
  <c r="N70" i="5"/>
  <c r="O70" i="5"/>
  <c r="P70" i="5"/>
  <c r="Q70" i="5"/>
  <c r="R70" i="5"/>
  <c r="S70" i="5"/>
  <c r="T70" i="5"/>
  <c r="B71" i="5"/>
  <c r="C71" i="5"/>
  <c r="D71" i="5"/>
  <c r="E71" i="5"/>
  <c r="F71" i="5"/>
  <c r="G71" i="5"/>
  <c r="H71" i="5"/>
  <c r="I71" i="5"/>
  <c r="J71" i="5"/>
  <c r="K71" i="5"/>
  <c r="L71" i="5"/>
  <c r="M71" i="5"/>
  <c r="N71" i="5"/>
  <c r="O71" i="5"/>
  <c r="P71" i="5"/>
  <c r="Q71" i="5"/>
  <c r="R71" i="5"/>
  <c r="S71" i="5"/>
  <c r="T71" i="5" s="1"/>
  <c r="E71" i="1" s="1"/>
  <c r="B72" i="5"/>
  <c r="C72" i="5"/>
  <c r="E72" i="5" s="1"/>
  <c r="D72" i="5"/>
  <c r="F72" i="5"/>
  <c r="G72" i="5"/>
  <c r="H72" i="5"/>
  <c r="I72" i="5"/>
  <c r="J72" i="5"/>
  <c r="K72" i="5"/>
  <c r="L72" i="5"/>
  <c r="M72" i="5"/>
  <c r="N72" i="5"/>
  <c r="O72" i="5"/>
  <c r="P72" i="5"/>
  <c r="Q72" i="5"/>
  <c r="R72" i="5"/>
  <c r="B73" i="5"/>
  <c r="C73" i="5"/>
  <c r="D73" i="5"/>
  <c r="E73" i="5"/>
  <c r="F73" i="5"/>
  <c r="G73" i="5"/>
  <c r="H73" i="5"/>
  <c r="I73" i="5"/>
  <c r="J73" i="5"/>
  <c r="K73" i="5"/>
  <c r="L73" i="5"/>
  <c r="M73" i="5"/>
  <c r="N73" i="5"/>
  <c r="O73" i="5"/>
  <c r="P73" i="5"/>
  <c r="Q73" i="5"/>
  <c r="R73" i="5"/>
  <c r="B74" i="5"/>
  <c r="C74" i="5"/>
  <c r="D74" i="5"/>
  <c r="E74" i="5"/>
  <c r="F74" i="5"/>
  <c r="G74" i="5"/>
  <c r="H74" i="5"/>
  <c r="I74" i="5"/>
  <c r="B75" i="5"/>
  <c r="C75" i="5"/>
  <c r="D75" i="5"/>
  <c r="E75" i="5"/>
  <c r="F75" i="5"/>
  <c r="G75" i="5"/>
  <c r="H75" i="5"/>
  <c r="I75" i="5"/>
  <c r="J75" i="5"/>
  <c r="K75" i="5"/>
  <c r="L75" i="5"/>
  <c r="M75" i="5"/>
  <c r="N75" i="5"/>
  <c r="O75" i="5"/>
  <c r="P75" i="5"/>
  <c r="Q75" i="5"/>
  <c r="R75" i="5"/>
  <c r="S75" i="5" s="1"/>
  <c r="T75" i="5" s="1"/>
  <c r="E75" i="1" s="1"/>
  <c r="B76" i="5"/>
  <c r="C76" i="5"/>
  <c r="D76" i="5"/>
  <c r="E76" i="5"/>
  <c r="F76" i="5"/>
  <c r="G76" i="5"/>
  <c r="H76" i="5"/>
  <c r="I76" i="5"/>
  <c r="J76" i="5"/>
  <c r="K76" i="5"/>
  <c r="L76" i="5"/>
  <c r="M76" i="5"/>
  <c r="N76" i="5"/>
  <c r="O76" i="5"/>
  <c r="P76" i="5"/>
  <c r="Q76" i="5"/>
  <c r="R76" i="5"/>
  <c r="S76" i="5"/>
  <c r="T76" i="5"/>
  <c r="B77" i="5"/>
  <c r="C77" i="5"/>
  <c r="D77" i="5"/>
  <c r="E77" i="5"/>
  <c r="F77" i="5"/>
  <c r="G77" i="5"/>
  <c r="H77" i="5"/>
  <c r="I77" i="5"/>
  <c r="J77" i="5"/>
  <c r="K77" i="5"/>
  <c r="L77" i="5"/>
  <c r="M77" i="5"/>
  <c r="N77" i="5"/>
  <c r="O77" i="5"/>
  <c r="P77" i="5"/>
  <c r="Q77" i="5"/>
  <c r="R77" i="5"/>
  <c r="S77" i="5"/>
  <c r="T77" i="5"/>
  <c r="B78" i="5"/>
  <c r="C78" i="5"/>
  <c r="D78" i="5"/>
  <c r="E78" i="5"/>
  <c r="F78" i="5"/>
  <c r="G78" i="5"/>
  <c r="H78" i="5"/>
  <c r="I78" i="5"/>
  <c r="J78" i="5"/>
  <c r="K78" i="5"/>
  <c r="L78" i="5"/>
  <c r="M78" i="5"/>
  <c r="N78" i="5"/>
  <c r="O78" i="5"/>
  <c r="P78" i="5"/>
  <c r="Q78" i="5"/>
  <c r="R78" i="5"/>
  <c r="S78" i="5"/>
  <c r="T78" i="5"/>
  <c r="B79" i="5"/>
  <c r="C79" i="5"/>
  <c r="D79" i="5"/>
  <c r="E79" i="5"/>
  <c r="F79" i="5"/>
  <c r="G79" i="5"/>
  <c r="H79" i="5"/>
  <c r="I79" i="5"/>
  <c r="J79" i="5"/>
  <c r="K79" i="5"/>
  <c r="L79" i="5"/>
  <c r="M79" i="5"/>
  <c r="N79" i="5"/>
  <c r="O79" i="5"/>
  <c r="P79" i="5"/>
  <c r="Q79" i="5"/>
  <c r="R79" i="5"/>
  <c r="S79" i="5"/>
  <c r="T79" i="5"/>
  <c r="B80" i="5"/>
  <c r="C80" i="5"/>
  <c r="D80" i="5"/>
  <c r="E80" i="5"/>
  <c r="F80" i="5"/>
  <c r="G80" i="5"/>
  <c r="H80" i="5"/>
  <c r="I80" i="5"/>
  <c r="J80" i="5"/>
  <c r="K80" i="5"/>
  <c r="L80" i="5"/>
  <c r="M80" i="5"/>
  <c r="N80" i="5"/>
  <c r="O80" i="5"/>
  <c r="P80" i="5"/>
  <c r="Q80" i="5"/>
  <c r="R80" i="5"/>
  <c r="S80" i="5"/>
  <c r="T80" i="5"/>
  <c r="B81" i="5"/>
  <c r="C81" i="5"/>
  <c r="D81" i="5"/>
  <c r="E81" i="5"/>
  <c r="F81" i="5"/>
  <c r="G81" i="5"/>
  <c r="H81" i="5"/>
  <c r="I81" i="5"/>
  <c r="J81" i="5"/>
  <c r="K81" i="5"/>
  <c r="L81" i="5"/>
  <c r="M81" i="5"/>
  <c r="N81" i="5"/>
  <c r="O81" i="5"/>
  <c r="P81" i="5"/>
  <c r="Q81" i="5"/>
  <c r="R81" i="5"/>
  <c r="S81" i="5"/>
  <c r="T81" i="5"/>
  <c r="B82" i="5"/>
  <c r="C82" i="5"/>
  <c r="D82" i="5"/>
  <c r="E82" i="5"/>
  <c r="F82" i="5"/>
  <c r="G82" i="5"/>
  <c r="H82" i="5"/>
  <c r="I82" i="5"/>
  <c r="J82" i="5"/>
  <c r="K82" i="5"/>
  <c r="L82" i="5"/>
  <c r="M82" i="5"/>
  <c r="N82" i="5"/>
  <c r="O82" i="5"/>
  <c r="P82" i="5"/>
  <c r="Q82" i="5"/>
  <c r="R82" i="5"/>
  <c r="S82" i="5"/>
  <c r="T82" i="5"/>
  <c r="B83" i="5"/>
  <c r="C83" i="5"/>
  <c r="D83" i="5"/>
  <c r="E83" i="5"/>
  <c r="F83" i="5"/>
  <c r="G83" i="5"/>
  <c r="H83" i="5"/>
  <c r="I83" i="5"/>
  <c r="J83" i="5"/>
  <c r="K83" i="5"/>
  <c r="L83" i="5"/>
  <c r="M83" i="5"/>
  <c r="N83" i="5"/>
  <c r="O83" i="5"/>
  <c r="P83" i="5"/>
  <c r="Q83" i="5"/>
  <c r="R83" i="5"/>
  <c r="S83" i="5"/>
  <c r="T83" i="5"/>
  <c r="B84" i="5"/>
  <c r="C84" i="5"/>
  <c r="D84" i="5"/>
  <c r="E84" i="5"/>
  <c r="F84" i="5"/>
  <c r="G84" i="5"/>
  <c r="H84" i="5"/>
  <c r="I84" i="5"/>
  <c r="J84" i="5"/>
  <c r="K84" i="5"/>
  <c r="L84" i="5"/>
  <c r="M84" i="5"/>
  <c r="N84" i="5"/>
  <c r="O84" i="5"/>
  <c r="P84" i="5"/>
  <c r="Q84" i="5"/>
  <c r="R84" i="5"/>
  <c r="S84" i="5" s="1"/>
  <c r="T84" i="5" s="1"/>
  <c r="E84" i="1" s="1"/>
  <c r="B85" i="5"/>
  <c r="C85" i="5"/>
  <c r="D85" i="5"/>
  <c r="E85" i="5"/>
  <c r="F85" i="5"/>
  <c r="G85" i="5"/>
  <c r="H85" i="5"/>
  <c r="I85" i="5"/>
  <c r="J85" i="5"/>
  <c r="K85" i="5"/>
  <c r="L85" i="5"/>
  <c r="M85" i="5"/>
  <c r="N85" i="5"/>
  <c r="O85" i="5"/>
  <c r="P85" i="5"/>
  <c r="Q85" i="5"/>
  <c r="R85" i="5"/>
  <c r="B86" i="5"/>
  <c r="C86" i="5"/>
  <c r="D86" i="5"/>
  <c r="E86" i="5"/>
  <c r="F86" i="5"/>
  <c r="B87" i="5"/>
  <c r="C87" i="5"/>
  <c r="D87" i="5"/>
  <c r="E87" i="5"/>
  <c r="F87" i="5"/>
  <c r="G87" i="5"/>
  <c r="H87" i="5"/>
  <c r="I87" i="5"/>
  <c r="J87" i="5"/>
  <c r="K87" i="5"/>
  <c r="L87" i="5"/>
  <c r="M87" i="5"/>
  <c r="N87" i="5"/>
  <c r="O87" i="5"/>
  <c r="P87" i="5"/>
  <c r="Q87" i="5"/>
  <c r="R87" i="5"/>
  <c r="B88" i="5"/>
  <c r="C88" i="5"/>
  <c r="D88" i="5"/>
  <c r="E88" i="5"/>
  <c r="F88" i="5"/>
  <c r="G88" i="5"/>
  <c r="H88" i="5"/>
  <c r="I88" i="5"/>
  <c r="J88" i="5"/>
  <c r="K88" i="5"/>
  <c r="L88" i="5"/>
  <c r="M88" i="5"/>
  <c r="N88" i="5"/>
  <c r="O88" i="5"/>
  <c r="P88" i="5"/>
  <c r="Q88" i="5"/>
  <c r="R88" i="5"/>
  <c r="S88" i="5"/>
  <c r="T88" i="5"/>
  <c r="B89" i="5"/>
  <c r="C89" i="5"/>
  <c r="D89" i="5"/>
  <c r="E89" i="5"/>
  <c r="F89" i="5"/>
  <c r="G89" i="5"/>
  <c r="H89" i="5"/>
  <c r="I89" i="5"/>
  <c r="J89" i="5"/>
  <c r="K89" i="5"/>
  <c r="L89" i="5"/>
  <c r="M89" i="5"/>
  <c r="N89" i="5"/>
  <c r="O89" i="5"/>
  <c r="P89" i="5"/>
  <c r="Q89" i="5"/>
  <c r="R89" i="5"/>
  <c r="S89" i="5"/>
  <c r="T89" i="5"/>
  <c r="B90" i="5"/>
  <c r="C90" i="5"/>
  <c r="D90" i="5"/>
  <c r="E90" i="5"/>
  <c r="F90" i="5"/>
  <c r="G90" i="5"/>
  <c r="H90" i="5"/>
  <c r="I90" i="5"/>
  <c r="J90" i="5"/>
  <c r="K90" i="5"/>
  <c r="L90" i="5"/>
  <c r="M90" i="5"/>
  <c r="N90" i="5"/>
  <c r="O90" i="5"/>
  <c r="P90" i="5"/>
  <c r="Q90" i="5"/>
  <c r="R90" i="5"/>
  <c r="S90" i="5"/>
  <c r="T90" i="5"/>
  <c r="B91" i="5"/>
  <c r="C91" i="5"/>
  <c r="D91" i="5"/>
  <c r="E91" i="5"/>
  <c r="F91" i="5"/>
  <c r="G91" i="5"/>
  <c r="H91" i="5"/>
  <c r="I91" i="5"/>
  <c r="J91" i="5"/>
  <c r="K91" i="5"/>
  <c r="L91" i="5"/>
  <c r="M91" i="5"/>
  <c r="N91" i="5"/>
  <c r="O91" i="5"/>
  <c r="P91" i="5"/>
  <c r="Q91" i="5"/>
  <c r="R91" i="5"/>
  <c r="S91" i="5"/>
  <c r="T91" i="5"/>
  <c r="B92" i="5"/>
  <c r="C92" i="5"/>
  <c r="D92" i="5"/>
  <c r="E92" i="5"/>
  <c r="F92" i="5"/>
  <c r="G92" i="5"/>
  <c r="H92" i="5"/>
  <c r="I92" i="5"/>
  <c r="J92" i="5"/>
  <c r="K92" i="5"/>
  <c r="S92" i="5" s="1"/>
  <c r="T92" i="5" s="1"/>
  <c r="E92" i="1" s="1"/>
  <c r="L92" i="5"/>
  <c r="M92" i="5"/>
  <c r="N92" i="5"/>
  <c r="O92" i="5"/>
  <c r="P92" i="5"/>
  <c r="Q92" i="5"/>
  <c r="R92" i="5"/>
  <c r="B93" i="5"/>
  <c r="C93" i="5"/>
  <c r="D93" i="5"/>
  <c r="E93" i="5"/>
  <c r="F93" i="5"/>
  <c r="G93" i="5"/>
  <c r="H93" i="5"/>
  <c r="I93" i="5"/>
  <c r="J93" i="5"/>
  <c r="K93" i="5"/>
  <c r="L93" i="5"/>
  <c r="M93" i="5"/>
  <c r="N93" i="5"/>
  <c r="O93" i="5"/>
  <c r="P93" i="5"/>
  <c r="Q93" i="5"/>
  <c r="R93" i="5"/>
  <c r="S93" i="5" s="1"/>
  <c r="T93" i="5" s="1"/>
  <c r="E93" i="1" s="1"/>
  <c r="B94" i="5"/>
  <c r="C94" i="5"/>
  <c r="D94" i="5"/>
  <c r="E94" i="5"/>
  <c r="F94" i="5"/>
  <c r="G94" i="5"/>
  <c r="H94" i="5"/>
  <c r="I94" i="5"/>
  <c r="J94" i="5"/>
  <c r="K94" i="5"/>
  <c r="L94" i="5"/>
  <c r="M94" i="5"/>
  <c r="S94" i="5" s="1"/>
  <c r="T94" i="5" s="1"/>
  <c r="E94" i="1" s="1"/>
  <c r="N94" i="5"/>
  <c r="O94" i="5"/>
  <c r="P94" i="5"/>
  <c r="Q94" i="5"/>
  <c r="R94" i="5"/>
  <c r="B95" i="5"/>
  <c r="C95" i="5"/>
  <c r="D95" i="5"/>
  <c r="E95" i="5"/>
  <c r="F95" i="5"/>
  <c r="G95" i="5"/>
  <c r="H95" i="5"/>
  <c r="I95" i="5"/>
  <c r="J95" i="5"/>
  <c r="K95" i="5"/>
  <c r="L95" i="5"/>
  <c r="M95" i="5"/>
  <c r="N95" i="5"/>
  <c r="O95" i="5"/>
  <c r="P95" i="5"/>
  <c r="Q95" i="5"/>
  <c r="R95" i="5"/>
  <c r="S95" i="5" s="1"/>
  <c r="T95" i="5" s="1"/>
  <c r="E95" i="1" s="1"/>
  <c r="B96" i="5"/>
  <c r="C96" i="5"/>
  <c r="D96" i="5"/>
  <c r="E96" i="5"/>
  <c r="F96" i="5"/>
  <c r="G96" i="5"/>
  <c r="H96" i="5"/>
  <c r="I96" i="5"/>
  <c r="J96" i="5"/>
  <c r="K96" i="5"/>
  <c r="L96" i="5"/>
  <c r="M96" i="5"/>
  <c r="N96" i="5"/>
  <c r="O96" i="5"/>
  <c r="P96" i="5"/>
  <c r="Q96" i="5"/>
  <c r="R96" i="5"/>
  <c r="B97" i="5"/>
  <c r="C97" i="5"/>
  <c r="D97" i="5"/>
  <c r="E97" i="5"/>
  <c r="F97" i="5"/>
  <c r="G97" i="5"/>
  <c r="H97" i="5"/>
  <c r="I97" i="5"/>
  <c r="J97" i="5"/>
  <c r="K97" i="5"/>
  <c r="L97" i="5"/>
  <c r="M97" i="5"/>
  <c r="N97" i="5"/>
  <c r="O97" i="5"/>
  <c r="P97" i="5"/>
  <c r="Q97" i="5"/>
  <c r="R97" i="5"/>
  <c r="B98" i="5"/>
  <c r="D98" i="5" s="1"/>
  <c r="C98" i="5"/>
  <c r="E98" i="5"/>
  <c r="F98" i="5"/>
  <c r="G98" i="5"/>
  <c r="H98" i="5"/>
  <c r="I98" i="5"/>
  <c r="J98" i="5"/>
  <c r="K98" i="5"/>
  <c r="L98" i="5"/>
  <c r="M98" i="5"/>
  <c r="N98" i="5"/>
  <c r="O98" i="5"/>
  <c r="P98" i="5"/>
  <c r="Q98" i="5"/>
  <c r="R98" i="5"/>
  <c r="B99" i="5"/>
  <c r="C99" i="5"/>
  <c r="E99" i="5"/>
  <c r="G99" i="5"/>
  <c r="H99" i="5"/>
  <c r="I99" i="5"/>
  <c r="J99" i="5"/>
  <c r="K99" i="5"/>
  <c r="L99" i="5"/>
  <c r="M99" i="5"/>
  <c r="N99" i="5"/>
  <c r="O99" i="5"/>
  <c r="P99" i="5"/>
  <c r="Q99" i="5"/>
  <c r="R99" i="5"/>
  <c r="B100" i="5"/>
  <c r="C100" i="5"/>
  <c r="D100" i="5"/>
  <c r="E100" i="5"/>
  <c r="F100" i="5"/>
  <c r="G100" i="5"/>
  <c r="H100" i="5"/>
  <c r="I100" i="5"/>
  <c r="J100" i="5"/>
  <c r="K100" i="5"/>
  <c r="S100" i="5" s="1"/>
  <c r="T100" i="5" s="1"/>
  <c r="E100" i="1" s="1"/>
  <c r="L100" i="5"/>
  <c r="M100" i="5"/>
  <c r="N100" i="5"/>
  <c r="O100" i="5"/>
  <c r="P100" i="5"/>
  <c r="Q100" i="5"/>
  <c r="R100" i="5"/>
  <c r="B3" i="5"/>
  <c r="D3" i="5"/>
  <c r="E3" i="5"/>
  <c r="F3" i="5"/>
  <c r="G3" i="5"/>
  <c r="H3" i="5"/>
  <c r="I3" i="5"/>
  <c r="J3" i="5"/>
  <c r="K3" i="5"/>
  <c r="S3" i="5" s="1"/>
  <c r="T3" i="5" s="1"/>
  <c r="E3" i="1" s="1"/>
  <c r="L3" i="5"/>
  <c r="M3" i="5"/>
  <c r="N3" i="5"/>
  <c r="O3" i="5"/>
  <c r="P3" i="5"/>
  <c r="Q3" i="5"/>
  <c r="R3" i="5"/>
  <c r="E17" i="1"/>
  <c r="E18" i="1"/>
  <c r="E19" i="1"/>
  <c r="E20" i="1"/>
  <c r="E21" i="1"/>
  <c r="E22" i="1"/>
  <c r="E28" i="1"/>
  <c r="E29" i="1"/>
  <c r="E30" i="1"/>
  <c r="E31" i="1"/>
  <c r="E41" i="1"/>
  <c r="E42" i="1"/>
  <c r="E43" i="1"/>
  <c r="E44" i="1"/>
  <c r="E45" i="1"/>
  <c r="E53" i="1"/>
  <c r="E54" i="1"/>
  <c r="E55" i="1"/>
  <c r="E56" i="1"/>
  <c r="E64" i="1"/>
  <c r="E65" i="1"/>
  <c r="E66" i="1"/>
  <c r="E67" i="1"/>
  <c r="E68" i="1"/>
  <c r="E69" i="1"/>
  <c r="E70" i="1"/>
  <c r="E76" i="1"/>
  <c r="E77" i="1"/>
  <c r="E78" i="1"/>
  <c r="E79" i="1"/>
  <c r="E80" i="1"/>
  <c r="E81" i="1"/>
  <c r="E82" i="1"/>
  <c r="E83" i="1"/>
  <c r="E88" i="1"/>
  <c r="E89" i="1"/>
  <c r="E90" i="1"/>
  <c r="E91" i="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3" i="5"/>
  <c r="F569" i="5" l="1"/>
  <c r="I569" i="5"/>
  <c r="G569" i="5"/>
  <c r="E569" i="5"/>
  <c r="D569" i="5"/>
  <c r="H569" i="5"/>
  <c r="M569" i="5"/>
  <c r="K569" i="5"/>
  <c r="J569" i="5"/>
  <c r="L569" i="5"/>
  <c r="F570" i="5"/>
  <c r="H570" i="5"/>
  <c r="G570" i="5"/>
  <c r="E570" i="5"/>
  <c r="D570" i="5"/>
  <c r="D574" i="5"/>
  <c r="E574" i="5"/>
  <c r="E577" i="5"/>
  <c r="D577" i="5"/>
  <c r="S577" i="5" s="1"/>
  <c r="T577" i="5" s="1"/>
  <c r="E577" i="1" s="1"/>
  <c r="D581" i="5"/>
  <c r="S581" i="5" s="1"/>
  <c r="T581" i="5" s="1"/>
  <c r="E581" i="1" s="1"/>
  <c r="E581" i="5"/>
  <c r="E582" i="5"/>
  <c r="D582" i="5"/>
  <c r="G582" i="5"/>
  <c r="F582" i="5"/>
  <c r="H582" i="5"/>
  <c r="D591" i="5"/>
  <c r="S591" i="5" s="1"/>
  <c r="T591" i="5" s="1"/>
  <c r="E591" i="1" s="1"/>
  <c r="E591" i="5"/>
  <c r="E596" i="5"/>
  <c r="D596" i="5"/>
  <c r="G596" i="5"/>
  <c r="F596" i="5"/>
  <c r="H596" i="5"/>
  <c r="D604" i="5"/>
  <c r="E604" i="5"/>
  <c r="D607" i="5"/>
  <c r="E607" i="5"/>
  <c r="E608" i="5"/>
  <c r="D608" i="5"/>
  <c r="S608" i="5" s="1"/>
  <c r="T608" i="5" s="1"/>
  <c r="E608" i="1" s="1"/>
  <c r="D614" i="5"/>
  <c r="F614" i="5"/>
  <c r="E614" i="5"/>
  <c r="E615" i="5"/>
  <c r="D615" i="5"/>
  <c r="S615" i="5" s="1"/>
  <c r="T615" i="5" s="1"/>
  <c r="E615" i="1" s="1"/>
  <c r="D638" i="5"/>
  <c r="E638" i="5"/>
  <c r="D655" i="5"/>
  <c r="E655" i="5"/>
  <c r="D660" i="5"/>
  <c r="F660" i="5"/>
  <c r="E660" i="5"/>
  <c r="D661" i="5"/>
  <c r="E661" i="5"/>
  <c r="E662" i="5"/>
  <c r="F662" i="5"/>
  <c r="D662" i="5"/>
  <c r="E670" i="5"/>
  <c r="F670" i="5"/>
  <c r="D670" i="5"/>
  <c r="S670" i="5" s="1"/>
  <c r="T670" i="5" s="1"/>
  <c r="D675" i="5"/>
  <c r="E675" i="5"/>
  <c r="E676" i="5"/>
  <c r="F676" i="5"/>
  <c r="D680" i="5"/>
  <c r="E680" i="5"/>
  <c r="E681" i="5"/>
  <c r="D681" i="5"/>
  <c r="S681" i="5" s="1"/>
  <c r="T681" i="5" s="1"/>
  <c r="E683" i="5"/>
  <c r="F683" i="5"/>
  <c r="E684" i="5"/>
  <c r="D684" i="5"/>
  <c r="F684" i="5"/>
  <c r="F686" i="5"/>
  <c r="D686" i="5"/>
  <c r="S686" i="5" s="1"/>
  <c r="T686" i="5" s="1"/>
  <c r="E686" i="5"/>
  <c r="F428" i="5"/>
  <c r="H428" i="5"/>
  <c r="D428" i="5"/>
  <c r="E428" i="5"/>
  <c r="G428" i="5"/>
  <c r="G436" i="5"/>
  <c r="E436" i="5"/>
  <c r="D436" i="5"/>
  <c r="S436" i="5" s="1"/>
  <c r="T436" i="5" s="1"/>
  <c r="E436" i="1" s="1"/>
  <c r="F439" i="5"/>
  <c r="D439" i="5"/>
  <c r="S439" i="5" s="1"/>
  <c r="T439" i="5" s="1"/>
  <c r="E439" i="1" s="1"/>
  <c r="E447" i="5"/>
  <c r="G447" i="5"/>
  <c r="D447" i="5"/>
  <c r="F447" i="5"/>
  <c r="F450" i="5"/>
  <c r="E450" i="5"/>
  <c r="S450" i="5" s="1"/>
  <c r="T450" i="5" s="1"/>
  <c r="E450" i="1" s="1"/>
  <c r="D459" i="5"/>
  <c r="F459" i="5"/>
  <c r="E459" i="5"/>
  <c r="D465" i="5"/>
  <c r="S465" i="5" s="1"/>
  <c r="T465" i="5" s="1"/>
  <c r="E465" i="1" s="1"/>
  <c r="G465" i="5"/>
  <c r="E465" i="5"/>
  <c r="E469" i="5"/>
  <c r="D469" i="5"/>
  <c r="S469" i="5" s="1"/>
  <c r="T469" i="5" s="1"/>
  <c r="E469" i="1" s="1"/>
  <c r="M474" i="5"/>
  <c r="L474" i="5"/>
  <c r="N474" i="5"/>
  <c r="O474" i="5"/>
  <c r="P474" i="5"/>
  <c r="Q474" i="5"/>
  <c r="D486" i="5"/>
  <c r="E486" i="5"/>
  <c r="F486" i="5"/>
  <c r="D487" i="5"/>
  <c r="E487" i="5"/>
  <c r="G498" i="5"/>
  <c r="F498" i="5"/>
  <c r="E498" i="5"/>
  <c r="D498" i="5"/>
  <c r="S498" i="5" s="1"/>
  <c r="T498" i="5" s="1"/>
  <c r="E498" i="1" s="1"/>
  <c r="D501" i="5"/>
  <c r="F501" i="5"/>
  <c r="E501" i="5"/>
  <c r="E504" i="5"/>
  <c r="D504" i="5"/>
  <c r="S504" i="5" s="1"/>
  <c r="T504" i="5" s="1"/>
  <c r="E504" i="1" s="1"/>
  <c r="D506" i="5"/>
  <c r="E506" i="5"/>
  <c r="E508" i="5"/>
  <c r="F508" i="5"/>
  <c r="D508" i="5"/>
  <c r="D512" i="5"/>
  <c r="E512" i="5"/>
  <c r="E513" i="5"/>
  <c r="D513" i="5"/>
  <c r="S513" i="5" s="1"/>
  <c r="T513" i="5" s="1"/>
  <c r="E513" i="1" s="1"/>
  <c r="I525" i="5"/>
  <c r="D525" i="5"/>
  <c r="E525" i="5"/>
  <c r="R525" i="5"/>
  <c r="Q525" i="5"/>
  <c r="P525" i="5"/>
  <c r="F525" i="5"/>
  <c r="G525" i="5"/>
  <c r="H525" i="5"/>
  <c r="O525" i="5"/>
  <c r="N525" i="5"/>
  <c r="M525" i="5"/>
  <c r="L525" i="5"/>
  <c r="K525" i="5"/>
  <c r="J525" i="5"/>
  <c r="F546" i="5"/>
  <c r="D546" i="5"/>
  <c r="E546" i="5"/>
  <c r="D551" i="5"/>
  <c r="E551" i="5"/>
  <c r="E560" i="5"/>
  <c r="D560" i="5"/>
  <c r="F560" i="5"/>
  <c r="G560" i="5"/>
  <c r="F561" i="5"/>
  <c r="D561" i="5"/>
  <c r="S515" i="5"/>
  <c r="T515" i="5" s="1"/>
  <c r="E515" i="1" s="1"/>
  <c r="E102" i="5"/>
  <c r="F102" i="5"/>
  <c r="G102" i="5"/>
  <c r="H102" i="5"/>
  <c r="I102" i="5"/>
  <c r="D102" i="5"/>
  <c r="S102" i="5" s="1"/>
  <c r="T102" i="5" s="1"/>
  <c r="E102" i="1" s="1"/>
  <c r="E133" i="5"/>
  <c r="D133" i="5"/>
  <c r="S133" i="5" s="1"/>
  <c r="T133" i="5" s="1"/>
  <c r="E133" i="1" s="1"/>
  <c r="E138" i="5"/>
  <c r="D138" i="5"/>
  <c r="R140" i="5"/>
  <c r="D140" i="5"/>
  <c r="Q140" i="5"/>
  <c r="P140" i="5"/>
  <c r="O140" i="5"/>
  <c r="N140" i="5"/>
  <c r="D158" i="5"/>
  <c r="S158" i="5" s="1"/>
  <c r="T158" i="5" s="1"/>
  <c r="E158" i="1" s="1"/>
  <c r="E158" i="5"/>
  <c r="D167" i="5"/>
  <c r="E167" i="5"/>
  <c r="D175" i="5"/>
  <c r="S175" i="5" s="1"/>
  <c r="T175" i="5" s="1"/>
  <c r="E175" i="1" s="1"/>
  <c r="E175" i="5"/>
  <c r="D184" i="5"/>
  <c r="F184" i="5"/>
  <c r="E184" i="5"/>
  <c r="D190" i="5"/>
  <c r="G190" i="5"/>
  <c r="E190" i="5"/>
  <c r="E201" i="5"/>
  <c r="D201" i="5"/>
  <c r="S201" i="5" s="1"/>
  <c r="T201" i="5" s="1"/>
  <c r="E201" i="1" s="1"/>
  <c r="D211" i="5"/>
  <c r="E211" i="5"/>
  <c r="F211" i="5"/>
  <c r="I211" i="5"/>
  <c r="G211" i="5"/>
  <c r="H211" i="5"/>
  <c r="N259" i="5"/>
  <c r="O259" i="5"/>
  <c r="P259" i="5"/>
  <c r="Q259" i="5"/>
  <c r="F290" i="5"/>
  <c r="D290" i="5"/>
  <c r="E290" i="5"/>
  <c r="E295" i="5"/>
  <c r="D295" i="5"/>
  <c r="R299" i="5"/>
  <c r="I299" i="5"/>
  <c r="H299" i="5"/>
  <c r="G299" i="5"/>
  <c r="D299" i="5"/>
  <c r="J299" i="5"/>
  <c r="Q299" i="5"/>
  <c r="P299" i="5"/>
  <c r="O299" i="5"/>
  <c r="N299" i="5"/>
  <c r="M299" i="5"/>
  <c r="L299" i="5"/>
  <c r="K299" i="5"/>
  <c r="F361" i="5"/>
  <c r="D361" i="5"/>
  <c r="E361" i="5"/>
  <c r="G361" i="5"/>
  <c r="E367" i="5"/>
  <c r="F367" i="5"/>
  <c r="D367" i="5"/>
  <c r="D368" i="5"/>
  <c r="S368" i="5" s="1"/>
  <c r="T368" i="5" s="1"/>
  <c r="E368" i="1" s="1"/>
  <c r="E368" i="5"/>
  <c r="D370" i="5"/>
  <c r="E370" i="5"/>
  <c r="F370" i="5"/>
  <c r="D373" i="5"/>
  <c r="F373" i="5"/>
  <c r="E373" i="5"/>
  <c r="F376" i="5"/>
  <c r="D376" i="5"/>
  <c r="E376" i="5"/>
  <c r="N378" i="5"/>
  <c r="O378" i="5"/>
  <c r="P378" i="5"/>
  <c r="Q378" i="5"/>
  <c r="M378" i="5"/>
  <c r="G418" i="5"/>
  <c r="H418" i="5"/>
  <c r="I418" i="5"/>
  <c r="R418" i="5"/>
  <c r="J418" i="5"/>
  <c r="K418" i="5"/>
  <c r="L418" i="5"/>
  <c r="Q418" i="5"/>
  <c r="P418" i="5"/>
  <c r="O418" i="5"/>
  <c r="N418" i="5"/>
  <c r="M418" i="5"/>
  <c r="S25" i="5"/>
  <c r="T25" i="5" s="1"/>
  <c r="E25" i="1" s="1"/>
  <c r="S37" i="5"/>
  <c r="T37" i="5" s="1"/>
  <c r="E37" i="1" s="1"/>
  <c r="S96" i="5"/>
  <c r="T96" i="5" s="1"/>
  <c r="E96" i="1" s="1"/>
  <c r="S23" i="5"/>
  <c r="T23" i="5" s="1"/>
  <c r="E23" i="1" s="1"/>
  <c r="S47" i="5"/>
  <c r="T47" i="5" s="1"/>
  <c r="E47" i="1" s="1"/>
  <c r="S48" i="5"/>
  <c r="T48" i="5" s="1"/>
  <c r="E48" i="1" s="1"/>
  <c r="S73" i="5"/>
  <c r="T73" i="5" s="1"/>
  <c r="E73" i="1" s="1"/>
  <c r="S58" i="5"/>
  <c r="T58" i="5" s="1"/>
  <c r="E58" i="1" s="1"/>
  <c r="S59" i="5"/>
  <c r="T59" i="5" s="1"/>
  <c r="E59" i="1" s="1"/>
  <c r="S60" i="5"/>
  <c r="T60" i="5" s="1"/>
  <c r="E60" i="1" s="1"/>
  <c r="S72" i="5"/>
  <c r="T72" i="5" s="1"/>
  <c r="E72" i="1" s="1"/>
  <c r="S85" i="5"/>
  <c r="T85" i="5" s="1"/>
  <c r="E85" i="1" s="1"/>
  <c r="S98" i="5"/>
  <c r="T98" i="5" s="1"/>
  <c r="E98" i="1" s="1"/>
  <c r="D27" i="5"/>
  <c r="F16" i="5"/>
  <c r="G16" i="5"/>
  <c r="H16" i="5"/>
  <c r="I16" i="5"/>
  <c r="J16" i="5"/>
  <c r="K16" i="5"/>
  <c r="L16" i="5"/>
  <c r="M16" i="5"/>
  <c r="N16" i="5"/>
  <c r="O16" i="5"/>
  <c r="P16" i="5"/>
  <c r="Q16" i="5"/>
  <c r="R16" i="5"/>
  <c r="R27" i="5"/>
  <c r="O27" i="5"/>
  <c r="P27" i="5"/>
  <c r="Q27" i="5"/>
  <c r="L40" i="5"/>
  <c r="G40" i="5"/>
  <c r="H40" i="5"/>
  <c r="I40" i="5"/>
  <c r="J40" i="5"/>
  <c r="K40" i="5"/>
  <c r="F40" i="5"/>
  <c r="M40" i="5"/>
  <c r="N40" i="5"/>
  <c r="O40" i="5"/>
  <c r="P40" i="5"/>
  <c r="Q40" i="5"/>
  <c r="R40" i="5"/>
  <c r="E52" i="5"/>
  <c r="D52" i="5"/>
  <c r="F52" i="5"/>
  <c r="G52" i="5"/>
  <c r="H52" i="5"/>
  <c r="I52" i="5"/>
  <c r="J52" i="5"/>
  <c r="K52" i="5"/>
  <c r="L52" i="5"/>
  <c r="M52" i="5"/>
  <c r="N52" i="5"/>
  <c r="O52" i="5"/>
  <c r="P52" i="5"/>
  <c r="Q52" i="5"/>
  <c r="R52" i="5"/>
  <c r="S6" i="5"/>
  <c r="T6" i="5" s="1"/>
  <c r="E6" i="1" s="1"/>
  <c r="S14" i="5"/>
  <c r="T14" i="5" s="1"/>
  <c r="E14" i="1" s="1"/>
  <c r="S24" i="5"/>
  <c r="T24" i="5" s="1"/>
  <c r="E24" i="1" s="1"/>
  <c r="S38" i="5"/>
  <c r="T38" i="5" s="1"/>
  <c r="E38" i="1" s="1"/>
  <c r="S61" i="5"/>
  <c r="T61" i="5" s="1"/>
  <c r="E61" i="1" s="1"/>
  <c r="S36" i="5"/>
  <c r="T36" i="5" s="1"/>
  <c r="E36" i="1" s="1"/>
  <c r="S49" i="5"/>
  <c r="T49" i="5" s="1"/>
  <c r="E49" i="1" s="1"/>
  <c r="S97" i="5"/>
  <c r="T97" i="5" s="1"/>
  <c r="E97" i="1" s="1"/>
  <c r="S32" i="5"/>
  <c r="T32" i="5" s="1"/>
  <c r="E32" i="1" s="1"/>
  <c r="S33" i="5"/>
  <c r="T33" i="5" s="1"/>
  <c r="E33" i="1" s="1"/>
  <c r="D34" i="5"/>
  <c r="S34" i="5" s="1"/>
  <c r="T34" i="5" s="1"/>
  <c r="E34" i="1" s="1"/>
  <c r="S39" i="5"/>
  <c r="T39" i="5" s="1"/>
  <c r="E39" i="1" s="1"/>
  <c r="S51" i="5"/>
  <c r="T51" i="5" s="1"/>
  <c r="E51" i="1" s="1"/>
  <c r="D63" i="5"/>
  <c r="S63" i="5" s="1"/>
  <c r="T63" i="5" s="1"/>
  <c r="E63" i="1" s="1"/>
  <c r="S87" i="5"/>
  <c r="T87" i="5" s="1"/>
  <c r="E87" i="1" s="1"/>
  <c r="S13" i="5"/>
  <c r="T13" i="5" s="1"/>
  <c r="E13" i="1" s="1"/>
  <c r="S10" i="5"/>
  <c r="T10" i="5" s="1"/>
  <c r="E10" i="1" s="1"/>
  <c r="S12" i="5"/>
  <c r="T12" i="5" s="1"/>
  <c r="E12" i="1" s="1"/>
  <c r="N15" i="5"/>
  <c r="R15" i="5"/>
  <c r="Q15" i="5"/>
  <c r="P15" i="5"/>
  <c r="O15" i="5"/>
  <c r="H15" i="5"/>
  <c r="I15" i="5"/>
  <c r="J15" i="5"/>
  <c r="K15" i="5"/>
  <c r="L15" i="5"/>
  <c r="M15" i="5"/>
  <c r="E26" i="5"/>
  <c r="D26" i="5"/>
  <c r="S26" i="5" s="1"/>
  <c r="T26" i="5" s="1"/>
  <c r="E26" i="1" s="1"/>
  <c r="Q38" i="5"/>
  <c r="R38" i="5"/>
  <c r="M50" i="5"/>
  <c r="N50" i="5"/>
  <c r="O50" i="5"/>
  <c r="P50" i="5"/>
  <c r="Q50" i="5"/>
  <c r="R50" i="5"/>
  <c r="O62" i="5"/>
  <c r="N62" i="5"/>
  <c r="L62" i="5"/>
  <c r="P62" i="5"/>
  <c r="Q62" i="5"/>
  <c r="R62" i="5"/>
  <c r="M62" i="5"/>
  <c r="J74" i="5"/>
  <c r="K74" i="5"/>
  <c r="L74" i="5"/>
  <c r="M74" i="5"/>
  <c r="N74" i="5"/>
  <c r="O74" i="5"/>
  <c r="P74" i="5"/>
  <c r="Q74" i="5"/>
  <c r="R74" i="5"/>
  <c r="I86" i="5"/>
  <c r="J86" i="5"/>
  <c r="K86" i="5"/>
  <c r="L86" i="5"/>
  <c r="M86" i="5"/>
  <c r="N86" i="5"/>
  <c r="O86" i="5"/>
  <c r="P86" i="5"/>
  <c r="Q86" i="5"/>
  <c r="R86" i="5"/>
  <c r="H86" i="5"/>
  <c r="G86" i="5"/>
  <c r="F35" i="5"/>
  <c r="D35" i="5"/>
  <c r="E35" i="5"/>
  <c r="F99" i="5"/>
  <c r="D99" i="5"/>
  <c r="S574" i="5" l="1"/>
  <c r="T574" i="5" s="1"/>
  <c r="E574" i="1" s="1"/>
  <c r="S662" i="5"/>
  <c r="T662" i="5" s="1"/>
  <c r="S596" i="5"/>
  <c r="T596" i="5" s="1"/>
  <c r="E596" i="1" s="1"/>
  <c r="S604" i="5"/>
  <c r="T604" i="5" s="1"/>
  <c r="E604" i="1" s="1"/>
  <c r="S607" i="5"/>
  <c r="T607" i="5" s="1"/>
  <c r="E607" i="1" s="1"/>
  <c r="S660" i="5"/>
  <c r="T660" i="5" s="1"/>
  <c r="S675" i="5"/>
  <c r="T675" i="5" s="1"/>
  <c r="S683" i="5"/>
  <c r="T683" i="5" s="1"/>
  <c r="S569" i="5"/>
  <c r="T569" i="5" s="1"/>
  <c r="E569" i="1" s="1"/>
  <c r="S655" i="5"/>
  <c r="T655" i="5" s="1"/>
  <c r="S684" i="5"/>
  <c r="T684" i="5" s="1"/>
  <c r="S638" i="5"/>
  <c r="T638" i="5" s="1"/>
  <c r="E638" i="1" s="1"/>
  <c r="S676" i="5"/>
  <c r="T676" i="5" s="1"/>
  <c r="S582" i="5"/>
  <c r="T582" i="5" s="1"/>
  <c r="E582" i="1" s="1"/>
  <c r="S614" i="5"/>
  <c r="T614" i="5" s="1"/>
  <c r="E614" i="1" s="1"/>
  <c r="S661" i="5"/>
  <c r="T661" i="5" s="1"/>
  <c r="S680" i="5"/>
  <c r="T680" i="5" s="1"/>
  <c r="S570" i="5"/>
  <c r="T570" i="5" s="1"/>
  <c r="E570" i="1" s="1"/>
  <c r="S474" i="5"/>
  <c r="T474" i="5" s="1"/>
  <c r="E474" i="1" s="1"/>
  <c r="S487" i="5"/>
  <c r="T487" i="5" s="1"/>
  <c r="E487" i="1" s="1"/>
  <c r="S512" i="5"/>
  <c r="T512" i="5" s="1"/>
  <c r="E512" i="1" s="1"/>
  <c r="S546" i="5"/>
  <c r="T546" i="5" s="1"/>
  <c r="E546" i="1" s="1"/>
  <c r="S561" i="5"/>
  <c r="T561" i="5" s="1"/>
  <c r="E561" i="1" s="1"/>
  <c r="S428" i="5"/>
  <c r="T428" i="5" s="1"/>
  <c r="E428" i="1" s="1"/>
  <c r="S525" i="5"/>
  <c r="T525" i="5" s="1"/>
  <c r="E525" i="1" s="1"/>
  <c r="S551" i="5"/>
  <c r="T551" i="5" s="1"/>
  <c r="E551" i="1" s="1"/>
  <c r="S447" i="5"/>
  <c r="T447" i="5" s="1"/>
  <c r="E447" i="1" s="1"/>
  <c r="S508" i="5"/>
  <c r="T508" i="5" s="1"/>
  <c r="E508" i="1" s="1"/>
  <c r="S459" i="5"/>
  <c r="T459" i="5" s="1"/>
  <c r="E459" i="1" s="1"/>
  <c r="S501" i="5"/>
  <c r="T501" i="5" s="1"/>
  <c r="E501" i="1" s="1"/>
  <c r="S506" i="5"/>
  <c r="T506" i="5" s="1"/>
  <c r="E506" i="1" s="1"/>
  <c r="S560" i="5"/>
  <c r="T560" i="5" s="1"/>
  <c r="E560" i="1" s="1"/>
  <c r="S486" i="5"/>
  <c r="T486" i="5" s="1"/>
  <c r="E486" i="1" s="1"/>
  <c r="S167" i="5"/>
  <c r="T167" i="5" s="1"/>
  <c r="E167" i="1" s="1"/>
  <c r="S190" i="5"/>
  <c r="T190" i="5" s="1"/>
  <c r="E190" i="1" s="1"/>
  <c r="S211" i="5"/>
  <c r="T211" i="5" s="1"/>
  <c r="E211" i="1" s="1"/>
  <c r="S299" i="5"/>
  <c r="T299" i="5" s="1"/>
  <c r="E299" i="1" s="1"/>
  <c r="S370" i="5"/>
  <c r="T370" i="5" s="1"/>
  <c r="E370" i="1" s="1"/>
  <c r="S373" i="5"/>
  <c r="T373" i="5" s="1"/>
  <c r="E373" i="1" s="1"/>
  <c r="S376" i="5"/>
  <c r="T376" i="5" s="1"/>
  <c r="E376" i="1" s="1"/>
  <c r="S138" i="5"/>
  <c r="T138" i="5" s="1"/>
  <c r="E138" i="1" s="1"/>
  <c r="S140" i="5"/>
  <c r="T140" i="5" s="1"/>
  <c r="E140" i="1" s="1"/>
  <c r="S295" i="5"/>
  <c r="T295" i="5" s="1"/>
  <c r="E295" i="1" s="1"/>
  <c r="S378" i="5"/>
  <c r="T378" i="5" s="1"/>
  <c r="E378" i="1" s="1"/>
  <c r="S259" i="5"/>
  <c r="T259" i="5" s="1"/>
  <c r="E259" i="1" s="1"/>
  <c r="S418" i="5"/>
  <c r="T418" i="5" s="1"/>
  <c r="E418" i="1" s="1"/>
  <c r="S290" i="5"/>
  <c r="T290" i="5" s="1"/>
  <c r="E290" i="1" s="1"/>
  <c r="S184" i="5"/>
  <c r="T184" i="5" s="1"/>
  <c r="E184" i="1" s="1"/>
  <c r="S361" i="5"/>
  <c r="T361" i="5" s="1"/>
  <c r="E361" i="1" s="1"/>
  <c r="S367" i="5"/>
  <c r="T367" i="5" s="1"/>
  <c r="E367" i="1" s="1"/>
  <c r="S40" i="5"/>
  <c r="T40" i="5" s="1"/>
  <c r="E40" i="1" s="1"/>
  <c r="S27" i="5"/>
  <c r="T27" i="5" s="1"/>
  <c r="E27" i="1" s="1"/>
  <c r="S99" i="5"/>
  <c r="T99" i="5" s="1"/>
  <c r="E99" i="1" s="1"/>
  <c r="S50" i="5"/>
  <c r="T50" i="5" s="1"/>
  <c r="E50" i="1" s="1"/>
  <c r="S16" i="5"/>
  <c r="T16" i="5" s="1"/>
  <c r="E16" i="1" s="1"/>
  <c r="S52" i="5"/>
  <c r="T52" i="5" s="1"/>
  <c r="E52" i="1" s="1"/>
  <c r="S62" i="5"/>
  <c r="T62" i="5" s="1"/>
  <c r="E62" i="1" s="1"/>
  <c r="S15" i="5"/>
  <c r="T15" i="5" s="1"/>
  <c r="E15" i="1" s="1"/>
  <c r="S74" i="5"/>
  <c r="T74" i="5" s="1"/>
  <c r="E74" i="1" s="1"/>
  <c r="S86" i="5"/>
  <c r="T86" i="5" s="1"/>
  <c r="E86" i="1" s="1"/>
  <c r="S35" i="5"/>
  <c r="T35" i="5" s="1"/>
  <c r="E35" i="1" s="1"/>
</calcChain>
</file>

<file path=xl/sharedStrings.xml><?xml version="1.0" encoding="utf-8"?>
<sst xmlns="http://schemas.openxmlformats.org/spreadsheetml/2006/main" count="661" uniqueCount="241">
  <si>
    <t>YOUR DATA</t>
  </si>
  <si>
    <t>Basalt</t>
  </si>
  <si>
    <t>Sample #</t>
  </si>
  <si>
    <t>%SiO₂</t>
  </si>
  <si>
    <t>%Na₂O</t>
  </si>
  <si>
    <t>%K₂O</t>
  </si>
  <si>
    <t>%TotalAlk</t>
  </si>
  <si>
    <t>Picro-Basalt</t>
  </si>
  <si>
    <t>Basaltic Andesite</t>
  </si>
  <si>
    <t>Andesite</t>
  </si>
  <si>
    <t>Dacite</t>
  </si>
  <si>
    <t>Rhyolite</t>
  </si>
  <si>
    <t>Subalkaline Series</t>
  </si>
  <si>
    <t>Trachyte</t>
  </si>
  <si>
    <t>Alkaline Series</t>
  </si>
  <si>
    <t>Basanite</t>
  </si>
  <si>
    <t>Phonotephrite</t>
  </si>
  <si>
    <t>Tephriphonolite</t>
  </si>
  <si>
    <t>Phonolite</t>
  </si>
  <si>
    <t>Foidite</t>
  </si>
  <si>
    <t>Hyperalkaline Series</t>
  </si>
  <si>
    <t>TAS Parameters, visually plotted</t>
  </si>
  <si>
    <t>Your rock is :</t>
  </si>
  <si>
    <t>Your rock :</t>
  </si>
  <si>
    <t>Variety :</t>
  </si>
  <si>
    <t>This plot is editable : you can change every value in it. However, don't move the cells or all the file will be unusable.</t>
  </si>
  <si>
    <t>This file works as follows :</t>
  </si>
  <si>
    <t>a.</t>
  </si>
  <si>
    <t>b.</t>
  </si>
  <si>
    <t>c.</t>
  </si>
  <si>
    <t>d.</t>
  </si>
  <si>
    <t>In the case of Trachybasalt, Basaltic Trachyansdesite and Trachyandesite, I added a "Variety" column in "Backstage", col.T. This is used to compare the Na2O and K2O contents of your sample, and apply a slightly more accurate name to your rock.</t>
  </si>
  <si>
    <t>e.</t>
  </si>
  <si>
    <t>Finally, the classification of your rock is reported next to your sample in the "Data" sheet, col.E.</t>
  </si>
  <si>
    <t>The "Backstage" and "Params" sheets are protected to avoid an unintentional modification. However, if you want to tinker the hidden sides of this file, you can unlock these two sheets by entering an empty password.</t>
  </si>
  <si>
    <t>Data used to plot the TAS diagram are from Le Maitre et al, 2002. The examples given are from Boivin &amp; Bachèlery, 2009 (eruptions of the Piton de la Fournaise, Réunion, in 1977 and 1983).</t>
  </si>
  <si>
    <t>Equations used to determine the rock field boundaries</t>
  </si>
  <si>
    <t>TrachyBasalt</t>
  </si>
  <si>
    <t>Basaltic TrachyAndesite</t>
  </si>
  <si>
    <t>TrachyAndesite</t>
  </si>
  <si>
    <t>Important : sources and architecture of this document</t>
  </si>
  <si>
    <r>
      <t xml:space="preserve">This file is based on the "TAS Diagram Plotter", version 2.0, by Kayla IACOVINO (available on her website at </t>
    </r>
    <r>
      <rPr>
        <b/>
        <sz val="12"/>
        <color rgb="FF00B0F0"/>
        <rFont val="Calibri"/>
        <family val="2"/>
        <scheme val="minor"/>
      </rPr>
      <t>http://www.kaylaiacovino.com/tools-for-petrologists/</t>
    </r>
    <r>
      <rPr>
        <sz val="12"/>
        <color theme="1"/>
        <rFont val="Calibri"/>
        <family val="2"/>
        <scheme val="minor"/>
      </rPr>
      <t>.</t>
    </r>
  </si>
  <si>
    <t>Further improvements and ideas</t>
  </si>
  <si>
    <t>- Add other elements compostions (FeO, MgO, etc.) to improve classification.</t>
  </si>
  <si>
    <t>- Add more details to the classification, with subcategories for each rock types (ex.: Boninite for Basaltic-Andesite, Nephelinite for Foidite, etc.).</t>
  </si>
  <si>
    <t>- Add trace elements, spider grams and normalisation to chondrites.</t>
  </si>
  <si>
    <t>- Add CIPW norm to (try to) present a mineral composition.</t>
  </si>
  <si>
    <t>- Add the possibility to switch to plutonic rocks if needed</t>
  </si>
  <si>
    <t>In the "Params" sheet, all coordinates used to determine the different areas of the TAS Diagram are reported. Row 33 contains the %SiO2 values, rows 3-32 contain the %(Na20+K2O). This plot has editable values, in case you wish to change the rocks fields.</t>
  </si>
  <si>
    <t>In the "Backstage" sheet, every field is sampled to identify where in the chart the sample falls. To define the areas, I used a linear regression with every couple of data points from the "Params" plot (see demonstration below). Once a correspondence has been established between your data and a field, the name of this field is re-written next to your data.</t>
  </si>
  <si>
    <t>Also in the "Backstage" sheet, the rock type row is concatenated in the S column. No rock should be assigned more than one type (if it happens : 1. I did my job wrong, 2. you will see these rock names side by side in the S column). The use of a large number of columns, with only 1 name written on every data line, is use to reduce the complexity of the formulae used to determined the name of each rock.</t>
  </si>
  <si>
    <t>E2624</t>
  </si>
  <si>
    <t>A2549</t>
  </si>
  <si>
    <t>Thibault and Holloway, 1994</t>
  </si>
  <si>
    <t>Iacono-Marziano et al 2008</t>
  </si>
  <si>
    <t>B237</t>
  </si>
  <si>
    <t>B490</t>
  </si>
  <si>
    <t>B248</t>
  </si>
  <si>
    <t>B466</t>
  </si>
  <si>
    <t>B497</t>
  </si>
  <si>
    <t>B494</t>
  </si>
  <si>
    <t>B489</t>
  </si>
  <si>
    <t>Holloway and Blank, 1994</t>
  </si>
  <si>
    <t>B2518</t>
  </si>
  <si>
    <t>B491</t>
  </si>
  <si>
    <t>B493</t>
  </si>
  <si>
    <t>B495</t>
  </si>
  <si>
    <t>Metrich &amp; Rutherford 1998</t>
  </si>
  <si>
    <t>B492</t>
  </si>
  <si>
    <t>B290</t>
  </si>
  <si>
    <t>SAT-20421-2*</t>
  </si>
  <si>
    <t>B477</t>
  </si>
  <si>
    <t>B2507</t>
  </si>
  <si>
    <t>Iacono-Marziano H2O-CO2</t>
  </si>
  <si>
    <t>Lesne et al 2011</t>
  </si>
  <si>
    <t>B275</t>
  </si>
  <si>
    <t>ETN-1, Etna</t>
  </si>
  <si>
    <t>Iacono-Marziano et al., 2012</t>
  </si>
  <si>
    <t>SB-4</t>
  </si>
  <si>
    <t>SB-3</t>
  </si>
  <si>
    <t>Z-32</t>
  </si>
  <si>
    <t>Botcharnikov et al 2005</t>
  </si>
  <si>
    <t>Atna</t>
  </si>
  <si>
    <t>Stelling et al., 2008</t>
  </si>
  <si>
    <t>Z-31</t>
  </si>
  <si>
    <t>ET-9</t>
  </si>
  <si>
    <t>An56Di44</t>
  </si>
  <si>
    <t>G448</t>
  </si>
  <si>
    <t>EB-4</t>
  </si>
  <si>
    <t>EB-5</t>
  </si>
  <si>
    <t>VES-9, Vesuvius</t>
  </si>
  <si>
    <t>ET-8</t>
  </si>
  <si>
    <t>Z-22</t>
  </si>
  <si>
    <t>Iacono-Marziano H2O</t>
  </si>
  <si>
    <t>SC1</t>
  </si>
  <si>
    <t>B351</t>
  </si>
  <si>
    <t>ET-5</t>
  </si>
  <si>
    <t>B349</t>
  </si>
  <si>
    <t>G447</t>
  </si>
  <si>
    <t>OB93</t>
  </si>
  <si>
    <t>Z-15</t>
  </si>
  <si>
    <t>K-7</t>
  </si>
  <si>
    <t>K-8</t>
  </si>
  <si>
    <t>K-5</t>
  </si>
  <si>
    <t>K-17</t>
  </si>
  <si>
    <t>K-6</t>
  </si>
  <si>
    <t>K-16</t>
  </si>
  <si>
    <t>K-4</t>
  </si>
  <si>
    <t>K-1</t>
  </si>
  <si>
    <t>K-2</t>
  </si>
  <si>
    <t>Z-33</t>
  </si>
  <si>
    <t>VS-1</t>
  </si>
  <si>
    <t>VS-3</t>
  </si>
  <si>
    <t>VS-2</t>
  </si>
  <si>
    <t>Pawley et al. 1992</t>
  </si>
  <si>
    <t>Alb1</t>
  </si>
  <si>
    <t>B355</t>
  </si>
  <si>
    <t>Berndt et al 2002</t>
  </si>
  <si>
    <t>AH2, phonotephrite; Na/(Na+K)=0.60  - a synthetic analog of the phonotephritic Mt. Mellone lava flow from Alban Hills Volcanic District (Central Italy), same as Alb1 used by Behrens et al, 2009; Iacono-Marziano, 2007 and Freda et al., 2008)</t>
  </si>
  <si>
    <t>B346</t>
  </si>
  <si>
    <t>ST-6</t>
  </si>
  <si>
    <t>ST-4</t>
  </si>
  <si>
    <t>PST-9, Stromboli</t>
  </si>
  <si>
    <t>Behrens et al 2009</t>
  </si>
  <si>
    <t>C-1</t>
  </si>
  <si>
    <t>C-5</t>
  </si>
  <si>
    <t>C-2</t>
  </si>
  <si>
    <t>C-3</t>
  </si>
  <si>
    <t>C-4</t>
  </si>
  <si>
    <t>ST-3</t>
  </si>
  <si>
    <t>Shishkina et al 2010</t>
  </si>
  <si>
    <t>N72</t>
  </si>
  <si>
    <t>Moore et al 1998</t>
  </si>
  <si>
    <t>SAT-87S35-1†</t>
  </si>
  <si>
    <t>SAT-87S35-3†</t>
  </si>
  <si>
    <t>SAT-87S35-4†</t>
  </si>
  <si>
    <t>SAT-87S35-5†</t>
  </si>
  <si>
    <t>MORB (Juan de Fuca Ridge)</t>
  </si>
  <si>
    <t>Stolper and Holloway, 1988</t>
  </si>
  <si>
    <t>169oxi</t>
  </si>
  <si>
    <t>B345</t>
  </si>
  <si>
    <t>Hamilton et al 1964</t>
  </si>
  <si>
    <t>205**</t>
  </si>
  <si>
    <t>203**</t>
  </si>
  <si>
    <t>MORB Tholeiite</t>
  </si>
  <si>
    <t>Dixon et al., 1995</t>
  </si>
  <si>
    <t>Dixon et al 1995</t>
  </si>
  <si>
    <t>17H§</t>
  </si>
  <si>
    <t>20H§</t>
  </si>
  <si>
    <t>21H§</t>
  </si>
  <si>
    <t>Stolper &amp; Holloway 1988</t>
  </si>
  <si>
    <t>Stolper &amp; Holloway 1989</t>
  </si>
  <si>
    <t>Stolper &amp; Holloway 1990</t>
  </si>
  <si>
    <t>Stolper &amp; Holloway 1991</t>
  </si>
  <si>
    <t>Stolper &amp; Holloway 1992</t>
  </si>
  <si>
    <t>Stolper &amp; Holloway 1993</t>
  </si>
  <si>
    <t>AH3, phonotephrite; Na/(Na+K)=0.85  - a synthetic analog of the phonotephritic Mt. Mellone lava flow from Alban Hills Volcanic District (Central Italy), same as Alb1 used by Behrens et al, 2009; Iacono-Marziano, 2007 and Freda et al., 2008)</t>
  </si>
  <si>
    <t>MORB (ALV892-1a, natural sample)</t>
  </si>
  <si>
    <t>KA-12</t>
  </si>
  <si>
    <t>KA-11</t>
  </si>
  <si>
    <t>KA-9</t>
  </si>
  <si>
    <t>KA-14</t>
  </si>
  <si>
    <t>KA-13</t>
  </si>
  <si>
    <t>KA-10</t>
  </si>
  <si>
    <t>Di Matteo et al 2006</t>
  </si>
  <si>
    <t>Jendrzejewski et al 1997</t>
  </si>
  <si>
    <t>SU-1</t>
  </si>
  <si>
    <t>SU-2</t>
  </si>
  <si>
    <t>Shoshonite from the unit 2a of the Minopoli 2 eruption of Campi Flegrei</t>
  </si>
  <si>
    <t>SU-6</t>
  </si>
  <si>
    <t>SU-7</t>
  </si>
  <si>
    <t>Vetere et al. 2011</t>
  </si>
  <si>
    <t>SHO, shoshonite, Na/(Na+K)=0.54; synthetic glass analog from Vulcanello Peninsula (Vulcano Island, Italy; Vetere et al., 2007; 2011)</t>
  </si>
  <si>
    <t>shoshonite from Vulcanello platform lava flow (Aeolian Island, South Italy)</t>
  </si>
  <si>
    <t>Moore et al 1995a</t>
  </si>
  <si>
    <t>SAT-M49-2*</t>
  </si>
  <si>
    <t>SAT-M49-3*</t>
  </si>
  <si>
    <t>T2788</t>
  </si>
  <si>
    <t>T3045</t>
  </si>
  <si>
    <t>T3047</t>
  </si>
  <si>
    <t>T3043</t>
  </si>
  <si>
    <t>T2790</t>
  </si>
  <si>
    <t>Pineau et al., 1998</t>
  </si>
  <si>
    <t>synthetic phonolitic glass with various Na/(Na+K), close to the white pumice of the eruption of Mt Vesuvius</t>
  </si>
  <si>
    <t>Jakobsson 1997</t>
  </si>
  <si>
    <t>Ab27An29Di44</t>
  </si>
  <si>
    <t>Morizet et al 2010</t>
  </si>
  <si>
    <t>SAT-M22-1*</t>
  </si>
  <si>
    <t>SAT-M22-3*</t>
  </si>
  <si>
    <t>SAT-M22-4†</t>
  </si>
  <si>
    <t>SAT-M22-5†</t>
  </si>
  <si>
    <t>Ab50An50</t>
  </si>
  <si>
    <t>Latite from Fondo Riccio eruption of Campi Fligrei</t>
  </si>
  <si>
    <t>SAT-442-4†</t>
  </si>
  <si>
    <t>SAT-442-5†</t>
  </si>
  <si>
    <t>Botcharnikov et al 2006</t>
  </si>
  <si>
    <t>LAT, latite, Na/(Na+K)=0.53; synthetic analog of latite enclaves in rhyolitic lava flow of Rocche Rosse (RR, Lipari, Aeolian Islands, Italy; Davi et al., 2009)</t>
  </si>
  <si>
    <t>A14**</t>
  </si>
  <si>
    <t>A9**</t>
  </si>
  <si>
    <t>SAT-TC19-3*</t>
  </si>
  <si>
    <t>SAT-TC19-7†</t>
  </si>
  <si>
    <t>SAT-TC19-8†</t>
  </si>
  <si>
    <t>R105‡</t>
  </si>
  <si>
    <t>R116‡</t>
  </si>
  <si>
    <t>MHA23</t>
  </si>
  <si>
    <t>synthetic phonolitic glass  similar to the lower Laacher See tephra (LSP-II) corresponding to G140 from Harms et al., 2004</t>
  </si>
  <si>
    <t>G428</t>
  </si>
  <si>
    <t>synthetic phonolitic glass  similar to Montana Blanca deposit (corresponding to T2-182 from Carroll and Blank, 1997)</t>
  </si>
  <si>
    <t>Ab65An35</t>
  </si>
  <si>
    <t>G444</t>
  </si>
  <si>
    <t>G420</t>
  </si>
  <si>
    <t>Juli9</t>
  </si>
  <si>
    <t>G402</t>
  </si>
  <si>
    <t>G446</t>
  </si>
  <si>
    <t>G433</t>
  </si>
  <si>
    <t>G441</t>
  </si>
  <si>
    <t>G410</t>
  </si>
  <si>
    <t>G406</t>
  </si>
  <si>
    <t>G445</t>
  </si>
  <si>
    <t>G424</t>
  </si>
  <si>
    <t>An54Di46</t>
  </si>
  <si>
    <t>SAT-M12-1*</t>
  </si>
  <si>
    <t>SAT-M12-2*</t>
  </si>
  <si>
    <t>SAT-M12-4†</t>
  </si>
  <si>
    <t>PE-M12-20†</t>
  </si>
  <si>
    <t>Ab</t>
  </si>
  <si>
    <t>B96</t>
  </si>
  <si>
    <t>B98</t>
  </si>
  <si>
    <t>B101</t>
  </si>
  <si>
    <t>SAT-NZC4-4*</t>
  </si>
  <si>
    <t>SAT-NZC4-9†</t>
  </si>
  <si>
    <t>SAT-NZC4-11†</t>
  </si>
  <si>
    <t>SAT-CAM73-6†</t>
  </si>
  <si>
    <t>SAT-CAM73-7†</t>
  </si>
  <si>
    <t>Shaw, 1kb\</t>
  </si>
  <si>
    <t>Shaw, 2kb\</t>
  </si>
  <si>
    <t>PDIKS110#</t>
  </si>
  <si>
    <t>PDIKS102#</t>
  </si>
  <si>
    <t>PDIKS115#</t>
  </si>
  <si>
    <t>PDIKS111#</t>
  </si>
  <si>
    <t>PDIKS113#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</si>
</sst>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0"/>
      <color theme="1"/>
      <name val="Arial"/>
      <family val="2"/>
    </font>
    <font>
      <sz val="12"/>
      <color theme="1"/>
      <name val="Arial"/>
      <family val="2"/>
    </font>
    <font>
      <b/>
      <sz val="14"/>
      <color theme="1"/>
      <name val="Arial"/>
      <family val="2"/>
    </font>
    <font>
      <i/>
      <sz val="10"/>
      <color theme="1"/>
      <name val="Arial"/>
      <family val="2"/>
    </font>
    <font>
      <b/>
      <sz val="12"/>
      <color theme="1"/>
      <name val="Arial"/>
      <family val="2"/>
    </font>
    <font>
      <sz val="12"/>
      <color rgb="FFFF0000"/>
      <name val="Calibri"/>
      <family val="2"/>
      <scheme val="minor"/>
    </font>
    <font>
      <b/>
      <sz val="12"/>
      <color rgb="FFFF0000"/>
      <name val="Calibri"/>
      <family val="2"/>
      <scheme val="minor"/>
    </font>
    <font>
      <b/>
      <sz val="12"/>
      <color rgb="FF00B0F0"/>
      <name val="Calibri"/>
      <family val="2"/>
      <scheme val="minor"/>
    </font>
    <font>
      <b/>
      <sz val="12"/>
      <color theme="4"/>
      <name val="Calibri"/>
      <family val="2"/>
      <scheme val="minor"/>
    </font>
    <font>
      <sz val="11"/>
      <color theme="1"/>
      <name val="Calibri"/>
      <family val="2"/>
      <scheme val="minor"/>
    </font>
    <font>
      <sz val="10"/>
      <name val="Arial"/>
      <family val="2"/>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tint="0.59999389629810485"/>
        <bgColor indexed="64"/>
      </patternFill>
    </fill>
  </fills>
  <borders count="49">
    <border>
      <left/>
      <right/>
      <top/>
      <bottom/>
      <diagonal/>
    </border>
    <border>
      <left/>
      <right style="thin">
        <color auto="1"/>
      </right>
      <top/>
      <bottom/>
      <diagonal/>
    </border>
    <border>
      <left/>
      <right style="thin">
        <color auto="1"/>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thin">
        <color indexed="64"/>
      </bottom>
      <diagonal/>
    </border>
    <border>
      <left style="thin">
        <color auto="1"/>
      </left>
      <right/>
      <top/>
      <bottom/>
      <diagonal/>
    </border>
    <border>
      <left style="thin">
        <color auto="1"/>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style="medium">
        <color indexed="64"/>
      </bottom>
      <diagonal/>
    </border>
    <border>
      <left style="thin">
        <color auto="1"/>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medium">
        <color indexed="64"/>
      </top>
      <bottom style="thin">
        <color indexed="64"/>
      </bottom>
      <diagonal/>
    </border>
    <border>
      <left/>
      <right/>
      <top/>
      <bottom style="thin">
        <color indexed="64"/>
      </bottom>
      <diagonal/>
    </border>
    <border>
      <left/>
      <right/>
      <top style="thin">
        <color indexed="64"/>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thin">
        <color indexed="64"/>
      </bottom>
      <diagonal/>
    </border>
    <border>
      <left/>
      <right style="double">
        <color rgb="FFFF0000"/>
      </right>
      <top/>
      <bottom style="thin">
        <color indexed="64"/>
      </bottom>
      <diagonal/>
    </border>
    <border>
      <left style="double">
        <color rgb="FFFF0000"/>
      </left>
      <right/>
      <top style="thin">
        <color indexed="64"/>
      </top>
      <bottom/>
      <diagonal/>
    </border>
    <border>
      <left/>
      <right style="double">
        <color rgb="FFFF0000"/>
      </right>
      <top style="thin">
        <color indexed="64"/>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theme="4"/>
      </left>
      <right/>
      <top style="double">
        <color theme="4"/>
      </top>
      <bottom/>
      <diagonal/>
    </border>
    <border>
      <left/>
      <right/>
      <top style="double">
        <color theme="4"/>
      </top>
      <bottom/>
      <diagonal/>
    </border>
    <border>
      <left/>
      <right style="double">
        <color theme="4"/>
      </right>
      <top style="double">
        <color theme="4"/>
      </top>
      <bottom/>
      <diagonal/>
    </border>
    <border>
      <left style="double">
        <color theme="4"/>
      </left>
      <right/>
      <top/>
      <bottom style="thin">
        <color indexed="64"/>
      </bottom>
      <diagonal/>
    </border>
    <border>
      <left/>
      <right style="double">
        <color theme="4"/>
      </right>
      <top/>
      <bottom style="thin">
        <color indexed="64"/>
      </bottom>
      <diagonal/>
    </border>
    <border>
      <left style="double">
        <color theme="4"/>
      </left>
      <right/>
      <top/>
      <bottom/>
      <diagonal/>
    </border>
    <border>
      <left/>
      <right style="double">
        <color theme="4"/>
      </right>
      <top/>
      <bottom/>
      <diagonal/>
    </border>
    <border>
      <left style="double">
        <color theme="4"/>
      </left>
      <right/>
      <top/>
      <bottom style="double">
        <color theme="4"/>
      </bottom>
      <diagonal/>
    </border>
    <border>
      <left/>
      <right/>
      <top/>
      <bottom style="double">
        <color theme="4"/>
      </bottom>
      <diagonal/>
    </border>
    <border>
      <left/>
      <right style="double">
        <color theme="4"/>
      </right>
      <top/>
      <bottom style="double">
        <color theme="4"/>
      </bottom>
      <diagonal/>
    </border>
  </borders>
  <cellStyleXfs count="3">
    <xf numFmtId="0" fontId="0" fillId="0" borderId="0"/>
    <xf numFmtId="0" fontId="11" fillId="0" borderId="0"/>
    <xf numFmtId="0" fontId="11" fillId="0" borderId="0"/>
  </cellStyleXfs>
  <cellXfs count="96">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8" xfId="0" applyFont="1" applyBorder="1" applyAlignment="1">
      <alignment vertical="center"/>
    </xf>
    <xf numFmtId="0" fontId="1" fillId="0" borderId="0" xfId="0" quotePrefix="1" applyFont="1" applyAlignment="1">
      <alignment vertical="center"/>
    </xf>
    <xf numFmtId="0" fontId="0" fillId="0" borderId="0" xfId="0"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1" fillId="0" borderId="1" xfId="0" quotePrefix="1" applyFont="1" applyBorder="1" applyAlignment="1">
      <alignment vertical="center"/>
    </xf>
    <xf numFmtId="0" fontId="2" fillId="0" borderId="0" xfId="0" applyFont="1"/>
    <xf numFmtId="0" fontId="1" fillId="0" borderId="0" xfId="0" applyFont="1" applyAlignment="1">
      <alignment horizontal="right" vertical="center"/>
    </xf>
    <xf numFmtId="0" fontId="1" fillId="0" borderId="20" xfId="0" applyFont="1" applyBorder="1" applyAlignment="1">
      <alignment horizontal="center" vertical="center"/>
    </xf>
    <xf numFmtId="0" fontId="4" fillId="0" borderId="0" xfId="0" applyFont="1" applyAlignment="1">
      <alignment vertical="center"/>
    </xf>
    <xf numFmtId="0" fontId="1" fillId="0" borderId="1" xfId="0" applyFont="1" applyBorder="1" applyAlignment="1">
      <alignment horizontal="right" vertical="center"/>
    </xf>
    <xf numFmtId="0" fontId="1" fillId="0" borderId="21" xfId="0" applyFont="1" applyBorder="1" applyAlignment="1">
      <alignment horizontal="right" vertical="center"/>
    </xf>
    <xf numFmtId="0" fontId="2" fillId="0" borderId="0" xfId="0" applyFont="1" applyAlignment="1">
      <alignment horizontal="right"/>
    </xf>
    <xf numFmtId="0" fontId="4" fillId="3" borderId="1" xfId="0" applyFont="1" applyFill="1" applyBorder="1"/>
    <xf numFmtId="0" fontId="2" fillId="4" borderId="7" xfId="0" applyFont="1" applyFill="1" applyBorder="1"/>
    <xf numFmtId="2" fontId="1" fillId="5" borderId="1" xfId="0" applyNumberFormat="1" applyFont="1" applyFill="1" applyBorder="1"/>
    <xf numFmtId="0" fontId="2" fillId="6" borderId="7" xfId="0" applyFont="1" applyFill="1" applyBorder="1" applyAlignment="1">
      <alignment horizontal="right"/>
    </xf>
    <xf numFmtId="0" fontId="1" fillId="7" borderId="1" xfId="0" applyFont="1" applyFill="1" applyBorder="1"/>
    <xf numFmtId="0" fontId="2" fillId="8" borderId="7" xfId="0" applyFont="1" applyFill="1" applyBorder="1" applyAlignment="1">
      <alignment horizontal="right"/>
    </xf>
    <xf numFmtId="0" fontId="0" fillId="0" borderId="0" xfId="0" applyAlignment="1">
      <alignment horizontal="left" vertical="center"/>
    </xf>
    <xf numFmtId="2" fontId="1" fillId="0" borderId="0" xfId="0" applyNumberFormat="1" applyFont="1" applyAlignment="1">
      <alignment vertical="center"/>
    </xf>
    <xf numFmtId="2" fontId="1" fillId="0" borderId="14" xfId="0" applyNumberFormat="1" applyFont="1" applyBorder="1" applyAlignment="1">
      <alignment vertical="center"/>
    </xf>
    <xf numFmtId="0" fontId="1" fillId="0" borderId="22" xfId="0" applyFont="1" applyBorder="1" applyAlignment="1">
      <alignment vertical="center"/>
    </xf>
    <xf numFmtId="0" fontId="1" fillId="0" borderId="7" xfId="0" applyFont="1" applyBorder="1" applyAlignment="1">
      <alignment vertical="center"/>
    </xf>
    <xf numFmtId="0" fontId="1" fillId="0" borderId="24" xfId="0" applyFont="1" applyBorder="1" applyAlignment="1">
      <alignment vertical="center"/>
    </xf>
    <xf numFmtId="0" fontId="1" fillId="4" borderId="22" xfId="0" applyFont="1" applyFill="1" applyBorder="1" applyAlignment="1">
      <alignment vertical="center"/>
    </xf>
    <xf numFmtId="0" fontId="1" fillId="8" borderId="22" xfId="0" applyFont="1" applyFill="1" applyBorder="1" applyAlignment="1">
      <alignment vertical="center"/>
    </xf>
    <xf numFmtId="0" fontId="1" fillId="6" borderId="23" xfId="0" applyFont="1" applyFill="1" applyBorder="1" applyAlignment="1">
      <alignmen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1" fillId="0" borderId="3"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0" fillId="0" borderId="44" xfId="0" quotePrefix="1" applyBorder="1" applyAlignment="1">
      <alignment horizontal="left" vertical="center"/>
    </xf>
    <xf numFmtId="0" fontId="0" fillId="0" borderId="0" xfId="0" quotePrefix="1" applyAlignment="1">
      <alignment horizontal="left" vertical="center"/>
    </xf>
    <xf numFmtId="0" fontId="0" fillId="0" borderId="45" xfId="0" quotePrefix="1" applyBorder="1" applyAlignment="1">
      <alignment horizontal="left" vertical="center"/>
    </xf>
    <xf numFmtId="0" fontId="0" fillId="0" borderId="46" xfId="0" quotePrefix="1" applyBorder="1" applyAlignment="1">
      <alignment horizontal="left" vertical="center"/>
    </xf>
    <xf numFmtId="0" fontId="0" fillId="0" borderId="47" xfId="0" quotePrefix="1" applyBorder="1" applyAlignment="1">
      <alignment horizontal="left" vertical="center"/>
    </xf>
    <xf numFmtId="0" fontId="0" fillId="0" borderId="48" xfId="0" quotePrefix="1" applyBorder="1" applyAlignment="1">
      <alignment horizontal="left" vertical="center"/>
    </xf>
    <xf numFmtId="0" fontId="0" fillId="0" borderId="0" xfId="0" applyAlignment="1">
      <alignment horizontal="left" vertical="center"/>
    </xf>
    <xf numFmtId="0" fontId="0" fillId="0" borderId="45" xfId="0" applyBorder="1" applyAlignment="1">
      <alignment horizontal="left" vertical="center"/>
    </xf>
    <xf numFmtId="0" fontId="0" fillId="0" borderId="44" xfId="0" applyBorder="1" applyAlignment="1">
      <alignment horizontal="left" vertical="center"/>
    </xf>
    <xf numFmtId="0" fontId="0" fillId="0" borderId="44" xfId="0" quotePrefix="1" applyBorder="1" applyAlignment="1">
      <alignment horizontal="left" vertical="center" wrapText="1"/>
    </xf>
    <xf numFmtId="0" fontId="0" fillId="0" borderId="0" xfId="0" applyAlignment="1">
      <alignment horizontal="left" vertical="center" wrapText="1"/>
    </xf>
    <xf numFmtId="0" fontId="0" fillId="0" borderId="45" xfId="0" applyBorder="1" applyAlignment="1">
      <alignment horizontal="left" vertical="center" wrapText="1"/>
    </xf>
    <xf numFmtId="0" fontId="0" fillId="0" borderId="44" xfId="0" applyBorder="1" applyAlignment="1">
      <alignment horizontal="left"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25" xfId="0" applyFont="1" applyBorder="1" applyAlignment="1">
      <alignment horizontal="center" vertical="center"/>
    </xf>
    <xf numFmtId="0" fontId="9" fillId="0" borderId="4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5" xfId="0" applyFont="1" applyBorder="1" applyAlignment="1">
      <alignment horizontal="center" vertical="center"/>
    </xf>
    <xf numFmtId="0" fontId="7" fillId="0" borderId="31" xfId="0" applyFont="1" applyBorder="1" applyAlignment="1">
      <alignment horizontal="center" vertical="center"/>
    </xf>
    <xf numFmtId="0" fontId="0" fillId="0" borderId="26" xfId="0" applyBorder="1" applyAlignment="1">
      <alignment horizontal="left" vertical="center" wrapText="1"/>
    </xf>
    <xf numFmtId="0" fontId="0" fillId="0" borderId="33" xfId="0" applyBorder="1" applyAlignment="1">
      <alignment horizontal="left" vertical="center" wrapText="1"/>
    </xf>
    <xf numFmtId="0" fontId="0" fillId="0" borderId="35" xfId="0" applyBorder="1" applyAlignment="1">
      <alignment horizontal="left" vertical="center" wrapText="1"/>
    </xf>
    <xf numFmtId="0" fontId="0" fillId="0" borderId="25"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left" vertical="center"/>
    </xf>
    <xf numFmtId="0" fontId="0" fillId="0" borderId="33" xfId="0" applyBorder="1" applyAlignment="1">
      <alignment horizontal="left"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25" xfId="0" applyBorder="1" applyAlignment="1">
      <alignment horizontal="center" vertical="center"/>
    </xf>
    <xf numFmtId="49" fontId="10" fillId="0" borderId="0" xfId="0" applyNumberFormat="1" applyFont="1"/>
    <xf numFmtId="0" fontId="11" fillId="0" borderId="0" xfId="1"/>
    <xf numFmtId="0" fontId="11" fillId="0" borderId="0" xfId="2" applyAlignment="1">
      <alignment horizontal="left"/>
    </xf>
    <xf numFmtId="2" fontId="10" fillId="0" borderId="0" xfId="0" applyNumberFormat="1" applyFont="1"/>
    <xf numFmtId="2" fontId="0" fillId="0" borderId="0" xfId="0" applyNumberFormat="1"/>
  </cellXfs>
  <cellStyles count="3">
    <cellStyle name="Normal" xfId="0" builtinId="0"/>
    <cellStyle name="Normal 2" xfId="1" xr:uid="{194DE8DD-F685-DE40-B4DC-99FD53C3BB54}"/>
    <cellStyle name="Normal 3" xfId="2" xr:uid="{4CEC5CCF-1CBE-F94C-A592-68CC3FA724B5}"/>
  </cellStyles>
  <dxfs count="3">
    <dxf>
      <font>
        <color theme="0"/>
      </font>
    </dxf>
    <dxf>
      <font>
        <color theme="0"/>
      </font>
    </dxf>
    <dxf>
      <font>
        <b val="0"/>
        <i val="0"/>
        <color rgb="FFFFFF00"/>
      </font>
      <fill>
        <patternFill>
          <bgColor rgb="FFFF00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170410626525551E-2"/>
          <c:y val="6.9468171451591745E-2"/>
          <c:w val="0.92897574295148599"/>
          <c:h val="0.88964340320591873"/>
        </c:manualLayout>
      </c:layout>
      <c:scatterChart>
        <c:scatterStyle val="lineMarker"/>
        <c:varyColors val="0"/>
        <c:ser>
          <c:idx val="7"/>
          <c:order val="0"/>
          <c:tx>
            <c:v>Your Data</c:v>
          </c:tx>
          <c:spPr>
            <a:ln>
              <a:noFill/>
            </a:ln>
          </c:spPr>
          <c:marker>
            <c:symbol val="circle"/>
            <c:size val="6"/>
            <c:spPr>
              <a:solidFill>
                <a:srgbClr val="C00000"/>
              </a:solidFill>
              <a:ln>
                <a:noFill/>
              </a:ln>
            </c:spPr>
          </c:marker>
          <c:xVal>
            <c:numRef>
              <c:f>Backstage!$B$3:$B$713</c:f>
              <c:numCache>
                <c:formatCode>0.00</c:formatCode>
                <c:ptCount val="711"/>
                <c:pt idx="0">
                  <c:v>39.36059448345091</c:v>
                </c:pt>
                <c:pt idx="1">
                  <c:v>39.36061937169125</c:v>
                </c:pt>
                <c:pt idx="2">
                  <c:v>39.360632508479171</c:v>
                </c:pt>
                <c:pt idx="3">
                  <c:v>39.360648094759888</c:v>
                </c:pt>
                <c:pt idx="4">
                  <c:v>42.355137489425296</c:v>
                </c:pt>
                <c:pt idx="5">
                  <c:v>42.355137489425296</c:v>
                </c:pt>
                <c:pt idx="6">
                  <c:v>42.355137489425296</c:v>
                </c:pt>
                <c:pt idx="7">
                  <c:v>42.355137489425296</c:v>
                </c:pt>
                <c:pt idx="8">
                  <c:v>42.355137489425296</c:v>
                </c:pt>
                <c:pt idx="9">
                  <c:v>42.355137489425296</c:v>
                </c:pt>
                <c:pt idx="10">
                  <c:v>43.666155003356245</c:v>
                </c:pt>
                <c:pt idx="11">
                  <c:v>43.666155003356245</c:v>
                </c:pt>
                <c:pt idx="12">
                  <c:v>43.666155003356245</c:v>
                </c:pt>
                <c:pt idx="13">
                  <c:v>43.666155003356245</c:v>
                </c:pt>
                <c:pt idx="14">
                  <c:v>43.666155003356245</c:v>
                </c:pt>
                <c:pt idx="15">
                  <c:v>43.666155003356245</c:v>
                </c:pt>
                <c:pt idx="16">
                  <c:v>44.10436830013397</c:v>
                </c:pt>
                <c:pt idx="17">
                  <c:v>44.104374586649023</c:v>
                </c:pt>
                <c:pt idx="18">
                  <c:v>44.104376032562612</c:v>
                </c:pt>
                <c:pt idx="19">
                  <c:v>44.104376032562612</c:v>
                </c:pt>
                <c:pt idx="20">
                  <c:v>44.104380886249722</c:v>
                </c:pt>
                <c:pt idx="21">
                  <c:v>44.104388016125164</c:v>
                </c:pt>
                <c:pt idx="22">
                  <c:v>44.104390802039802</c:v>
                </c:pt>
                <c:pt idx="23">
                  <c:v>44.104392058404649</c:v>
                </c:pt>
                <c:pt idx="24">
                  <c:v>44.104393342030171</c:v>
                </c:pt>
                <c:pt idx="25">
                  <c:v>44.104402908626135</c:v>
                </c:pt>
                <c:pt idx="26">
                  <c:v>44.104408892183692</c:v>
                </c:pt>
                <c:pt idx="27">
                  <c:v>44.104409634992706</c:v>
                </c:pt>
                <c:pt idx="28">
                  <c:v>44.104419286996169</c:v>
                </c:pt>
                <c:pt idx="29">
                  <c:v>44.104422571493131</c:v>
                </c:pt>
                <c:pt idx="30">
                  <c:v>44.104425065494524</c:v>
                </c:pt>
                <c:pt idx="31">
                  <c:v>44.104473391340811</c:v>
                </c:pt>
                <c:pt idx="32">
                  <c:v>44.228975945292838</c:v>
                </c:pt>
                <c:pt idx="33">
                  <c:v>45.04</c:v>
                </c:pt>
                <c:pt idx="34">
                  <c:v>45.472028648518993</c:v>
                </c:pt>
                <c:pt idx="35">
                  <c:v>45.533136569112798</c:v>
                </c:pt>
                <c:pt idx="36">
                  <c:v>45.705828888928927</c:v>
                </c:pt>
                <c:pt idx="37">
                  <c:v>46.009076546324664</c:v>
                </c:pt>
                <c:pt idx="38">
                  <c:v>46.022270576793758</c:v>
                </c:pt>
                <c:pt idx="39">
                  <c:v>46.109654468263564</c:v>
                </c:pt>
                <c:pt idx="40">
                  <c:v>46.174113584253078</c:v>
                </c:pt>
                <c:pt idx="41">
                  <c:v>46.191474033346317</c:v>
                </c:pt>
                <c:pt idx="42">
                  <c:v>46.198654213116406</c:v>
                </c:pt>
                <c:pt idx="43">
                  <c:v>46.237383057570312</c:v>
                </c:pt>
                <c:pt idx="44">
                  <c:v>46.237383057570312</c:v>
                </c:pt>
                <c:pt idx="45">
                  <c:v>46.237383057570312</c:v>
                </c:pt>
                <c:pt idx="46">
                  <c:v>46.299264531550939</c:v>
                </c:pt>
                <c:pt idx="47">
                  <c:v>46.336334247058147</c:v>
                </c:pt>
                <c:pt idx="48">
                  <c:v>46.613108049082122</c:v>
                </c:pt>
                <c:pt idx="49">
                  <c:v>46.7</c:v>
                </c:pt>
                <c:pt idx="50">
                  <c:v>46.718172953814054</c:v>
                </c:pt>
                <c:pt idx="51">
                  <c:v>46.770800535247339</c:v>
                </c:pt>
                <c:pt idx="52">
                  <c:v>46.84</c:v>
                </c:pt>
                <c:pt idx="53">
                  <c:v>46.84110554778804</c:v>
                </c:pt>
                <c:pt idx="54">
                  <c:v>46.9</c:v>
                </c:pt>
                <c:pt idx="55">
                  <c:v>46.943378724541859</c:v>
                </c:pt>
                <c:pt idx="56">
                  <c:v>47.16</c:v>
                </c:pt>
                <c:pt idx="57">
                  <c:v>47.327420089842093</c:v>
                </c:pt>
                <c:pt idx="58">
                  <c:v>47.327420089842093</c:v>
                </c:pt>
                <c:pt idx="59">
                  <c:v>47.327420089842093</c:v>
                </c:pt>
                <c:pt idx="60">
                  <c:v>47.327420089842093</c:v>
                </c:pt>
                <c:pt idx="61">
                  <c:v>47.327420089842093</c:v>
                </c:pt>
                <c:pt idx="62">
                  <c:v>47.47</c:v>
                </c:pt>
                <c:pt idx="63">
                  <c:v>47.583633130072144</c:v>
                </c:pt>
                <c:pt idx="64">
                  <c:v>47.583633130072144</c:v>
                </c:pt>
                <c:pt idx="65">
                  <c:v>47.59</c:v>
                </c:pt>
                <c:pt idx="66">
                  <c:v>47.59</c:v>
                </c:pt>
                <c:pt idx="67">
                  <c:v>47.59</c:v>
                </c:pt>
                <c:pt idx="68">
                  <c:v>47.59</c:v>
                </c:pt>
                <c:pt idx="69">
                  <c:v>47.59</c:v>
                </c:pt>
                <c:pt idx="70">
                  <c:v>47.59</c:v>
                </c:pt>
                <c:pt idx="71">
                  <c:v>47.59</c:v>
                </c:pt>
                <c:pt idx="72">
                  <c:v>47.59</c:v>
                </c:pt>
                <c:pt idx="73">
                  <c:v>47.59</c:v>
                </c:pt>
                <c:pt idx="74">
                  <c:v>47.59</c:v>
                </c:pt>
                <c:pt idx="75">
                  <c:v>47.59</c:v>
                </c:pt>
                <c:pt idx="76">
                  <c:v>47.59</c:v>
                </c:pt>
                <c:pt idx="77">
                  <c:v>47.59</c:v>
                </c:pt>
                <c:pt idx="78">
                  <c:v>47.64</c:v>
                </c:pt>
                <c:pt idx="79">
                  <c:v>47.65</c:v>
                </c:pt>
                <c:pt idx="80">
                  <c:v>47.73</c:v>
                </c:pt>
                <c:pt idx="81">
                  <c:v>47.76</c:v>
                </c:pt>
                <c:pt idx="82">
                  <c:v>47.82</c:v>
                </c:pt>
                <c:pt idx="83">
                  <c:v>47.91</c:v>
                </c:pt>
                <c:pt idx="84">
                  <c:v>47.945539201443445</c:v>
                </c:pt>
                <c:pt idx="85">
                  <c:v>47.954453849254335</c:v>
                </c:pt>
                <c:pt idx="86">
                  <c:v>47.954453849254335</c:v>
                </c:pt>
                <c:pt idx="87">
                  <c:v>47.954453849254335</c:v>
                </c:pt>
                <c:pt idx="88">
                  <c:v>47.98</c:v>
                </c:pt>
                <c:pt idx="89">
                  <c:v>48.02</c:v>
                </c:pt>
                <c:pt idx="90">
                  <c:v>48.02</c:v>
                </c:pt>
                <c:pt idx="91">
                  <c:v>48.02</c:v>
                </c:pt>
                <c:pt idx="92">
                  <c:v>48.02</c:v>
                </c:pt>
                <c:pt idx="93">
                  <c:v>48.02</c:v>
                </c:pt>
                <c:pt idx="94">
                  <c:v>48.02</c:v>
                </c:pt>
                <c:pt idx="95">
                  <c:v>48.02</c:v>
                </c:pt>
                <c:pt idx="96">
                  <c:v>48.02</c:v>
                </c:pt>
                <c:pt idx="97">
                  <c:v>48.02</c:v>
                </c:pt>
                <c:pt idx="98">
                  <c:v>48.02</c:v>
                </c:pt>
                <c:pt idx="99">
                  <c:v>48.02</c:v>
                </c:pt>
                <c:pt idx="100">
                  <c:v>48.02</c:v>
                </c:pt>
                <c:pt idx="101">
                  <c:v>48.02</c:v>
                </c:pt>
                <c:pt idx="102">
                  <c:v>48.02</c:v>
                </c:pt>
                <c:pt idx="103">
                  <c:v>48.02</c:v>
                </c:pt>
                <c:pt idx="104">
                  <c:v>48.03646563814867</c:v>
                </c:pt>
                <c:pt idx="105">
                  <c:v>48.03646563814867</c:v>
                </c:pt>
                <c:pt idx="106">
                  <c:v>48.03646563814867</c:v>
                </c:pt>
                <c:pt idx="107">
                  <c:v>48.13</c:v>
                </c:pt>
                <c:pt idx="108">
                  <c:v>48.2</c:v>
                </c:pt>
                <c:pt idx="109">
                  <c:v>48.21</c:v>
                </c:pt>
                <c:pt idx="110">
                  <c:v>48.28</c:v>
                </c:pt>
                <c:pt idx="111">
                  <c:v>48.34</c:v>
                </c:pt>
                <c:pt idx="112">
                  <c:v>48.34</c:v>
                </c:pt>
                <c:pt idx="113">
                  <c:v>48.34</c:v>
                </c:pt>
                <c:pt idx="114">
                  <c:v>48.34</c:v>
                </c:pt>
                <c:pt idx="115">
                  <c:v>48.34</c:v>
                </c:pt>
                <c:pt idx="116">
                  <c:v>48.34</c:v>
                </c:pt>
                <c:pt idx="117">
                  <c:v>48.34</c:v>
                </c:pt>
                <c:pt idx="118">
                  <c:v>48.34</c:v>
                </c:pt>
                <c:pt idx="119">
                  <c:v>48.34</c:v>
                </c:pt>
                <c:pt idx="120">
                  <c:v>48.34218170890513</c:v>
                </c:pt>
                <c:pt idx="121">
                  <c:v>48.34218170890513</c:v>
                </c:pt>
                <c:pt idx="122">
                  <c:v>48.34218170890513</c:v>
                </c:pt>
                <c:pt idx="123">
                  <c:v>48.342181708905137</c:v>
                </c:pt>
                <c:pt idx="124">
                  <c:v>48.342181708905137</c:v>
                </c:pt>
                <c:pt idx="125">
                  <c:v>48.342181708905137</c:v>
                </c:pt>
                <c:pt idx="126">
                  <c:v>48.38</c:v>
                </c:pt>
                <c:pt idx="127">
                  <c:v>48.45</c:v>
                </c:pt>
                <c:pt idx="128">
                  <c:v>48.456575682382137</c:v>
                </c:pt>
                <c:pt idx="129">
                  <c:v>48.458418068437048</c:v>
                </c:pt>
                <c:pt idx="130">
                  <c:v>48.47</c:v>
                </c:pt>
                <c:pt idx="131">
                  <c:v>48.61</c:v>
                </c:pt>
                <c:pt idx="132">
                  <c:v>48.632772939031803</c:v>
                </c:pt>
                <c:pt idx="133">
                  <c:v>48.632772939031803</c:v>
                </c:pt>
                <c:pt idx="134">
                  <c:v>48.632772939031803</c:v>
                </c:pt>
                <c:pt idx="135">
                  <c:v>48.632772939031803</c:v>
                </c:pt>
                <c:pt idx="136">
                  <c:v>48.77</c:v>
                </c:pt>
                <c:pt idx="137">
                  <c:v>48.8</c:v>
                </c:pt>
                <c:pt idx="138">
                  <c:v>48.86</c:v>
                </c:pt>
                <c:pt idx="139">
                  <c:v>48.86</c:v>
                </c:pt>
                <c:pt idx="140">
                  <c:v>48.86</c:v>
                </c:pt>
                <c:pt idx="141">
                  <c:v>48.86</c:v>
                </c:pt>
                <c:pt idx="142">
                  <c:v>48.86</c:v>
                </c:pt>
                <c:pt idx="143">
                  <c:v>48.86</c:v>
                </c:pt>
                <c:pt idx="144">
                  <c:v>48.86</c:v>
                </c:pt>
                <c:pt idx="145">
                  <c:v>48.86</c:v>
                </c:pt>
                <c:pt idx="146">
                  <c:v>48.86</c:v>
                </c:pt>
                <c:pt idx="147">
                  <c:v>48.86</c:v>
                </c:pt>
                <c:pt idx="148">
                  <c:v>48.86</c:v>
                </c:pt>
                <c:pt idx="149">
                  <c:v>48.86</c:v>
                </c:pt>
                <c:pt idx="150">
                  <c:v>48.86</c:v>
                </c:pt>
                <c:pt idx="151">
                  <c:v>48.86</c:v>
                </c:pt>
                <c:pt idx="152">
                  <c:v>48.86</c:v>
                </c:pt>
                <c:pt idx="153">
                  <c:v>48.86</c:v>
                </c:pt>
                <c:pt idx="154">
                  <c:v>48.86</c:v>
                </c:pt>
                <c:pt idx="155">
                  <c:v>48.86</c:v>
                </c:pt>
                <c:pt idx="156">
                  <c:v>48.86</c:v>
                </c:pt>
                <c:pt idx="157">
                  <c:v>48.86</c:v>
                </c:pt>
                <c:pt idx="158">
                  <c:v>48.86</c:v>
                </c:pt>
                <c:pt idx="159">
                  <c:v>48.86</c:v>
                </c:pt>
                <c:pt idx="160">
                  <c:v>48.86</c:v>
                </c:pt>
                <c:pt idx="161">
                  <c:v>48.86</c:v>
                </c:pt>
                <c:pt idx="162">
                  <c:v>48.86</c:v>
                </c:pt>
                <c:pt idx="163">
                  <c:v>48.86</c:v>
                </c:pt>
                <c:pt idx="164">
                  <c:v>48.86</c:v>
                </c:pt>
                <c:pt idx="165">
                  <c:v>48.86</c:v>
                </c:pt>
                <c:pt idx="166">
                  <c:v>48.86</c:v>
                </c:pt>
                <c:pt idx="167">
                  <c:v>48.882596824754778</c:v>
                </c:pt>
                <c:pt idx="168">
                  <c:v>48.882596824754778</c:v>
                </c:pt>
                <c:pt idx="169">
                  <c:v>48.882596824754778</c:v>
                </c:pt>
                <c:pt idx="170">
                  <c:v>48.882596824754778</c:v>
                </c:pt>
                <c:pt idx="171">
                  <c:v>48.885812926005123</c:v>
                </c:pt>
                <c:pt idx="172">
                  <c:v>48.91</c:v>
                </c:pt>
                <c:pt idx="173">
                  <c:v>48.922252289287457</c:v>
                </c:pt>
                <c:pt idx="174">
                  <c:v>48.968523464361219</c:v>
                </c:pt>
                <c:pt idx="175">
                  <c:v>49.031221764883036</c:v>
                </c:pt>
                <c:pt idx="176">
                  <c:v>49.031221764883036</c:v>
                </c:pt>
                <c:pt idx="177">
                  <c:v>49.031221764883043</c:v>
                </c:pt>
                <c:pt idx="178">
                  <c:v>49.06</c:v>
                </c:pt>
                <c:pt idx="179">
                  <c:v>49.07</c:v>
                </c:pt>
                <c:pt idx="180">
                  <c:v>49.07160094364064</c:v>
                </c:pt>
                <c:pt idx="181">
                  <c:v>49.071619247900472</c:v>
                </c:pt>
                <c:pt idx="182">
                  <c:v>49.071625013929761</c:v>
                </c:pt>
                <c:pt idx="183">
                  <c:v>49.071645200314904</c:v>
                </c:pt>
                <c:pt idx="184">
                  <c:v>49.071655338090046</c:v>
                </c:pt>
                <c:pt idx="185">
                  <c:v>49.071667016006501</c:v>
                </c:pt>
                <c:pt idx="186">
                  <c:v>49.071672361546916</c:v>
                </c:pt>
                <c:pt idx="187">
                  <c:v>49.071691233246476</c:v>
                </c:pt>
                <c:pt idx="188">
                  <c:v>49.071711666351717</c:v>
                </c:pt>
                <c:pt idx="189">
                  <c:v>49.11</c:v>
                </c:pt>
                <c:pt idx="190">
                  <c:v>49.18</c:v>
                </c:pt>
                <c:pt idx="191">
                  <c:v>49.2</c:v>
                </c:pt>
                <c:pt idx="192">
                  <c:v>49.26</c:v>
                </c:pt>
                <c:pt idx="193">
                  <c:v>49.37</c:v>
                </c:pt>
                <c:pt idx="194">
                  <c:v>49.4</c:v>
                </c:pt>
                <c:pt idx="195">
                  <c:v>49.4</c:v>
                </c:pt>
                <c:pt idx="196">
                  <c:v>49.4</c:v>
                </c:pt>
                <c:pt idx="197">
                  <c:v>49.4</c:v>
                </c:pt>
                <c:pt idx="198">
                  <c:v>49.4</c:v>
                </c:pt>
                <c:pt idx="199">
                  <c:v>49.4</c:v>
                </c:pt>
                <c:pt idx="200">
                  <c:v>49.4</c:v>
                </c:pt>
                <c:pt idx="201">
                  <c:v>49.4</c:v>
                </c:pt>
                <c:pt idx="202">
                  <c:v>49.4</c:v>
                </c:pt>
                <c:pt idx="203">
                  <c:v>49.4</c:v>
                </c:pt>
                <c:pt idx="204">
                  <c:v>49.4</c:v>
                </c:pt>
                <c:pt idx="205">
                  <c:v>49.4</c:v>
                </c:pt>
                <c:pt idx="206">
                  <c:v>49.46</c:v>
                </c:pt>
                <c:pt idx="207">
                  <c:v>49.46</c:v>
                </c:pt>
                <c:pt idx="208">
                  <c:v>49.46</c:v>
                </c:pt>
                <c:pt idx="209">
                  <c:v>49.46</c:v>
                </c:pt>
                <c:pt idx="210">
                  <c:v>49.46</c:v>
                </c:pt>
                <c:pt idx="211">
                  <c:v>49.46</c:v>
                </c:pt>
                <c:pt idx="212">
                  <c:v>49.46</c:v>
                </c:pt>
                <c:pt idx="213">
                  <c:v>49.46</c:v>
                </c:pt>
                <c:pt idx="214">
                  <c:v>49.46</c:v>
                </c:pt>
                <c:pt idx="215">
                  <c:v>49.46</c:v>
                </c:pt>
                <c:pt idx="216">
                  <c:v>49.489137982343017</c:v>
                </c:pt>
                <c:pt idx="217">
                  <c:v>49.489137982343017</c:v>
                </c:pt>
                <c:pt idx="218">
                  <c:v>49.489137982343017</c:v>
                </c:pt>
                <c:pt idx="219">
                  <c:v>49.489137982343017</c:v>
                </c:pt>
                <c:pt idx="220">
                  <c:v>49.538367560032341</c:v>
                </c:pt>
                <c:pt idx="221">
                  <c:v>49.64</c:v>
                </c:pt>
                <c:pt idx="222">
                  <c:v>49.64</c:v>
                </c:pt>
                <c:pt idx="223">
                  <c:v>49.64</c:v>
                </c:pt>
                <c:pt idx="224">
                  <c:v>49.64</c:v>
                </c:pt>
                <c:pt idx="225">
                  <c:v>49.64</c:v>
                </c:pt>
                <c:pt idx="226">
                  <c:v>49.64</c:v>
                </c:pt>
                <c:pt idx="227">
                  <c:v>49.64</c:v>
                </c:pt>
                <c:pt idx="228">
                  <c:v>49.64</c:v>
                </c:pt>
                <c:pt idx="229">
                  <c:v>49.64</c:v>
                </c:pt>
                <c:pt idx="230">
                  <c:v>49.64</c:v>
                </c:pt>
                <c:pt idx="231">
                  <c:v>49.64</c:v>
                </c:pt>
                <c:pt idx="232">
                  <c:v>49.64</c:v>
                </c:pt>
                <c:pt idx="233">
                  <c:v>49.64</c:v>
                </c:pt>
                <c:pt idx="234">
                  <c:v>49.64</c:v>
                </c:pt>
                <c:pt idx="235">
                  <c:v>49.64</c:v>
                </c:pt>
                <c:pt idx="236">
                  <c:v>49.64</c:v>
                </c:pt>
                <c:pt idx="237">
                  <c:v>49.64</c:v>
                </c:pt>
                <c:pt idx="238">
                  <c:v>49.64</c:v>
                </c:pt>
                <c:pt idx="239">
                  <c:v>49.65</c:v>
                </c:pt>
                <c:pt idx="240">
                  <c:v>49.672541106277777</c:v>
                </c:pt>
                <c:pt idx="241">
                  <c:v>49.72</c:v>
                </c:pt>
                <c:pt idx="242">
                  <c:v>49.81</c:v>
                </c:pt>
                <c:pt idx="243">
                  <c:v>49.828525317732499</c:v>
                </c:pt>
                <c:pt idx="244">
                  <c:v>49.828525317732499</c:v>
                </c:pt>
                <c:pt idx="245">
                  <c:v>49.828525317732499</c:v>
                </c:pt>
                <c:pt idx="246">
                  <c:v>49.89</c:v>
                </c:pt>
                <c:pt idx="247">
                  <c:v>49.89</c:v>
                </c:pt>
                <c:pt idx="248">
                  <c:v>49.89</c:v>
                </c:pt>
                <c:pt idx="249">
                  <c:v>49.89</c:v>
                </c:pt>
                <c:pt idx="250">
                  <c:v>49.89</c:v>
                </c:pt>
                <c:pt idx="251">
                  <c:v>49.89</c:v>
                </c:pt>
                <c:pt idx="252">
                  <c:v>49.89</c:v>
                </c:pt>
                <c:pt idx="253">
                  <c:v>49.89</c:v>
                </c:pt>
                <c:pt idx="254">
                  <c:v>49.89</c:v>
                </c:pt>
                <c:pt idx="255">
                  <c:v>49.89</c:v>
                </c:pt>
                <c:pt idx="256">
                  <c:v>49.89</c:v>
                </c:pt>
                <c:pt idx="257">
                  <c:v>49.89</c:v>
                </c:pt>
                <c:pt idx="258">
                  <c:v>49.89</c:v>
                </c:pt>
                <c:pt idx="259">
                  <c:v>49.89</c:v>
                </c:pt>
                <c:pt idx="260">
                  <c:v>49.89</c:v>
                </c:pt>
                <c:pt idx="261">
                  <c:v>49.89</c:v>
                </c:pt>
                <c:pt idx="262">
                  <c:v>49.89</c:v>
                </c:pt>
                <c:pt idx="263">
                  <c:v>49.89</c:v>
                </c:pt>
                <c:pt idx="264">
                  <c:v>49.89</c:v>
                </c:pt>
                <c:pt idx="265">
                  <c:v>49.89</c:v>
                </c:pt>
                <c:pt idx="266">
                  <c:v>49.89</c:v>
                </c:pt>
                <c:pt idx="267">
                  <c:v>49.89</c:v>
                </c:pt>
                <c:pt idx="268">
                  <c:v>49.89</c:v>
                </c:pt>
                <c:pt idx="269">
                  <c:v>49.89</c:v>
                </c:pt>
                <c:pt idx="270">
                  <c:v>49.89</c:v>
                </c:pt>
                <c:pt idx="271">
                  <c:v>49.89</c:v>
                </c:pt>
                <c:pt idx="272">
                  <c:v>49.89</c:v>
                </c:pt>
                <c:pt idx="273">
                  <c:v>49.89</c:v>
                </c:pt>
                <c:pt idx="274">
                  <c:v>49.89</c:v>
                </c:pt>
                <c:pt idx="275">
                  <c:v>49.89</c:v>
                </c:pt>
                <c:pt idx="276">
                  <c:v>49.89</c:v>
                </c:pt>
                <c:pt idx="277">
                  <c:v>49.89</c:v>
                </c:pt>
                <c:pt idx="278">
                  <c:v>49.89</c:v>
                </c:pt>
                <c:pt idx="279">
                  <c:v>49.89</c:v>
                </c:pt>
                <c:pt idx="280">
                  <c:v>49.89</c:v>
                </c:pt>
                <c:pt idx="281">
                  <c:v>49.89</c:v>
                </c:pt>
                <c:pt idx="282">
                  <c:v>49.89</c:v>
                </c:pt>
                <c:pt idx="283">
                  <c:v>49.89</c:v>
                </c:pt>
                <c:pt idx="284">
                  <c:v>49.89</c:v>
                </c:pt>
                <c:pt idx="285">
                  <c:v>49.984948661156025</c:v>
                </c:pt>
                <c:pt idx="286">
                  <c:v>49.9849724794392</c:v>
                </c:pt>
                <c:pt idx="287">
                  <c:v>49.984995476230139</c:v>
                </c:pt>
                <c:pt idx="288">
                  <c:v>49.985029494522195</c:v>
                </c:pt>
                <c:pt idx="289">
                  <c:v>49.985031104485095</c:v>
                </c:pt>
                <c:pt idx="290">
                  <c:v>50.03</c:v>
                </c:pt>
                <c:pt idx="291">
                  <c:v>50.17</c:v>
                </c:pt>
                <c:pt idx="292">
                  <c:v>50.17</c:v>
                </c:pt>
                <c:pt idx="293">
                  <c:v>50.17</c:v>
                </c:pt>
                <c:pt idx="294">
                  <c:v>50.17</c:v>
                </c:pt>
                <c:pt idx="295">
                  <c:v>50.17</c:v>
                </c:pt>
                <c:pt idx="296">
                  <c:v>50.17</c:v>
                </c:pt>
                <c:pt idx="297">
                  <c:v>50.17</c:v>
                </c:pt>
                <c:pt idx="298">
                  <c:v>50.17</c:v>
                </c:pt>
                <c:pt idx="299">
                  <c:v>50.17</c:v>
                </c:pt>
                <c:pt idx="300">
                  <c:v>50.17</c:v>
                </c:pt>
                <c:pt idx="301">
                  <c:v>50.17</c:v>
                </c:pt>
                <c:pt idx="302">
                  <c:v>50.17</c:v>
                </c:pt>
                <c:pt idx="303">
                  <c:v>50.17</c:v>
                </c:pt>
                <c:pt idx="304">
                  <c:v>50.17</c:v>
                </c:pt>
                <c:pt idx="305">
                  <c:v>50.17</c:v>
                </c:pt>
                <c:pt idx="306">
                  <c:v>50.17</c:v>
                </c:pt>
                <c:pt idx="307">
                  <c:v>50.17</c:v>
                </c:pt>
                <c:pt idx="308">
                  <c:v>50.17</c:v>
                </c:pt>
                <c:pt idx="309">
                  <c:v>50.17</c:v>
                </c:pt>
                <c:pt idx="310">
                  <c:v>50.17</c:v>
                </c:pt>
                <c:pt idx="311">
                  <c:v>50.17</c:v>
                </c:pt>
                <c:pt idx="312">
                  <c:v>50.17</c:v>
                </c:pt>
                <c:pt idx="313">
                  <c:v>50.17</c:v>
                </c:pt>
                <c:pt idx="314">
                  <c:v>50.17</c:v>
                </c:pt>
                <c:pt idx="315">
                  <c:v>50.17</c:v>
                </c:pt>
                <c:pt idx="316">
                  <c:v>50.17</c:v>
                </c:pt>
                <c:pt idx="317">
                  <c:v>50.175017501750162</c:v>
                </c:pt>
                <c:pt idx="318">
                  <c:v>50.175017501750162</c:v>
                </c:pt>
                <c:pt idx="319">
                  <c:v>50.175017501750162</c:v>
                </c:pt>
                <c:pt idx="320">
                  <c:v>50.175017501750162</c:v>
                </c:pt>
                <c:pt idx="321">
                  <c:v>50.175017501750162</c:v>
                </c:pt>
                <c:pt idx="322">
                  <c:v>50.175017501750176</c:v>
                </c:pt>
                <c:pt idx="323">
                  <c:v>50.175017501750176</c:v>
                </c:pt>
                <c:pt idx="324">
                  <c:v>50.175017501750176</c:v>
                </c:pt>
                <c:pt idx="325">
                  <c:v>50.175017501750176</c:v>
                </c:pt>
                <c:pt idx="326">
                  <c:v>50.175017501750176</c:v>
                </c:pt>
                <c:pt idx="327">
                  <c:v>50.26</c:v>
                </c:pt>
                <c:pt idx="328">
                  <c:v>50.6</c:v>
                </c:pt>
                <c:pt idx="329">
                  <c:v>50.6</c:v>
                </c:pt>
                <c:pt idx="330">
                  <c:v>50.6</c:v>
                </c:pt>
                <c:pt idx="331">
                  <c:v>50.6</c:v>
                </c:pt>
                <c:pt idx="332">
                  <c:v>50.6</c:v>
                </c:pt>
                <c:pt idx="333">
                  <c:v>50.6</c:v>
                </c:pt>
                <c:pt idx="334">
                  <c:v>50.6</c:v>
                </c:pt>
                <c:pt idx="335">
                  <c:v>50.6</c:v>
                </c:pt>
                <c:pt idx="336">
                  <c:v>50.630394145487813</c:v>
                </c:pt>
                <c:pt idx="337">
                  <c:v>50.630394145487813</c:v>
                </c:pt>
                <c:pt idx="338">
                  <c:v>50.687668826289169</c:v>
                </c:pt>
                <c:pt idx="339">
                  <c:v>50.687668826289169</c:v>
                </c:pt>
                <c:pt idx="340">
                  <c:v>50.687668826289169</c:v>
                </c:pt>
                <c:pt idx="341">
                  <c:v>50.701630379274178</c:v>
                </c:pt>
                <c:pt idx="342">
                  <c:v>50.71</c:v>
                </c:pt>
                <c:pt idx="343">
                  <c:v>50.71</c:v>
                </c:pt>
                <c:pt idx="344">
                  <c:v>50.71</c:v>
                </c:pt>
                <c:pt idx="345">
                  <c:v>50.71</c:v>
                </c:pt>
                <c:pt idx="346">
                  <c:v>50.723914128806783</c:v>
                </c:pt>
                <c:pt idx="347">
                  <c:v>50.72391412880679</c:v>
                </c:pt>
                <c:pt idx="348">
                  <c:v>50.8</c:v>
                </c:pt>
                <c:pt idx="349">
                  <c:v>50.8</c:v>
                </c:pt>
                <c:pt idx="350">
                  <c:v>50.8</c:v>
                </c:pt>
                <c:pt idx="351">
                  <c:v>50.8</c:v>
                </c:pt>
                <c:pt idx="352">
                  <c:v>50.8</c:v>
                </c:pt>
                <c:pt idx="353">
                  <c:v>50.8</c:v>
                </c:pt>
                <c:pt idx="354">
                  <c:v>50.8</c:v>
                </c:pt>
                <c:pt idx="355">
                  <c:v>50.8</c:v>
                </c:pt>
                <c:pt idx="356">
                  <c:v>50.8</c:v>
                </c:pt>
                <c:pt idx="357">
                  <c:v>50.8</c:v>
                </c:pt>
                <c:pt idx="358">
                  <c:v>50.8</c:v>
                </c:pt>
                <c:pt idx="359">
                  <c:v>50.8</c:v>
                </c:pt>
                <c:pt idx="360">
                  <c:v>50.8</c:v>
                </c:pt>
                <c:pt idx="361">
                  <c:v>50.8</c:v>
                </c:pt>
                <c:pt idx="362">
                  <c:v>50.8</c:v>
                </c:pt>
                <c:pt idx="363">
                  <c:v>50.8</c:v>
                </c:pt>
                <c:pt idx="364">
                  <c:v>50.8</c:v>
                </c:pt>
                <c:pt idx="365">
                  <c:v>50.8</c:v>
                </c:pt>
                <c:pt idx="366">
                  <c:v>50.8</c:v>
                </c:pt>
                <c:pt idx="367">
                  <c:v>50.8</c:v>
                </c:pt>
                <c:pt idx="368">
                  <c:v>50.8</c:v>
                </c:pt>
                <c:pt idx="369">
                  <c:v>50.8</c:v>
                </c:pt>
                <c:pt idx="370">
                  <c:v>50.8</c:v>
                </c:pt>
                <c:pt idx="371">
                  <c:v>50.8</c:v>
                </c:pt>
                <c:pt idx="372">
                  <c:v>50.8</c:v>
                </c:pt>
                <c:pt idx="373">
                  <c:v>50.8</c:v>
                </c:pt>
                <c:pt idx="374">
                  <c:v>50.8</c:v>
                </c:pt>
                <c:pt idx="375">
                  <c:v>50.8</c:v>
                </c:pt>
                <c:pt idx="376">
                  <c:v>50.92</c:v>
                </c:pt>
                <c:pt idx="377">
                  <c:v>50.92</c:v>
                </c:pt>
                <c:pt idx="378">
                  <c:v>50.92</c:v>
                </c:pt>
                <c:pt idx="379">
                  <c:v>50.92</c:v>
                </c:pt>
                <c:pt idx="380">
                  <c:v>50.92</c:v>
                </c:pt>
                <c:pt idx="381">
                  <c:v>50.92</c:v>
                </c:pt>
                <c:pt idx="382">
                  <c:v>50.99</c:v>
                </c:pt>
                <c:pt idx="383">
                  <c:v>51.283341721187711</c:v>
                </c:pt>
                <c:pt idx="384">
                  <c:v>51.283341721187711</c:v>
                </c:pt>
                <c:pt idx="385">
                  <c:v>51.283341721187711</c:v>
                </c:pt>
                <c:pt idx="386">
                  <c:v>51.590938974474113</c:v>
                </c:pt>
                <c:pt idx="387">
                  <c:v>51.590954821199333</c:v>
                </c:pt>
                <c:pt idx="388">
                  <c:v>51.590958380983622</c:v>
                </c:pt>
                <c:pt idx="389">
                  <c:v>51.590978812746599</c:v>
                </c:pt>
                <c:pt idx="390">
                  <c:v>51.590991335471493</c:v>
                </c:pt>
                <c:pt idx="391">
                  <c:v>51.591006081634369</c:v>
                </c:pt>
                <c:pt idx="392">
                  <c:v>51.8</c:v>
                </c:pt>
                <c:pt idx="393">
                  <c:v>51.8</c:v>
                </c:pt>
                <c:pt idx="394">
                  <c:v>51.8</c:v>
                </c:pt>
                <c:pt idx="395">
                  <c:v>51.8</c:v>
                </c:pt>
                <c:pt idx="396">
                  <c:v>51.8</c:v>
                </c:pt>
                <c:pt idx="397">
                  <c:v>51.8</c:v>
                </c:pt>
                <c:pt idx="398">
                  <c:v>51.8</c:v>
                </c:pt>
                <c:pt idx="399">
                  <c:v>51.8</c:v>
                </c:pt>
                <c:pt idx="400">
                  <c:v>51.8</c:v>
                </c:pt>
                <c:pt idx="401">
                  <c:v>51.8</c:v>
                </c:pt>
                <c:pt idx="402">
                  <c:v>52</c:v>
                </c:pt>
                <c:pt idx="403">
                  <c:v>52</c:v>
                </c:pt>
                <c:pt idx="404">
                  <c:v>52</c:v>
                </c:pt>
                <c:pt idx="405">
                  <c:v>52</c:v>
                </c:pt>
                <c:pt idx="406">
                  <c:v>52</c:v>
                </c:pt>
                <c:pt idx="407">
                  <c:v>52</c:v>
                </c:pt>
                <c:pt idx="408">
                  <c:v>52</c:v>
                </c:pt>
                <c:pt idx="409">
                  <c:v>52</c:v>
                </c:pt>
                <c:pt idx="410">
                  <c:v>52</c:v>
                </c:pt>
                <c:pt idx="411">
                  <c:v>52</c:v>
                </c:pt>
                <c:pt idx="412">
                  <c:v>52</c:v>
                </c:pt>
                <c:pt idx="413">
                  <c:v>52.006095214075323</c:v>
                </c:pt>
                <c:pt idx="414">
                  <c:v>52.006095214075323</c:v>
                </c:pt>
                <c:pt idx="415">
                  <c:v>52.63</c:v>
                </c:pt>
                <c:pt idx="416">
                  <c:v>52.82</c:v>
                </c:pt>
                <c:pt idx="417">
                  <c:v>52.970651395848243</c:v>
                </c:pt>
                <c:pt idx="418">
                  <c:v>52.970651395848243</c:v>
                </c:pt>
                <c:pt idx="419">
                  <c:v>52.970651395848243</c:v>
                </c:pt>
                <c:pt idx="420">
                  <c:v>53.12</c:v>
                </c:pt>
                <c:pt idx="421">
                  <c:v>53.3</c:v>
                </c:pt>
                <c:pt idx="422">
                  <c:v>53.47</c:v>
                </c:pt>
                <c:pt idx="423">
                  <c:v>53.47</c:v>
                </c:pt>
                <c:pt idx="424">
                  <c:v>53.47</c:v>
                </c:pt>
                <c:pt idx="425">
                  <c:v>53.47</c:v>
                </c:pt>
                <c:pt idx="426">
                  <c:v>53.47</c:v>
                </c:pt>
                <c:pt idx="427">
                  <c:v>53.47</c:v>
                </c:pt>
                <c:pt idx="428">
                  <c:v>53.47</c:v>
                </c:pt>
                <c:pt idx="429">
                  <c:v>53.47</c:v>
                </c:pt>
                <c:pt idx="430">
                  <c:v>53.47</c:v>
                </c:pt>
                <c:pt idx="431">
                  <c:v>53.47</c:v>
                </c:pt>
                <c:pt idx="432">
                  <c:v>53.47</c:v>
                </c:pt>
                <c:pt idx="433">
                  <c:v>53.47</c:v>
                </c:pt>
                <c:pt idx="434">
                  <c:v>53.47</c:v>
                </c:pt>
                <c:pt idx="435">
                  <c:v>53.47</c:v>
                </c:pt>
                <c:pt idx="436">
                  <c:v>53.47</c:v>
                </c:pt>
                <c:pt idx="437">
                  <c:v>53.47</c:v>
                </c:pt>
                <c:pt idx="438">
                  <c:v>53.47</c:v>
                </c:pt>
                <c:pt idx="439">
                  <c:v>53.47</c:v>
                </c:pt>
                <c:pt idx="440">
                  <c:v>53.47</c:v>
                </c:pt>
                <c:pt idx="441">
                  <c:v>53.47</c:v>
                </c:pt>
                <c:pt idx="442">
                  <c:v>53.47</c:v>
                </c:pt>
                <c:pt idx="443">
                  <c:v>53.47</c:v>
                </c:pt>
                <c:pt idx="444">
                  <c:v>53.47</c:v>
                </c:pt>
                <c:pt idx="445">
                  <c:v>53.47</c:v>
                </c:pt>
                <c:pt idx="446">
                  <c:v>53.47</c:v>
                </c:pt>
                <c:pt idx="447">
                  <c:v>53.47</c:v>
                </c:pt>
                <c:pt idx="448">
                  <c:v>53.47</c:v>
                </c:pt>
                <c:pt idx="449">
                  <c:v>53.47</c:v>
                </c:pt>
                <c:pt idx="450">
                  <c:v>53.512810248198555</c:v>
                </c:pt>
                <c:pt idx="451">
                  <c:v>53.512810248198555</c:v>
                </c:pt>
                <c:pt idx="452">
                  <c:v>53.512810248198555</c:v>
                </c:pt>
                <c:pt idx="453">
                  <c:v>53.512810248198555</c:v>
                </c:pt>
                <c:pt idx="454">
                  <c:v>53.512810248198562</c:v>
                </c:pt>
                <c:pt idx="455">
                  <c:v>53.512810248198562</c:v>
                </c:pt>
                <c:pt idx="456">
                  <c:v>53.512810248198562</c:v>
                </c:pt>
                <c:pt idx="457">
                  <c:v>53.512810248198562</c:v>
                </c:pt>
                <c:pt idx="458">
                  <c:v>53.6</c:v>
                </c:pt>
                <c:pt idx="459">
                  <c:v>53.6</c:v>
                </c:pt>
                <c:pt idx="460">
                  <c:v>53.6</c:v>
                </c:pt>
                <c:pt idx="461">
                  <c:v>53.6</c:v>
                </c:pt>
                <c:pt idx="462">
                  <c:v>53.697790640137008</c:v>
                </c:pt>
                <c:pt idx="463">
                  <c:v>53.700006611804454</c:v>
                </c:pt>
                <c:pt idx="464">
                  <c:v>53.700006611804454</c:v>
                </c:pt>
                <c:pt idx="465">
                  <c:v>53.701152944525496</c:v>
                </c:pt>
                <c:pt idx="466">
                  <c:v>53.706940144202818</c:v>
                </c:pt>
                <c:pt idx="467">
                  <c:v>53.8</c:v>
                </c:pt>
                <c:pt idx="468">
                  <c:v>53.8</c:v>
                </c:pt>
                <c:pt idx="469">
                  <c:v>53.8</c:v>
                </c:pt>
                <c:pt idx="470">
                  <c:v>53.8</c:v>
                </c:pt>
                <c:pt idx="471">
                  <c:v>53.8</c:v>
                </c:pt>
                <c:pt idx="472">
                  <c:v>53.8</c:v>
                </c:pt>
                <c:pt idx="473">
                  <c:v>53.8</c:v>
                </c:pt>
                <c:pt idx="474">
                  <c:v>53.8</c:v>
                </c:pt>
                <c:pt idx="475">
                  <c:v>53.8</c:v>
                </c:pt>
                <c:pt idx="476">
                  <c:v>53.8</c:v>
                </c:pt>
                <c:pt idx="477">
                  <c:v>53.8</c:v>
                </c:pt>
                <c:pt idx="478">
                  <c:v>53.8</c:v>
                </c:pt>
                <c:pt idx="479">
                  <c:v>53.8</c:v>
                </c:pt>
                <c:pt idx="480">
                  <c:v>54.326971624760176</c:v>
                </c:pt>
                <c:pt idx="481">
                  <c:v>54.326971624760176</c:v>
                </c:pt>
                <c:pt idx="482">
                  <c:v>54.326971624760176</c:v>
                </c:pt>
                <c:pt idx="483">
                  <c:v>54.326971624760176</c:v>
                </c:pt>
                <c:pt idx="484">
                  <c:v>54.326971624760176</c:v>
                </c:pt>
                <c:pt idx="485">
                  <c:v>54.326971624760176</c:v>
                </c:pt>
                <c:pt idx="486">
                  <c:v>54.379010756176434</c:v>
                </c:pt>
                <c:pt idx="487">
                  <c:v>54.379010756176434</c:v>
                </c:pt>
                <c:pt idx="488">
                  <c:v>54.379010756176434</c:v>
                </c:pt>
                <c:pt idx="489">
                  <c:v>54.379010756176434</c:v>
                </c:pt>
                <c:pt idx="490">
                  <c:v>54.55</c:v>
                </c:pt>
                <c:pt idx="491">
                  <c:v>54.55</c:v>
                </c:pt>
                <c:pt idx="492">
                  <c:v>54.55</c:v>
                </c:pt>
                <c:pt idx="493">
                  <c:v>54.55</c:v>
                </c:pt>
                <c:pt idx="494">
                  <c:v>54.55</c:v>
                </c:pt>
                <c:pt idx="495">
                  <c:v>54.55</c:v>
                </c:pt>
                <c:pt idx="496">
                  <c:v>54.55</c:v>
                </c:pt>
                <c:pt idx="497">
                  <c:v>54.55</c:v>
                </c:pt>
                <c:pt idx="498">
                  <c:v>54.555521997382463</c:v>
                </c:pt>
                <c:pt idx="499">
                  <c:v>54.555521997382463</c:v>
                </c:pt>
                <c:pt idx="500">
                  <c:v>54.555521997382463</c:v>
                </c:pt>
                <c:pt idx="501">
                  <c:v>54.6694228682763</c:v>
                </c:pt>
                <c:pt idx="502">
                  <c:v>54.6694228682763</c:v>
                </c:pt>
                <c:pt idx="503">
                  <c:v>54.8</c:v>
                </c:pt>
                <c:pt idx="504">
                  <c:v>54.8</c:v>
                </c:pt>
                <c:pt idx="505">
                  <c:v>54.8</c:v>
                </c:pt>
                <c:pt idx="506">
                  <c:v>54.8</c:v>
                </c:pt>
                <c:pt idx="507">
                  <c:v>54.8</c:v>
                </c:pt>
                <c:pt idx="508">
                  <c:v>54.8</c:v>
                </c:pt>
                <c:pt idx="509">
                  <c:v>54.8</c:v>
                </c:pt>
                <c:pt idx="510">
                  <c:v>54.8</c:v>
                </c:pt>
                <c:pt idx="511">
                  <c:v>54.8</c:v>
                </c:pt>
                <c:pt idx="512">
                  <c:v>54.8</c:v>
                </c:pt>
                <c:pt idx="513">
                  <c:v>54.8</c:v>
                </c:pt>
                <c:pt idx="514">
                  <c:v>54.8</c:v>
                </c:pt>
                <c:pt idx="515">
                  <c:v>54.8</c:v>
                </c:pt>
                <c:pt idx="516">
                  <c:v>54.8</c:v>
                </c:pt>
                <c:pt idx="517">
                  <c:v>54.8</c:v>
                </c:pt>
                <c:pt idx="518">
                  <c:v>54.8</c:v>
                </c:pt>
                <c:pt idx="519">
                  <c:v>54.8</c:v>
                </c:pt>
                <c:pt idx="520">
                  <c:v>54.8</c:v>
                </c:pt>
                <c:pt idx="521">
                  <c:v>54.8</c:v>
                </c:pt>
                <c:pt idx="522">
                  <c:v>54.8</c:v>
                </c:pt>
                <c:pt idx="523">
                  <c:v>54.8</c:v>
                </c:pt>
                <c:pt idx="524">
                  <c:v>54.8</c:v>
                </c:pt>
                <c:pt idx="525">
                  <c:v>54.8</c:v>
                </c:pt>
                <c:pt idx="526">
                  <c:v>54.8</c:v>
                </c:pt>
                <c:pt idx="527">
                  <c:v>55.3</c:v>
                </c:pt>
                <c:pt idx="528">
                  <c:v>55.3</c:v>
                </c:pt>
                <c:pt idx="529">
                  <c:v>55.3</c:v>
                </c:pt>
                <c:pt idx="530">
                  <c:v>55.3</c:v>
                </c:pt>
                <c:pt idx="531">
                  <c:v>55.3</c:v>
                </c:pt>
                <c:pt idx="532">
                  <c:v>55.3</c:v>
                </c:pt>
                <c:pt idx="533">
                  <c:v>55.3</c:v>
                </c:pt>
                <c:pt idx="534">
                  <c:v>55.3</c:v>
                </c:pt>
                <c:pt idx="535">
                  <c:v>55.315060180034386</c:v>
                </c:pt>
                <c:pt idx="536">
                  <c:v>55.315060180034386</c:v>
                </c:pt>
                <c:pt idx="537">
                  <c:v>55.321707757065546</c:v>
                </c:pt>
                <c:pt idx="538">
                  <c:v>55.321707757065546</c:v>
                </c:pt>
                <c:pt idx="539">
                  <c:v>55.37834127432771</c:v>
                </c:pt>
                <c:pt idx="540">
                  <c:v>55.37834127432771</c:v>
                </c:pt>
                <c:pt idx="541">
                  <c:v>55.37834127432771</c:v>
                </c:pt>
                <c:pt idx="542">
                  <c:v>55.37834127432771</c:v>
                </c:pt>
                <c:pt idx="543">
                  <c:v>55.37834127432771</c:v>
                </c:pt>
                <c:pt idx="544">
                  <c:v>55.814918560016601</c:v>
                </c:pt>
                <c:pt idx="545">
                  <c:v>55.814918560016601</c:v>
                </c:pt>
                <c:pt idx="546">
                  <c:v>56.3</c:v>
                </c:pt>
                <c:pt idx="547">
                  <c:v>56.3</c:v>
                </c:pt>
                <c:pt idx="548">
                  <c:v>56.484612182318465</c:v>
                </c:pt>
                <c:pt idx="549">
                  <c:v>56.484612182318465</c:v>
                </c:pt>
                <c:pt idx="550">
                  <c:v>56.685325586338848</c:v>
                </c:pt>
                <c:pt idx="551">
                  <c:v>56.685325586338848</c:v>
                </c:pt>
                <c:pt idx="552">
                  <c:v>57.44</c:v>
                </c:pt>
                <c:pt idx="553">
                  <c:v>57.44</c:v>
                </c:pt>
                <c:pt idx="554">
                  <c:v>57.44</c:v>
                </c:pt>
                <c:pt idx="555">
                  <c:v>57.44</c:v>
                </c:pt>
                <c:pt idx="556">
                  <c:v>57.44</c:v>
                </c:pt>
                <c:pt idx="557">
                  <c:v>57.44</c:v>
                </c:pt>
                <c:pt idx="558">
                  <c:v>57.44</c:v>
                </c:pt>
                <c:pt idx="559">
                  <c:v>57.44</c:v>
                </c:pt>
                <c:pt idx="560">
                  <c:v>57.44</c:v>
                </c:pt>
                <c:pt idx="561">
                  <c:v>57.44</c:v>
                </c:pt>
                <c:pt idx="562">
                  <c:v>57.44</c:v>
                </c:pt>
                <c:pt idx="563">
                  <c:v>57.44</c:v>
                </c:pt>
                <c:pt idx="564">
                  <c:v>57.44</c:v>
                </c:pt>
                <c:pt idx="565">
                  <c:v>57.44</c:v>
                </c:pt>
                <c:pt idx="566">
                  <c:v>57.44</c:v>
                </c:pt>
                <c:pt idx="567">
                  <c:v>57.44</c:v>
                </c:pt>
                <c:pt idx="568">
                  <c:v>57.44</c:v>
                </c:pt>
                <c:pt idx="569">
                  <c:v>57.618075624987355</c:v>
                </c:pt>
                <c:pt idx="570">
                  <c:v>57.618075624987355</c:v>
                </c:pt>
                <c:pt idx="571">
                  <c:v>57.690947844797115</c:v>
                </c:pt>
                <c:pt idx="572">
                  <c:v>57.690947844797115</c:v>
                </c:pt>
                <c:pt idx="573">
                  <c:v>57.690947844797115</c:v>
                </c:pt>
                <c:pt idx="574">
                  <c:v>57.690947844797115</c:v>
                </c:pt>
                <c:pt idx="575">
                  <c:v>58.29</c:v>
                </c:pt>
                <c:pt idx="576">
                  <c:v>58.41</c:v>
                </c:pt>
                <c:pt idx="577">
                  <c:v>58.41</c:v>
                </c:pt>
                <c:pt idx="578">
                  <c:v>58.41</c:v>
                </c:pt>
                <c:pt idx="579">
                  <c:v>58.41</c:v>
                </c:pt>
                <c:pt idx="580">
                  <c:v>58.714985782563993</c:v>
                </c:pt>
                <c:pt idx="581">
                  <c:v>58.714985782563993</c:v>
                </c:pt>
                <c:pt idx="582">
                  <c:v>59.3</c:v>
                </c:pt>
                <c:pt idx="583">
                  <c:v>59.3</c:v>
                </c:pt>
                <c:pt idx="584">
                  <c:v>59.3</c:v>
                </c:pt>
                <c:pt idx="585">
                  <c:v>59.3</c:v>
                </c:pt>
                <c:pt idx="586">
                  <c:v>59.3</c:v>
                </c:pt>
                <c:pt idx="587">
                  <c:v>60.068569123726931</c:v>
                </c:pt>
                <c:pt idx="588">
                  <c:v>60.135721931613936</c:v>
                </c:pt>
                <c:pt idx="589">
                  <c:v>60.135721931613936</c:v>
                </c:pt>
                <c:pt idx="590">
                  <c:v>60.135721931613936</c:v>
                </c:pt>
                <c:pt idx="591">
                  <c:v>60.228427280402116</c:v>
                </c:pt>
                <c:pt idx="592">
                  <c:v>60.25576477696103</c:v>
                </c:pt>
                <c:pt idx="593">
                  <c:v>60.25576477696103</c:v>
                </c:pt>
                <c:pt idx="594">
                  <c:v>60.310326377742108</c:v>
                </c:pt>
                <c:pt idx="595">
                  <c:v>60.310326377742108</c:v>
                </c:pt>
                <c:pt idx="596">
                  <c:v>60.319480827024755</c:v>
                </c:pt>
                <c:pt idx="597">
                  <c:v>60.327879081134796</c:v>
                </c:pt>
                <c:pt idx="598">
                  <c:v>60.384576663646442</c:v>
                </c:pt>
                <c:pt idx="599">
                  <c:v>60.476985800993987</c:v>
                </c:pt>
                <c:pt idx="600">
                  <c:v>60.676923007691116</c:v>
                </c:pt>
                <c:pt idx="601">
                  <c:v>60.742314660842368</c:v>
                </c:pt>
                <c:pt idx="602">
                  <c:v>60.812938440840789</c:v>
                </c:pt>
                <c:pt idx="603">
                  <c:v>60.862118521429586</c:v>
                </c:pt>
                <c:pt idx="604">
                  <c:v>60.863639202237742</c:v>
                </c:pt>
                <c:pt idx="605">
                  <c:v>60.925128442593945</c:v>
                </c:pt>
                <c:pt idx="606">
                  <c:v>61.059941031097843</c:v>
                </c:pt>
                <c:pt idx="607">
                  <c:v>62.241157237689485</c:v>
                </c:pt>
                <c:pt idx="608">
                  <c:v>62.6</c:v>
                </c:pt>
                <c:pt idx="609">
                  <c:v>62.6</c:v>
                </c:pt>
                <c:pt idx="610">
                  <c:v>62.6</c:v>
                </c:pt>
                <c:pt idx="611">
                  <c:v>62.6</c:v>
                </c:pt>
                <c:pt idx="612">
                  <c:v>62.6</c:v>
                </c:pt>
                <c:pt idx="613">
                  <c:v>62.6</c:v>
                </c:pt>
                <c:pt idx="614">
                  <c:v>62.6</c:v>
                </c:pt>
                <c:pt idx="615">
                  <c:v>62.6</c:v>
                </c:pt>
                <c:pt idx="616">
                  <c:v>69.19</c:v>
                </c:pt>
                <c:pt idx="617">
                  <c:v>69.19</c:v>
                </c:pt>
                <c:pt idx="618">
                  <c:v>69.19</c:v>
                </c:pt>
                <c:pt idx="619">
                  <c:v>70.455639624039733</c:v>
                </c:pt>
                <c:pt idx="620">
                  <c:v>70.561166867129259</c:v>
                </c:pt>
                <c:pt idx="621">
                  <c:v>70.601539881707808</c:v>
                </c:pt>
                <c:pt idx="622">
                  <c:v>70.754879836973245</c:v>
                </c:pt>
                <c:pt idx="623">
                  <c:v>71.8</c:v>
                </c:pt>
                <c:pt idx="624">
                  <c:v>71.8</c:v>
                </c:pt>
                <c:pt idx="625">
                  <c:v>71.8</c:v>
                </c:pt>
                <c:pt idx="626">
                  <c:v>75</c:v>
                </c:pt>
                <c:pt idx="627">
                  <c:v>75</c:v>
                </c:pt>
                <c:pt idx="628">
                  <c:v>76.599999999999994</c:v>
                </c:pt>
                <c:pt idx="629">
                  <c:v>76.599999999999994</c:v>
                </c:pt>
                <c:pt idx="630">
                  <c:v>76.841850168394103</c:v>
                </c:pt>
                <c:pt idx="631">
                  <c:v>76.84185768068464</c:v>
                </c:pt>
                <c:pt idx="632">
                  <c:v>76.841862415667308</c:v>
                </c:pt>
                <c:pt idx="633">
                  <c:v>76.841870268220703</c:v>
                </c:pt>
                <c:pt idx="634">
                  <c:v>76.841871667760813</c:v>
                </c:pt>
                <c:pt idx="635">
                  <c:v>76.841875289835031</c:v>
                </c:pt>
                <c:pt idx="636">
                  <c:v>76.841884415985135</c:v>
                </c:pt>
                <c:pt idx="637">
                  <c:v>76.841891658123487</c:v>
                </c:pt>
                <c:pt idx="638">
                  <c:v>76.841895838925595</c:v>
                </c:pt>
                <c:pt idx="639">
                  <c:v>76.841899013734121</c:v>
                </c:pt>
                <c:pt idx="640">
                  <c:v>76.841901708395412</c:v>
                </c:pt>
                <c:pt idx="641">
                  <c:v>76.841908336996624</c:v>
                </c:pt>
                <c:pt idx="642">
                  <c:v>76.841911454376515</c:v>
                </c:pt>
                <c:pt idx="643">
                  <c:v>76.841914331002982</c:v>
                </c:pt>
                <c:pt idx="644">
                  <c:v>76.841918000757389</c:v>
                </c:pt>
                <c:pt idx="645">
                  <c:v>76.841919609324236</c:v>
                </c:pt>
                <c:pt idx="646">
                  <c:v>77.5</c:v>
                </c:pt>
                <c:pt idx="647">
                  <c:v>77.5</c:v>
                </c:pt>
                <c:pt idx="648">
                  <c:v>77.5</c:v>
                </c:pt>
                <c:pt idx="649">
                  <c:v>77.5</c:v>
                </c:pt>
                <c:pt idx="650">
                  <c:v>77.5</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numCache>
            </c:numRef>
          </c:xVal>
          <c:yVal>
            <c:numRef>
              <c:f>Backstage!$C$3:$C$712</c:f>
              <c:numCache>
                <c:formatCode>0.00</c:formatCode>
                <c:ptCount val="710"/>
                <c:pt idx="0">
                  <c:v>5.0949069196446501</c:v>
                </c:pt>
                <c:pt idx="1">
                  <c:v>5.0949128750746562</c:v>
                </c:pt>
                <c:pt idx="2">
                  <c:v>5.0949040969964887</c:v>
                </c:pt>
                <c:pt idx="3">
                  <c:v>5.0949106322233364</c:v>
                </c:pt>
                <c:pt idx="4">
                  <c:v>4.6886833692272134</c:v>
                </c:pt>
                <c:pt idx="5">
                  <c:v>4.6886833692272134</c:v>
                </c:pt>
                <c:pt idx="6">
                  <c:v>4.6886833692272134</c:v>
                </c:pt>
                <c:pt idx="7">
                  <c:v>4.6886833692272134</c:v>
                </c:pt>
                <c:pt idx="8">
                  <c:v>4.6886833692272134</c:v>
                </c:pt>
                <c:pt idx="9">
                  <c:v>4.6886833692272134</c:v>
                </c:pt>
                <c:pt idx="10">
                  <c:v>4.6920839023122047</c:v>
                </c:pt>
                <c:pt idx="11">
                  <c:v>4.6920839023122047</c:v>
                </c:pt>
                <c:pt idx="12">
                  <c:v>4.6920839023122047</c:v>
                </c:pt>
                <c:pt idx="13">
                  <c:v>4.6920839023122047</c:v>
                </c:pt>
                <c:pt idx="14">
                  <c:v>4.6920839023122047</c:v>
                </c:pt>
                <c:pt idx="15">
                  <c:v>4.6920839023122047</c:v>
                </c:pt>
                <c:pt idx="16">
                  <c:v>6.6506665311439646</c:v>
                </c:pt>
                <c:pt idx="17">
                  <c:v>6.6506593268446856</c:v>
                </c:pt>
                <c:pt idx="18">
                  <c:v>6.6506690400659485</c:v>
                </c:pt>
                <c:pt idx="19">
                  <c:v>6.6506605220560511</c:v>
                </c:pt>
                <c:pt idx="20">
                  <c:v>6.6506727865698396</c:v>
                </c:pt>
                <c:pt idx="21">
                  <c:v>6.6506754070942744</c:v>
                </c:pt>
                <c:pt idx="22">
                  <c:v>6.6506632443204214</c:v>
                </c:pt>
                <c:pt idx="23">
                  <c:v>6.6506661181402666</c:v>
                </c:pt>
                <c:pt idx="24">
                  <c:v>6.6506515260682573</c:v>
                </c:pt>
                <c:pt idx="25">
                  <c:v>6.650669960942456</c:v>
                </c:pt>
                <c:pt idx="26">
                  <c:v>6.6506659710329377</c:v>
                </c:pt>
                <c:pt idx="27">
                  <c:v>6.6506691930162418</c:v>
                </c:pt>
                <c:pt idx="28">
                  <c:v>6.650670706088027</c:v>
                </c:pt>
                <c:pt idx="29">
                  <c:v>6.650672480625154</c:v>
                </c:pt>
                <c:pt idx="30">
                  <c:v>6.6506569223547727</c:v>
                </c:pt>
                <c:pt idx="31">
                  <c:v>6.6506658321436012</c:v>
                </c:pt>
                <c:pt idx="32">
                  <c:v>6.667936749857116</c:v>
                </c:pt>
                <c:pt idx="33">
                  <c:v>4.25</c:v>
                </c:pt>
                <c:pt idx="34">
                  <c:v>2.6483478932033391</c:v>
                </c:pt>
                <c:pt idx="35">
                  <c:v>1.9371553715806762</c:v>
                </c:pt>
                <c:pt idx="36">
                  <c:v>2.652155796896531</c:v>
                </c:pt>
                <c:pt idx="37">
                  <c:v>1.9474212994428719</c:v>
                </c:pt>
                <c:pt idx="38">
                  <c:v>2.4707946040581383</c:v>
                </c:pt>
                <c:pt idx="39">
                  <c:v>1.9382376878252379</c:v>
                </c:pt>
                <c:pt idx="40">
                  <c:v>2.6031708194337746</c:v>
                </c:pt>
                <c:pt idx="41">
                  <c:v>1.9653823724771546</c:v>
                </c:pt>
                <c:pt idx="42">
                  <c:v>5.6743999196545154</c:v>
                </c:pt>
                <c:pt idx="43">
                  <c:v>4.5763259200983546</c:v>
                </c:pt>
                <c:pt idx="44">
                  <c:v>4.5763259200983546</c:v>
                </c:pt>
                <c:pt idx="45">
                  <c:v>4.5763259200983546</c:v>
                </c:pt>
                <c:pt idx="46">
                  <c:v>2.6699704022893536</c:v>
                </c:pt>
                <c:pt idx="47">
                  <c:v>2.7157552050682208</c:v>
                </c:pt>
                <c:pt idx="48">
                  <c:v>2.016673340311542</c:v>
                </c:pt>
                <c:pt idx="49">
                  <c:v>4.0600000000000005</c:v>
                </c:pt>
                <c:pt idx="50">
                  <c:v>2.6650639318054843</c:v>
                </c:pt>
                <c:pt idx="51">
                  <c:v>2.6125518082093215</c:v>
                </c:pt>
                <c:pt idx="52">
                  <c:v>4.09</c:v>
                </c:pt>
                <c:pt idx="53">
                  <c:v>1.9974885095005561</c:v>
                </c:pt>
                <c:pt idx="54">
                  <c:v>16.05</c:v>
                </c:pt>
                <c:pt idx="55">
                  <c:v>1.8254650035255333</c:v>
                </c:pt>
                <c:pt idx="56">
                  <c:v>3.63</c:v>
                </c:pt>
                <c:pt idx="57">
                  <c:v>4.3599086953190724</c:v>
                </c:pt>
                <c:pt idx="58">
                  <c:v>4.3599086953190724</c:v>
                </c:pt>
                <c:pt idx="59">
                  <c:v>4.3599086953190724</c:v>
                </c:pt>
                <c:pt idx="60">
                  <c:v>4.3599086953190724</c:v>
                </c:pt>
                <c:pt idx="61">
                  <c:v>4.3599086953190724</c:v>
                </c:pt>
                <c:pt idx="62">
                  <c:v>3.8</c:v>
                </c:pt>
                <c:pt idx="63">
                  <c:v>7.4516407571132399</c:v>
                </c:pt>
                <c:pt idx="64">
                  <c:v>7.4516407571132399</c:v>
                </c:pt>
                <c:pt idx="65">
                  <c:v>5.4</c:v>
                </c:pt>
                <c:pt idx="66">
                  <c:v>5.4</c:v>
                </c:pt>
                <c:pt idx="67">
                  <c:v>5.4</c:v>
                </c:pt>
                <c:pt idx="68">
                  <c:v>5.4</c:v>
                </c:pt>
                <c:pt idx="69">
                  <c:v>5.4</c:v>
                </c:pt>
                <c:pt idx="70">
                  <c:v>5.4</c:v>
                </c:pt>
                <c:pt idx="71">
                  <c:v>5.4</c:v>
                </c:pt>
                <c:pt idx="72">
                  <c:v>5.4</c:v>
                </c:pt>
                <c:pt idx="73">
                  <c:v>5.4</c:v>
                </c:pt>
                <c:pt idx="74">
                  <c:v>5.4</c:v>
                </c:pt>
                <c:pt idx="75">
                  <c:v>5.4</c:v>
                </c:pt>
                <c:pt idx="76">
                  <c:v>5.4</c:v>
                </c:pt>
                <c:pt idx="77">
                  <c:v>5.4</c:v>
                </c:pt>
                <c:pt idx="78">
                  <c:v>4.33</c:v>
                </c:pt>
                <c:pt idx="79">
                  <c:v>4.26</c:v>
                </c:pt>
                <c:pt idx="80">
                  <c:v>3.78</c:v>
                </c:pt>
                <c:pt idx="81">
                  <c:v>4.45</c:v>
                </c:pt>
                <c:pt idx="82">
                  <c:v>3.83</c:v>
                </c:pt>
                <c:pt idx="83">
                  <c:v>4.29</c:v>
                </c:pt>
                <c:pt idx="84">
                  <c:v>2.7043554942471864</c:v>
                </c:pt>
                <c:pt idx="85">
                  <c:v>5.4413542926239424</c:v>
                </c:pt>
                <c:pt idx="86">
                  <c:v>5.4413542926239424</c:v>
                </c:pt>
                <c:pt idx="87">
                  <c:v>5.4413542926239424</c:v>
                </c:pt>
                <c:pt idx="88">
                  <c:v>3.8200000000000003</c:v>
                </c:pt>
                <c:pt idx="89">
                  <c:v>7.35</c:v>
                </c:pt>
                <c:pt idx="90">
                  <c:v>7.35</c:v>
                </c:pt>
                <c:pt idx="91">
                  <c:v>7.35</c:v>
                </c:pt>
                <c:pt idx="92">
                  <c:v>7.35</c:v>
                </c:pt>
                <c:pt idx="93">
                  <c:v>7.35</c:v>
                </c:pt>
                <c:pt idx="94">
                  <c:v>7.35</c:v>
                </c:pt>
                <c:pt idx="95">
                  <c:v>7.35</c:v>
                </c:pt>
                <c:pt idx="96">
                  <c:v>7.35</c:v>
                </c:pt>
                <c:pt idx="97">
                  <c:v>7.35</c:v>
                </c:pt>
                <c:pt idx="98">
                  <c:v>7.35</c:v>
                </c:pt>
                <c:pt idx="99">
                  <c:v>7.35</c:v>
                </c:pt>
                <c:pt idx="100">
                  <c:v>7.35</c:v>
                </c:pt>
                <c:pt idx="101">
                  <c:v>7.35</c:v>
                </c:pt>
                <c:pt idx="102">
                  <c:v>7.35</c:v>
                </c:pt>
                <c:pt idx="103">
                  <c:v>7.35</c:v>
                </c:pt>
                <c:pt idx="104">
                  <c:v>5.4498096573832902</c:v>
                </c:pt>
                <c:pt idx="105">
                  <c:v>5.4498096573832902</c:v>
                </c:pt>
                <c:pt idx="106">
                  <c:v>5.4498096573832902</c:v>
                </c:pt>
                <c:pt idx="107">
                  <c:v>4.28</c:v>
                </c:pt>
                <c:pt idx="108">
                  <c:v>4.29</c:v>
                </c:pt>
                <c:pt idx="109">
                  <c:v>4.28</c:v>
                </c:pt>
                <c:pt idx="110">
                  <c:v>4.84</c:v>
                </c:pt>
                <c:pt idx="111">
                  <c:v>2.9</c:v>
                </c:pt>
                <c:pt idx="112">
                  <c:v>2.9</c:v>
                </c:pt>
                <c:pt idx="113">
                  <c:v>2.9</c:v>
                </c:pt>
                <c:pt idx="114">
                  <c:v>2.9</c:v>
                </c:pt>
                <c:pt idx="115">
                  <c:v>2.9</c:v>
                </c:pt>
                <c:pt idx="116">
                  <c:v>2.9</c:v>
                </c:pt>
                <c:pt idx="117">
                  <c:v>2.9</c:v>
                </c:pt>
                <c:pt idx="118">
                  <c:v>2.9</c:v>
                </c:pt>
                <c:pt idx="119">
                  <c:v>2.9</c:v>
                </c:pt>
                <c:pt idx="120">
                  <c:v>5.4192126615245915</c:v>
                </c:pt>
                <c:pt idx="121">
                  <c:v>5.4192126615245915</c:v>
                </c:pt>
                <c:pt idx="122">
                  <c:v>5.4192126615245915</c:v>
                </c:pt>
                <c:pt idx="123">
                  <c:v>5.4192126615245924</c:v>
                </c:pt>
                <c:pt idx="124">
                  <c:v>5.4192126615245924</c:v>
                </c:pt>
                <c:pt idx="125">
                  <c:v>5.4192126615245924</c:v>
                </c:pt>
                <c:pt idx="126">
                  <c:v>9.0500000000000007</c:v>
                </c:pt>
                <c:pt idx="127">
                  <c:v>5.51</c:v>
                </c:pt>
                <c:pt idx="128">
                  <c:v>6.9478908188585611E-2</c:v>
                </c:pt>
                <c:pt idx="129">
                  <c:v>1.5753971306199697</c:v>
                </c:pt>
                <c:pt idx="130">
                  <c:v>9.0500000000000007</c:v>
                </c:pt>
                <c:pt idx="131">
                  <c:v>9.16</c:v>
                </c:pt>
                <c:pt idx="132">
                  <c:v>7.4437917763824188</c:v>
                </c:pt>
                <c:pt idx="133">
                  <c:v>7.4437917763824188</c:v>
                </c:pt>
                <c:pt idx="134">
                  <c:v>7.4437917763824188</c:v>
                </c:pt>
                <c:pt idx="135">
                  <c:v>7.4437917763824188</c:v>
                </c:pt>
                <c:pt idx="136">
                  <c:v>5.4399999999999995</c:v>
                </c:pt>
                <c:pt idx="137">
                  <c:v>5.62</c:v>
                </c:pt>
                <c:pt idx="138">
                  <c:v>5.55</c:v>
                </c:pt>
                <c:pt idx="139">
                  <c:v>5.55</c:v>
                </c:pt>
                <c:pt idx="140">
                  <c:v>5.55</c:v>
                </c:pt>
                <c:pt idx="141">
                  <c:v>5.55</c:v>
                </c:pt>
                <c:pt idx="142">
                  <c:v>5.55</c:v>
                </c:pt>
                <c:pt idx="143">
                  <c:v>5.55</c:v>
                </c:pt>
                <c:pt idx="144">
                  <c:v>5.55</c:v>
                </c:pt>
                <c:pt idx="145">
                  <c:v>5.55</c:v>
                </c:pt>
                <c:pt idx="146">
                  <c:v>5.55</c:v>
                </c:pt>
                <c:pt idx="147">
                  <c:v>5.55</c:v>
                </c:pt>
                <c:pt idx="148">
                  <c:v>5.55</c:v>
                </c:pt>
                <c:pt idx="149">
                  <c:v>5.55</c:v>
                </c:pt>
                <c:pt idx="150">
                  <c:v>5.55</c:v>
                </c:pt>
                <c:pt idx="151">
                  <c:v>5.55</c:v>
                </c:pt>
                <c:pt idx="152">
                  <c:v>5.55</c:v>
                </c:pt>
                <c:pt idx="153">
                  <c:v>5.55</c:v>
                </c:pt>
                <c:pt idx="154">
                  <c:v>5.55</c:v>
                </c:pt>
                <c:pt idx="155">
                  <c:v>5.55</c:v>
                </c:pt>
                <c:pt idx="156">
                  <c:v>5.55</c:v>
                </c:pt>
                <c:pt idx="157">
                  <c:v>5.55</c:v>
                </c:pt>
                <c:pt idx="158">
                  <c:v>5.55</c:v>
                </c:pt>
                <c:pt idx="159">
                  <c:v>5.55</c:v>
                </c:pt>
                <c:pt idx="160">
                  <c:v>5.55</c:v>
                </c:pt>
                <c:pt idx="161">
                  <c:v>5.55</c:v>
                </c:pt>
                <c:pt idx="162">
                  <c:v>5.55</c:v>
                </c:pt>
                <c:pt idx="163">
                  <c:v>5.55</c:v>
                </c:pt>
                <c:pt idx="164">
                  <c:v>5.55</c:v>
                </c:pt>
                <c:pt idx="165">
                  <c:v>5.55</c:v>
                </c:pt>
                <c:pt idx="166">
                  <c:v>5.55</c:v>
                </c:pt>
                <c:pt idx="167">
                  <c:v>2.9325513196480939</c:v>
                </c:pt>
                <c:pt idx="168">
                  <c:v>2.9325513196480939</c:v>
                </c:pt>
                <c:pt idx="169">
                  <c:v>2.9325513196480939</c:v>
                </c:pt>
                <c:pt idx="170">
                  <c:v>2.9325513196480939</c:v>
                </c:pt>
                <c:pt idx="171">
                  <c:v>1.2296431472185338</c:v>
                </c:pt>
                <c:pt idx="172">
                  <c:v>5.45</c:v>
                </c:pt>
                <c:pt idx="173">
                  <c:v>1.7072867635649298</c:v>
                </c:pt>
                <c:pt idx="174">
                  <c:v>1.6589336520579514</c:v>
                </c:pt>
                <c:pt idx="175">
                  <c:v>4.256600742897299</c:v>
                </c:pt>
                <c:pt idx="176">
                  <c:v>4.256600742897299</c:v>
                </c:pt>
                <c:pt idx="177">
                  <c:v>4.2566007428972998</c:v>
                </c:pt>
                <c:pt idx="178">
                  <c:v>5.5</c:v>
                </c:pt>
                <c:pt idx="179">
                  <c:v>4.04</c:v>
                </c:pt>
                <c:pt idx="180">
                  <c:v>2.6552155312793277</c:v>
                </c:pt>
                <c:pt idx="181">
                  <c:v>2.6552189585666555</c:v>
                </c:pt>
                <c:pt idx="182">
                  <c:v>2.6552177428019941</c:v>
                </c:pt>
                <c:pt idx="183">
                  <c:v>2.6552199245695496</c:v>
                </c:pt>
                <c:pt idx="184">
                  <c:v>2.6552162626571385</c:v>
                </c:pt>
                <c:pt idx="185">
                  <c:v>2.6552199261644747</c:v>
                </c:pt>
                <c:pt idx="186">
                  <c:v>2.6552259974270136</c:v>
                </c:pt>
                <c:pt idx="187">
                  <c:v>2.655219984281521</c:v>
                </c:pt>
                <c:pt idx="188">
                  <c:v>2.6552241013129274</c:v>
                </c:pt>
                <c:pt idx="189">
                  <c:v>7.8999999999999995</c:v>
                </c:pt>
                <c:pt idx="190">
                  <c:v>4.09</c:v>
                </c:pt>
                <c:pt idx="191">
                  <c:v>7.8699999999999992</c:v>
                </c:pt>
                <c:pt idx="192">
                  <c:v>7.91</c:v>
                </c:pt>
                <c:pt idx="193">
                  <c:v>7.83</c:v>
                </c:pt>
                <c:pt idx="194">
                  <c:v>4.1999999999999993</c:v>
                </c:pt>
                <c:pt idx="195">
                  <c:v>4.1999999999999993</c:v>
                </c:pt>
                <c:pt idx="196">
                  <c:v>4.1999999999999993</c:v>
                </c:pt>
                <c:pt idx="197">
                  <c:v>4.1999999999999993</c:v>
                </c:pt>
                <c:pt idx="198">
                  <c:v>4.1999999999999993</c:v>
                </c:pt>
                <c:pt idx="199">
                  <c:v>4.1999999999999993</c:v>
                </c:pt>
                <c:pt idx="200">
                  <c:v>4.1999999999999993</c:v>
                </c:pt>
                <c:pt idx="201">
                  <c:v>4.1999999999999993</c:v>
                </c:pt>
                <c:pt idx="202">
                  <c:v>4.1999999999999993</c:v>
                </c:pt>
                <c:pt idx="203">
                  <c:v>4.1999999999999993</c:v>
                </c:pt>
                <c:pt idx="204">
                  <c:v>4.1999999999999993</c:v>
                </c:pt>
                <c:pt idx="205">
                  <c:v>4.1999999999999993</c:v>
                </c:pt>
                <c:pt idx="206">
                  <c:v>3.06</c:v>
                </c:pt>
                <c:pt idx="207">
                  <c:v>3.06</c:v>
                </c:pt>
                <c:pt idx="208">
                  <c:v>3.06</c:v>
                </c:pt>
                <c:pt idx="209">
                  <c:v>3.06</c:v>
                </c:pt>
                <c:pt idx="210">
                  <c:v>3.06</c:v>
                </c:pt>
                <c:pt idx="211">
                  <c:v>3.06</c:v>
                </c:pt>
                <c:pt idx="212">
                  <c:v>3.06</c:v>
                </c:pt>
                <c:pt idx="213">
                  <c:v>3.06</c:v>
                </c:pt>
                <c:pt idx="214">
                  <c:v>3.06</c:v>
                </c:pt>
                <c:pt idx="215">
                  <c:v>3.06</c:v>
                </c:pt>
                <c:pt idx="216">
                  <c:v>9.3939093343914291</c:v>
                </c:pt>
                <c:pt idx="217">
                  <c:v>9.3939093343914291</c:v>
                </c:pt>
                <c:pt idx="218">
                  <c:v>9.3939093343914291</c:v>
                </c:pt>
                <c:pt idx="219">
                  <c:v>9.3939093343914291</c:v>
                </c:pt>
                <c:pt idx="220">
                  <c:v>2.6812516848387724</c:v>
                </c:pt>
                <c:pt idx="221">
                  <c:v>2.36</c:v>
                </c:pt>
                <c:pt idx="222">
                  <c:v>2.36</c:v>
                </c:pt>
                <c:pt idx="223">
                  <c:v>2.36</c:v>
                </c:pt>
                <c:pt idx="224">
                  <c:v>2.36</c:v>
                </c:pt>
                <c:pt idx="225">
                  <c:v>2.36</c:v>
                </c:pt>
                <c:pt idx="226">
                  <c:v>2.36</c:v>
                </c:pt>
                <c:pt idx="227">
                  <c:v>2.36</c:v>
                </c:pt>
                <c:pt idx="228">
                  <c:v>2.36</c:v>
                </c:pt>
                <c:pt idx="229">
                  <c:v>2.36</c:v>
                </c:pt>
                <c:pt idx="230">
                  <c:v>2.36</c:v>
                </c:pt>
                <c:pt idx="231">
                  <c:v>2.36</c:v>
                </c:pt>
                <c:pt idx="232">
                  <c:v>2.36</c:v>
                </c:pt>
                <c:pt idx="233">
                  <c:v>2.36</c:v>
                </c:pt>
                <c:pt idx="234">
                  <c:v>2.36</c:v>
                </c:pt>
                <c:pt idx="235">
                  <c:v>2.36</c:v>
                </c:pt>
                <c:pt idx="236">
                  <c:v>2.36</c:v>
                </c:pt>
                <c:pt idx="237">
                  <c:v>2.36</c:v>
                </c:pt>
                <c:pt idx="238">
                  <c:v>2.36</c:v>
                </c:pt>
                <c:pt idx="239">
                  <c:v>9.34</c:v>
                </c:pt>
                <c:pt idx="240">
                  <c:v>2.3040877501104755</c:v>
                </c:pt>
                <c:pt idx="241">
                  <c:v>4.41</c:v>
                </c:pt>
                <c:pt idx="242">
                  <c:v>4.3</c:v>
                </c:pt>
                <c:pt idx="243">
                  <c:v>4.2364333266088359</c:v>
                </c:pt>
                <c:pt idx="244">
                  <c:v>4.2364333266088359</c:v>
                </c:pt>
                <c:pt idx="245">
                  <c:v>4.2364333266088359</c:v>
                </c:pt>
                <c:pt idx="246">
                  <c:v>9.67</c:v>
                </c:pt>
                <c:pt idx="247">
                  <c:v>9.67</c:v>
                </c:pt>
                <c:pt idx="248">
                  <c:v>9.67</c:v>
                </c:pt>
                <c:pt idx="249">
                  <c:v>9.67</c:v>
                </c:pt>
                <c:pt idx="250">
                  <c:v>9.67</c:v>
                </c:pt>
                <c:pt idx="251">
                  <c:v>9.67</c:v>
                </c:pt>
                <c:pt idx="252">
                  <c:v>9.67</c:v>
                </c:pt>
                <c:pt idx="253">
                  <c:v>9.67</c:v>
                </c:pt>
                <c:pt idx="254">
                  <c:v>9.67</c:v>
                </c:pt>
                <c:pt idx="255">
                  <c:v>9.67</c:v>
                </c:pt>
                <c:pt idx="256">
                  <c:v>9.67</c:v>
                </c:pt>
                <c:pt idx="257">
                  <c:v>9.67</c:v>
                </c:pt>
                <c:pt idx="258">
                  <c:v>9.67</c:v>
                </c:pt>
                <c:pt idx="259">
                  <c:v>9.67</c:v>
                </c:pt>
                <c:pt idx="260">
                  <c:v>9.67</c:v>
                </c:pt>
                <c:pt idx="261">
                  <c:v>9.67</c:v>
                </c:pt>
                <c:pt idx="262">
                  <c:v>9.67</c:v>
                </c:pt>
                <c:pt idx="263">
                  <c:v>9.67</c:v>
                </c:pt>
                <c:pt idx="264">
                  <c:v>9.67</c:v>
                </c:pt>
                <c:pt idx="265">
                  <c:v>9.67</c:v>
                </c:pt>
                <c:pt idx="266">
                  <c:v>9.67</c:v>
                </c:pt>
                <c:pt idx="267">
                  <c:v>9.67</c:v>
                </c:pt>
                <c:pt idx="268">
                  <c:v>9.67</c:v>
                </c:pt>
                <c:pt idx="269">
                  <c:v>9.67</c:v>
                </c:pt>
                <c:pt idx="270">
                  <c:v>9.67</c:v>
                </c:pt>
                <c:pt idx="271">
                  <c:v>9.67</c:v>
                </c:pt>
                <c:pt idx="272">
                  <c:v>9.67</c:v>
                </c:pt>
                <c:pt idx="273">
                  <c:v>9.67</c:v>
                </c:pt>
                <c:pt idx="274">
                  <c:v>9.67</c:v>
                </c:pt>
                <c:pt idx="275">
                  <c:v>9.67</c:v>
                </c:pt>
                <c:pt idx="276">
                  <c:v>9.67</c:v>
                </c:pt>
                <c:pt idx="277">
                  <c:v>9.67</c:v>
                </c:pt>
                <c:pt idx="278">
                  <c:v>9.67</c:v>
                </c:pt>
                <c:pt idx="279">
                  <c:v>9.67</c:v>
                </c:pt>
                <c:pt idx="280">
                  <c:v>9.67</c:v>
                </c:pt>
                <c:pt idx="281">
                  <c:v>9.67</c:v>
                </c:pt>
                <c:pt idx="282">
                  <c:v>9.67</c:v>
                </c:pt>
                <c:pt idx="283">
                  <c:v>9.67</c:v>
                </c:pt>
                <c:pt idx="284">
                  <c:v>9.67</c:v>
                </c:pt>
                <c:pt idx="285">
                  <c:v>3.0615348444620798</c:v>
                </c:pt>
                <c:pt idx="286">
                  <c:v>3.0615285184386094</c:v>
                </c:pt>
                <c:pt idx="287">
                  <c:v>3.0615301940726489</c:v>
                </c:pt>
                <c:pt idx="288">
                  <c:v>3.0615321543195222</c:v>
                </c:pt>
                <c:pt idx="289">
                  <c:v>3.0615347368206334</c:v>
                </c:pt>
                <c:pt idx="290">
                  <c:v>4.45</c:v>
                </c:pt>
                <c:pt idx="291">
                  <c:v>2.56</c:v>
                </c:pt>
                <c:pt idx="292">
                  <c:v>2.56</c:v>
                </c:pt>
                <c:pt idx="293">
                  <c:v>2.56</c:v>
                </c:pt>
                <c:pt idx="294">
                  <c:v>2.56</c:v>
                </c:pt>
                <c:pt idx="295">
                  <c:v>2.56</c:v>
                </c:pt>
                <c:pt idx="296">
                  <c:v>2.56</c:v>
                </c:pt>
                <c:pt idx="297">
                  <c:v>2.56</c:v>
                </c:pt>
                <c:pt idx="298">
                  <c:v>2.56</c:v>
                </c:pt>
                <c:pt idx="299">
                  <c:v>2.56</c:v>
                </c:pt>
                <c:pt idx="300">
                  <c:v>2.56</c:v>
                </c:pt>
                <c:pt idx="301">
                  <c:v>2.56</c:v>
                </c:pt>
                <c:pt idx="302">
                  <c:v>2.56</c:v>
                </c:pt>
                <c:pt idx="303">
                  <c:v>2.56</c:v>
                </c:pt>
                <c:pt idx="304">
                  <c:v>2.56</c:v>
                </c:pt>
                <c:pt idx="305">
                  <c:v>2.56</c:v>
                </c:pt>
                <c:pt idx="306">
                  <c:v>2.56</c:v>
                </c:pt>
                <c:pt idx="307">
                  <c:v>2.56</c:v>
                </c:pt>
                <c:pt idx="308">
                  <c:v>2.56</c:v>
                </c:pt>
                <c:pt idx="309">
                  <c:v>2.56</c:v>
                </c:pt>
                <c:pt idx="310">
                  <c:v>2.56</c:v>
                </c:pt>
                <c:pt idx="311">
                  <c:v>2.56</c:v>
                </c:pt>
                <c:pt idx="312">
                  <c:v>2.56</c:v>
                </c:pt>
                <c:pt idx="313">
                  <c:v>2.56</c:v>
                </c:pt>
                <c:pt idx="314">
                  <c:v>2.56</c:v>
                </c:pt>
                <c:pt idx="315">
                  <c:v>2.56</c:v>
                </c:pt>
                <c:pt idx="316">
                  <c:v>2.56</c:v>
                </c:pt>
                <c:pt idx="317">
                  <c:v>2.5602560256025595</c:v>
                </c:pt>
                <c:pt idx="318">
                  <c:v>2.5602560256025595</c:v>
                </c:pt>
                <c:pt idx="319">
                  <c:v>2.5602560256025595</c:v>
                </c:pt>
                <c:pt idx="320">
                  <c:v>2.5602560256025595</c:v>
                </c:pt>
                <c:pt idx="321">
                  <c:v>2.5602560256025595</c:v>
                </c:pt>
                <c:pt idx="322">
                  <c:v>2.5602560256025604</c:v>
                </c:pt>
                <c:pt idx="323">
                  <c:v>2.5602560256025604</c:v>
                </c:pt>
                <c:pt idx="324">
                  <c:v>2.5602560256025604</c:v>
                </c:pt>
                <c:pt idx="325">
                  <c:v>2.5602560256025604</c:v>
                </c:pt>
                <c:pt idx="326">
                  <c:v>2.5602560256025604</c:v>
                </c:pt>
                <c:pt idx="327">
                  <c:v>4.3599999999999994</c:v>
                </c:pt>
                <c:pt idx="328">
                  <c:v>5.23</c:v>
                </c:pt>
                <c:pt idx="329">
                  <c:v>5.23</c:v>
                </c:pt>
                <c:pt idx="330">
                  <c:v>5.23</c:v>
                </c:pt>
                <c:pt idx="331">
                  <c:v>5.23</c:v>
                </c:pt>
                <c:pt idx="332">
                  <c:v>5.23</c:v>
                </c:pt>
                <c:pt idx="333">
                  <c:v>5.23</c:v>
                </c:pt>
                <c:pt idx="334">
                  <c:v>5.23</c:v>
                </c:pt>
                <c:pt idx="335">
                  <c:v>5.23</c:v>
                </c:pt>
                <c:pt idx="336">
                  <c:v>2.7741319651592895</c:v>
                </c:pt>
                <c:pt idx="337">
                  <c:v>2.7741319651592895</c:v>
                </c:pt>
                <c:pt idx="338">
                  <c:v>2.7456993724231777</c:v>
                </c:pt>
                <c:pt idx="339">
                  <c:v>2.7456993724231777</c:v>
                </c:pt>
                <c:pt idx="340">
                  <c:v>2.7456993724231777</c:v>
                </c:pt>
                <c:pt idx="341">
                  <c:v>2.8687759428744521</c:v>
                </c:pt>
                <c:pt idx="342">
                  <c:v>3.93</c:v>
                </c:pt>
                <c:pt idx="343">
                  <c:v>3.93</c:v>
                </c:pt>
                <c:pt idx="344">
                  <c:v>3.93</c:v>
                </c:pt>
                <c:pt idx="345">
                  <c:v>3.93</c:v>
                </c:pt>
                <c:pt idx="346">
                  <c:v>2.8257613579630547</c:v>
                </c:pt>
                <c:pt idx="347">
                  <c:v>2.8257613579630552</c:v>
                </c:pt>
                <c:pt idx="348">
                  <c:v>2.83</c:v>
                </c:pt>
                <c:pt idx="349">
                  <c:v>2.83</c:v>
                </c:pt>
                <c:pt idx="350">
                  <c:v>2.83</c:v>
                </c:pt>
                <c:pt idx="351">
                  <c:v>2.83</c:v>
                </c:pt>
                <c:pt idx="352">
                  <c:v>2.83</c:v>
                </c:pt>
                <c:pt idx="353">
                  <c:v>2.83</c:v>
                </c:pt>
                <c:pt idx="354">
                  <c:v>2.83</c:v>
                </c:pt>
                <c:pt idx="355">
                  <c:v>2.83</c:v>
                </c:pt>
                <c:pt idx="356">
                  <c:v>2.83</c:v>
                </c:pt>
                <c:pt idx="357">
                  <c:v>2.83</c:v>
                </c:pt>
                <c:pt idx="358">
                  <c:v>2.83</c:v>
                </c:pt>
                <c:pt idx="359">
                  <c:v>2.83</c:v>
                </c:pt>
                <c:pt idx="360">
                  <c:v>2.83</c:v>
                </c:pt>
                <c:pt idx="361">
                  <c:v>2.83</c:v>
                </c:pt>
                <c:pt idx="362">
                  <c:v>2.83</c:v>
                </c:pt>
                <c:pt idx="363">
                  <c:v>2.83</c:v>
                </c:pt>
                <c:pt idx="364">
                  <c:v>2.83</c:v>
                </c:pt>
                <c:pt idx="365">
                  <c:v>2.83</c:v>
                </c:pt>
                <c:pt idx="366">
                  <c:v>2.83</c:v>
                </c:pt>
                <c:pt idx="367">
                  <c:v>2.83</c:v>
                </c:pt>
                <c:pt idx="368">
                  <c:v>2.83</c:v>
                </c:pt>
                <c:pt idx="369">
                  <c:v>2.83</c:v>
                </c:pt>
                <c:pt idx="370">
                  <c:v>2.83</c:v>
                </c:pt>
                <c:pt idx="371">
                  <c:v>2.83</c:v>
                </c:pt>
                <c:pt idx="372">
                  <c:v>2.83</c:v>
                </c:pt>
                <c:pt idx="373">
                  <c:v>2.83</c:v>
                </c:pt>
                <c:pt idx="374">
                  <c:v>2.83</c:v>
                </c:pt>
                <c:pt idx="375">
                  <c:v>2.83</c:v>
                </c:pt>
                <c:pt idx="376">
                  <c:v>2.79</c:v>
                </c:pt>
                <c:pt idx="377">
                  <c:v>2.79</c:v>
                </c:pt>
                <c:pt idx="378">
                  <c:v>2.79</c:v>
                </c:pt>
                <c:pt idx="379">
                  <c:v>2.79</c:v>
                </c:pt>
                <c:pt idx="380">
                  <c:v>2.79</c:v>
                </c:pt>
                <c:pt idx="381">
                  <c:v>2.79</c:v>
                </c:pt>
                <c:pt idx="382">
                  <c:v>9.120000000000001</c:v>
                </c:pt>
                <c:pt idx="383">
                  <c:v>2.1942627075993957</c:v>
                </c:pt>
                <c:pt idx="384">
                  <c:v>2.1942627075993957</c:v>
                </c:pt>
                <c:pt idx="385">
                  <c:v>2.1942627075993957</c:v>
                </c:pt>
                <c:pt idx="386">
                  <c:v>2.3013814558025731</c:v>
                </c:pt>
                <c:pt idx="387">
                  <c:v>2.3013796363954158</c:v>
                </c:pt>
                <c:pt idx="388">
                  <c:v>2.3013810705599709</c:v>
                </c:pt>
                <c:pt idx="389">
                  <c:v>2.3013812910109324</c:v>
                </c:pt>
                <c:pt idx="390">
                  <c:v>2.3013838656959873</c:v>
                </c:pt>
                <c:pt idx="391">
                  <c:v>2.3013809498801323</c:v>
                </c:pt>
                <c:pt idx="392">
                  <c:v>5.32</c:v>
                </c:pt>
                <c:pt idx="393">
                  <c:v>5.32</c:v>
                </c:pt>
                <c:pt idx="394">
                  <c:v>5.32</c:v>
                </c:pt>
                <c:pt idx="395">
                  <c:v>5.32</c:v>
                </c:pt>
                <c:pt idx="396">
                  <c:v>5.32</c:v>
                </c:pt>
                <c:pt idx="397">
                  <c:v>5.32</c:v>
                </c:pt>
                <c:pt idx="398">
                  <c:v>5.32</c:v>
                </c:pt>
                <c:pt idx="399">
                  <c:v>5.32</c:v>
                </c:pt>
                <c:pt idx="400">
                  <c:v>5.32</c:v>
                </c:pt>
                <c:pt idx="401">
                  <c:v>5.32</c:v>
                </c:pt>
                <c:pt idx="402">
                  <c:v>2.14</c:v>
                </c:pt>
                <c:pt idx="403">
                  <c:v>2.14</c:v>
                </c:pt>
                <c:pt idx="404">
                  <c:v>2.14</c:v>
                </c:pt>
                <c:pt idx="405">
                  <c:v>2.14</c:v>
                </c:pt>
                <c:pt idx="406">
                  <c:v>2.14</c:v>
                </c:pt>
                <c:pt idx="407">
                  <c:v>2.14</c:v>
                </c:pt>
                <c:pt idx="408">
                  <c:v>2.14</c:v>
                </c:pt>
                <c:pt idx="409">
                  <c:v>2.14</c:v>
                </c:pt>
                <c:pt idx="410">
                  <c:v>2.14</c:v>
                </c:pt>
                <c:pt idx="411">
                  <c:v>2.14</c:v>
                </c:pt>
                <c:pt idx="412">
                  <c:v>2.14</c:v>
                </c:pt>
                <c:pt idx="413">
                  <c:v>8.0715290561084476</c:v>
                </c:pt>
                <c:pt idx="414">
                  <c:v>8.0715290561084476</c:v>
                </c:pt>
                <c:pt idx="415">
                  <c:v>4.71</c:v>
                </c:pt>
                <c:pt idx="416">
                  <c:v>4.7799999999999994</c:v>
                </c:pt>
                <c:pt idx="417">
                  <c:v>5.4402290622763054</c:v>
                </c:pt>
                <c:pt idx="418">
                  <c:v>5.4402290622763054</c:v>
                </c:pt>
                <c:pt idx="419">
                  <c:v>5.4402290622763054</c:v>
                </c:pt>
                <c:pt idx="420">
                  <c:v>4.53</c:v>
                </c:pt>
                <c:pt idx="421">
                  <c:v>4.57</c:v>
                </c:pt>
                <c:pt idx="422">
                  <c:v>8.379999999999999</c:v>
                </c:pt>
                <c:pt idx="423">
                  <c:v>8.379999999999999</c:v>
                </c:pt>
                <c:pt idx="424">
                  <c:v>8.379999999999999</c:v>
                </c:pt>
                <c:pt idx="425">
                  <c:v>8.379999999999999</c:v>
                </c:pt>
                <c:pt idx="426">
                  <c:v>8.379999999999999</c:v>
                </c:pt>
                <c:pt idx="427">
                  <c:v>8.379999999999999</c:v>
                </c:pt>
                <c:pt idx="428">
                  <c:v>8.379999999999999</c:v>
                </c:pt>
                <c:pt idx="429">
                  <c:v>8.379999999999999</c:v>
                </c:pt>
                <c:pt idx="430">
                  <c:v>8.379999999999999</c:v>
                </c:pt>
                <c:pt idx="431">
                  <c:v>8.379999999999999</c:v>
                </c:pt>
                <c:pt idx="432">
                  <c:v>8.379999999999999</c:v>
                </c:pt>
                <c:pt idx="433">
                  <c:v>8.379999999999999</c:v>
                </c:pt>
                <c:pt idx="434">
                  <c:v>8.379999999999999</c:v>
                </c:pt>
                <c:pt idx="435">
                  <c:v>8.379999999999999</c:v>
                </c:pt>
                <c:pt idx="436">
                  <c:v>8.379999999999999</c:v>
                </c:pt>
                <c:pt idx="437">
                  <c:v>8.379999999999999</c:v>
                </c:pt>
                <c:pt idx="438">
                  <c:v>8.379999999999999</c:v>
                </c:pt>
                <c:pt idx="439">
                  <c:v>8.379999999999999</c:v>
                </c:pt>
                <c:pt idx="440">
                  <c:v>8.379999999999999</c:v>
                </c:pt>
                <c:pt idx="441">
                  <c:v>8.379999999999999</c:v>
                </c:pt>
                <c:pt idx="442">
                  <c:v>8.379999999999999</c:v>
                </c:pt>
                <c:pt idx="443">
                  <c:v>8.379999999999999</c:v>
                </c:pt>
                <c:pt idx="444">
                  <c:v>8.379999999999999</c:v>
                </c:pt>
                <c:pt idx="445">
                  <c:v>8.379999999999999</c:v>
                </c:pt>
                <c:pt idx="446">
                  <c:v>8.379999999999999</c:v>
                </c:pt>
                <c:pt idx="447">
                  <c:v>8.379999999999999</c:v>
                </c:pt>
                <c:pt idx="448">
                  <c:v>8.379999999999999</c:v>
                </c:pt>
                <c:pt idx="449">
                  <c:v>8.379999999999999</c:v>
                </c:pt>
                <c:pt idx="450">
                  <c:v>8.3867093674939959</c:v>
                </c:pt>
                <c:pt idx="451">
                  <c:v>8.3867093674939959</c:v>
                </c:pt>
                <c:pt idx="452">
                  <c:v>8.3867093674939959</c:v>
                </c:pt>
                <c:pt idx="453">
                  <c:v>8.3867093674939959</c:v>
                </c:pt>
                <c:pt idx="454">
                  <c:v>8.3867093674939959</c:v>
                </c:pt>
                <c:pt idx="455">
                  <c:v>8.3867093674939959</c:v>
                </c:pt>
                <c:pt idx="456">
                  <c:v>8.3867093674939959</c:v>
                </c:pt>
                <c:pt idx="457">
                  <c:v>8.3867093674939959</c:v>
                </c:pt>
                <c:pt idx="458">
                  <c:v>9.6</c:v>
                </c:pt>
                <c:pt idx="459">
                  <c:v>9.6</c:v>
                </c:pt>
                <c:pt idx="460">
                  <c:v>9.6</c:v>
                </c:pt>
                <c:pt idx="461">
                  <c:v>9.6</c:v>
                </c:pt>
                <c:pt idx="462">
                  <c:v>0.97523785817891528</c:v>
                </c:pt>
                <c:pt idx="463">
                  <c:v>0.97527810377257895</c:v>
                </c:pt>
                <c:pt idx="464">
                  <c:v>0.97527810377257895</c:v>
                </c:pt>
                <c:pt idx="465">
                  <c:v>0.9752989230102852</c:v>
                </c:pt>
                <c:pt idx="466">
                  <c:v>0.97540402782280888</c:v>
                </c:pt>
                <c:pt idx="467">
                  <c:v>8.16</c:v>
                </c:pt>
                <c:pt idx="468">
                  <c:v>8.16</c:v>
                </c:pt>
                <c:pt idx="469">
                  <c:v>8.16</c:v>
                </c:pt>
                <c:pt idx="470">
                  <c:v>8.16</c:v>
                </c:pt>
                <c:pt idx="471">
                  <c:v>8.16</c:v>
                </c:pt>
                <c:pt idx="472">
                  <c:v>8.16</c:v>
                </c:pt>
                <c:pt idx="473">
                  <c:v>8.16</c:v>
                </c:pt>
                <c:pt idx="474">
                  <c:v>8.16</c:v>
                </c:pt>
                <c:pt idx="475">
                  <c:v>8.16</c:v>
                </c:pt>
                <c:pt idx="476">
                  <c:v>8.16</c:v>
                </c:pt>
                <c:pt idx="477">
                  <c:v>8.16</c:v>
                </c:pt>
                <c:pt idx="478">
                  <c:v>8.16</c:v>
                </c:pt>
                <c:pt idx="479">
                  <c:v>8.16</c:v>
                </c:pt>
                <c:pt idx="480">
                  <c:v>4.6248611531859032</c:v>
                </c:pt>
                <c:pt idx="481">
                  <c:v>4.6248611531859032</c:v>
                </c:pt>
                <c:pt idx="482">
                  <c:v>4.6248611531859032</c:v>
                </c:pt>
                <c:pt idx="483">
                  <c:v>4.6248611531859032</c:v>
                </c:pt>
                <c:pt idx="484">
                  <c:v>4.6248611531859032</c:v>
                </c:pt>
                <c:pt idx="485">
                  <c:v>4.6248611531859032</c:v>
                </c:pt>
                <c:pt idx="486">
                  <c:v>17.54848389614866</c:v>
                </c:pt>
                <c:pt idx="487">
                  <c:v>17.54848389614866</c:v>
                </c:pt>
                <c:pt idx="488">
                  <c:v>17.54848389614866</c:v>
                </c:pt>
                <c:pt idx="489">
                  <c:v>17.54848389614866</c:v>
                </c:pt>
                <c:pt idx="490">
                  <c:v>5.23</c:v>
                </c:pt>
                <c:pt idx="491">
                  <c:v>5.23</c:v>
                </c:pt>
                <c:pt idx="492">
                  <c:v>5.23</c:v>
                </c:pt>
                <c:pt idx="493">
                  <c:v>5.23</c:v>
                </c:pt>
                <c:pt idx="494">
                  <c:v>5.23</c:v>
                </c:pt>
                <c:pt idx="495">
                  <c:v>5.23</c:v>
                </c:pt>
                <c:pt idx="496">
                  <c:v>5.23</c:v>
                </c:pt>
                <c:pt idx="497">
                  <c:v>5.23</c:v>
                </c:pt>
                <c:pt idx="498">
                  <c:v>3.0504379341588646</c:v>
                </c:pt>
                <c:pt idx="499">
                  <c:v>3.0504379341588646</c:v>
                </c:pt>
                <c:pt idx="500">
                  <c:v>3.0504379341588646</c:v>
                </c:pt>
                <c:pt idx="501">
                  <c:v>8.7547840715654353</c:v>
                </c:pt>
                <c:pt idx="502">
                  <c:v>8.7547840715654353</c:v>
                </c:pt>
                <c:pt idx="503">
                  <c:v>3.2</c:v>
                </c:pt>
                <c:pt idx="504">
                  <c:v>3.2</c:v>
                </c:pt>
                <c:pt idx="505">
                  <c:v>3.2</c:v>
                </c:pt>
                <c:pt idx="506">
                  <c:v>3.2</c:v>
                </c:pt>
                <c:pt idx="507">
                  <c:v>3.2</c:v>
                </c:pt>
                <c:pt idx="508">
                  <c:v>3.2</c:v>
                </c:pt>
                <c:pt idx="509">
                  <c:v>3.2</c:v>
                </c:pt>
                <c:pt idx="510">
                  <c:v>3.2</c:v>
                </c:pt>
                <c:pt idx="511">
                  <c:v>3.2</c:v>
                </c:pt>
                <c:pt idx="512">
                  <c:v>3.2</c:v>
                </c:pt>
                <c:pt idx="513">
                  <c:v>3.2</c:v>
                </c:pt>
                <c:pt idx="514">
                  <c:v>3.2</c:v>
                </c:pt>
                <c:pt idx="515">
                  <c:v>3.2</c:v>
                </c:pt>
                <c:pt idx="516">
                  <c:v>3.2</c:v>
                </c:pt>
                <c:pt idx="517">
                  <c:v>3.2</c:v>
                </c:pt>
                <c:pt idx="518">
                  <c:v>3.2</c:v>
                </c:pt>
                <c:pt idx="519">
                  <c:v>3.2</c:v>
                </c:pt>
                <c:pt idx="520">
                  <c:v>3.2</c:v>
                </c:pt>
                <c:pt idx="521">
                  <c:v>3.2</c:v>
                </c:pt>
                <c:pt idx="522">
                  <c:v>3.2</c:v>
                </c:pt>
                <c:pt idx="523">
                  <c:v>3.2</c:v>
                </c:pt>
                <c:pt idx="524">
                  <c:v>3.2</c:v>
                </c:pt>
                <c:pt idx="525">
                  <c:v>3.2</c:v>
                </c:pt>
                <c:pt idx="526">
                  <c:v>3.2</c:v>
                </c:pt>
                <c:pt idx="527">
                  <c:v>5.15</c:v>
                </c:pt>
                <c:pt idx="528">
                  <c:v>5.15</c:v>
                </c:pt>
                <c:pt idx="529">
                  <c:v>5.15</c:v>
                </c:pt>
                <c:pt idx="530">
                  <c:v>5.15</c:v>
                </c:pt>
                <c:pt idx="531">
                  <c:v>5.15</c:v>
                </c:pt>
                <c:pt idx="532">
                  <c:v>5.15</c:v>
                </c:pt>
                <c:pt idx="533">
                  <c:v>5.15</c:v>
                </c:pt>
                <c:pt idx="534">
                  <c:v>5.15</c:v>
                </c:pt>
                <c:pt idx="535">
                  <c:v>14.46343683624962</c:v>
                </c:pt>
                <c:pt idx="536">
                  <c:v>14.46343683624962</c:v>
                </c:pt>
                <c:pt idx="537">
                  <c:v>5.762677891360994</c:v>
                </c:pt>
                <c:pt idx="538">
                  <c:v>5.762677891360994</c:v>
                </c:pt>
                <c:pt idx="539">
                  <c:v>14.414923685698135</c:v>
                </c:pt>
                <c:pt idx="540">
                  <c:v>14.414923685698135</c:v>
                </c:pt>
                <c:pt idx="541">
                  <c:v>14.414923685698135</c:v>
                </c:pt>
                <c:pt idx="542">
                  <c:v>14.414923685698135</c:v>
                </c:pt>
                <c:pt idx="543">
                  <c:v>14.414923685698135</c:v>
                </c:pt>
                <c:pt idx="544">
                  <c:v>8.4656084656084651</c:v>
                </c:pt>
                <c:pt idx="545">
                  <c:v>8.4656084656084651</c:v>
                </c:pt>
                <c:pt idx="546">
                  <c:v>11.36</c:v>
                </c:pt>
                <c:pt idx="547">
                  <c:v>11.36</c:v>
                </c:pt>
                <c:pt idx="548">
                  <c:v>16.530100419344681</c:v>
                </c:pt>
                <c:pt idx="549">
                  <c:v>16.530100419344681</c:v>
                </c:pt>
                <c:pt idx="550">
                  <c:v>15.527730258829248</c:v>
                </c:pt>
                <c:pt idx="551">
                  <c:v>15.527730258829248</c:v>
                </c:pt>
                <c:pt idx="552">
                  <c:v>4.93</c:v>
                </c:pt>
                <c:pt idx="553">
                  <c:v>4.93</c:v>
                </c:pt>
                <c:pt idx="554">
                  <c:v>4.93</c:v>
                </c:pt>
                <c:pt idx="555">
                  <c:v>4.93</c:v>
                </c:pt>
                <c:pt idx="556">
                  <c:v>4.93</c:v>
                </c:pt>
                <c:pt idx="557">
                  <c:v>4.93</c:v>
                </c:pt>
                <c:pt idx="558">
                  <c:v>4.93</c:v>
                </c:pt>
                <c:pt idx="559">
                  <c:v>4.93</c:v>
                </c:pt>
                <c:pt idx="560">
                  <c:v>4.93</c:v>
                </c:pt>
                <c:pt idx="561">
                  <c:v>4.93</c:v>
                </c:pt>
                <c:pt idx="562">
                  <c:v>4.93</c:v>
                </c:pt>
                <c:pt idx="563">
                  <c:v>4.93</c:v>
                </c:pt>
                <c:pt idx="564">
                  <c:v>4.93</c:v>
                </c:pt>
                <c:pt idx="565">
                  <c:v>4.93</c:v>
                </c:pt>
                <c:pt idx="566">
                  <c:v>4.93</c:v>
                </c:pt>
                <c:pt idx="567">
                  <c:v>4.93</c:v>
                </c:pt>
                <c:pt idx="568">
                  <c:v>4.93</c:v>
                </c:pt>
                <c:pt idx="569">
                  <c:v>12.429013156565144</c:v>
                </c:pt>
                <c:pt idx="570">
                  <c:v>12.429013156565144</c:v>
                </c:pt>
                <c:pt idx="571">
                  <c:v>11.404846807350015</c:v>
                </c:pt>
                <c:pt idx="572">
                  <c:v>11.404846807350015</c:v>
                </c:pt>
                <c:pt idx="573">
                  <c:v>11.404846807350015</c:v>
                </c:pt>
                <c:pt idx="574">
                  <c:v>11.404846807350015</c:v>
                </c:pt>
                <c:pt idx="575">
                  <c:v>9.4400000000000013</c:v>
                </c:pt>
                <c:pt idx="576">
                  <c:v>5.17</c:v>
                </c:pt>
                <c:pt idx="577">
                  <c:v>5.17</c:v>
                </c:pt>
                <c:pt idx="578">
                  <c:v>5.17</c:v>
                </c:pt>
                <c:pt idx="579">
                  <c:v>5.17</c:v>
                </c:pt>
                <c:pt idx="580">
                  <c:v>10.718535099925386</c:v>
                </c:pt>
                <c:pt idx="581">
                  <c:v>10.718535099925386</c:v>
                </c:pt>
                <c:pt idx="582">
                  <c:v>15.64</c:v>
                </c:pt>
                <c:pt idx="583">
                  <c:v>15.64</c:v>
                </c:pt>
                <c:pt idx="584">
                  <c:v>15.64</c:v>
                </c:pt>
                <c:pt idx="585">
                  <c:v>15.64</c:v>
                </c:pt>
                <c:pt idx="586">
                  <c:v>15.64</c:v>
                </c:pt>
                <c:pt idx="587">
                  <c:v>5.8082081274578998</c:v>
                </c:pt>
                <c:pt idx="588">
                  <c:v>14.248783147860163</c:v>
                </c:pt>
                <c:pt idx="589">
                  <c:v>14.248783147860163</c:v>
                </c:pt>
                <c:pt idx="590">
                  <c:v>14.248783147860163</c:v>
                </c:pt>
                <c:pt idx="591">
                  <c:v>8.684838380665326</c:v>
                </c:pt>
                <c:pt idx="592">
                  <c:v>15.476789849964756</c:v>
                </c:pt>
                <c:pt idx="593">
                  <c:v>15.476789849964756</c:v>
                </c:pt>
                <c:pt idx="594">
                  <c:v>7.5013376136971646</c:v>
                </c:pt>
                <c:pt idx="595">
                  <c:v>7.5013376136971646</c:v>
                </c:pt>
                <c:pt idx="596">
                  <c:v>8.5664406366354218</c:v>
                </c:pt>
                <c:pt idx="597">
                  <c:v>8.4479404961195392</c:v>
                </c:pt>
                <c:pt idx="598">
                  <c:v>5.5068962045706229</c:v>
                </c:pt>
                <c:pt idx="599">
                  <c:v>8.3370254416203693</c:v>
                </c:pt>
                <c:pt idx="600">
                  <c:v>8.4289337621064568</c:v>
                </c:pt>
                <c:pt idx="601">
                  <c:v>8.4903740839182706</c:v>
                </c:pt>
                <c:pt idx="602">
                  <c:v>8.4375545504193425</c:v>
                </c:pt>
                <c:pt idx="603">
                  <c:v>8.6040057526546363</c:v>
                </c:pt>
                <c:pt idx="604">
                  <c:v>8.522949193016089</c:v>
                </c:pt>
                <c:pt idx="605">
                  <c:v>8.4598617767219597</c:v>
                </c:pt>
                <c:pt idx="606">
                  <c:v>8.5540108013023541</c:v>
                </c:pt>
                <c:pt idx="607">
                  <c:v>6.34102843554939</c:v>
                </c:pt>
                <c:pt idx="608">
                  <c:v>5.66</c:v>
                </c:pt>
                <c:pt idx="609">
                  <c:v>5.66</c:v>
                </c:pt>
                <c:pt idx="610">
                  <c:v>5.66</c:v>
                </c:pt>
                <c:pt idx="611">
                  <c:v>5.66</c:v>
                </c:pt>
                <c:pt idx="612">
                  <c:v>5.66</c:v>
                </c:pt>
                <c:pt idx="613">
                  <c:v>5.66</c:v>
                </c:pt>
                <c:pt idx="614">
                  <c:v>5.66</c:v>
                </c:pt>
                <c:pt idx="615">
                  <c:v>5.66</c:v>
                </c:pt>
                <c:pt idx="616">
                  <c:v>11.98</c:v>
                </c:pt>
                <c:pt idx="617">
                  <c:v>11.98</c:v>
                </c:pt>
                <c:pt idx="618">
                  <c:v>11.98</c:v>
                </c:pt>
                <c:pt idx="619">
                  <c:v>10.429354545539802</c:v>
                </c:pt>
                <c:pt idx="620">
                  <c:v>10.764076022081902</c:v>
                </c:pt>
                <c:pt idx="621">
                  <c:v>10.380226401871489</c:v>
                </c:pt>
                <c:pt idx="622">
                  <c:v>10.179263379598467</c:v>
                </c:pt>
                <c:pt idx="623">
                  <c:v>9.77</c:v>
                </c:pt>
                <c:pt idx="624">
                  <c:v>9.77</c:v>
                </c:pt>
                <c:pt idx="625">
                  <c:v>9.77</c:v>
                </c:pt>
                <c:pt idx="626">
                  <c:v>8.6900000000000013</c:v>
                </c:pt>
                <c:pt idx="627">
                  <c:v>8.6900000000000013</c:v>
                </c:pt>
                <c:pt idx="628">
                  <c:v>8.6999999999999993</c:v>
                </c:pt>
                <c:pt idx="629">
                  <c:v>8.6999999999999993</c:v>
                </c:pt>
                <c:pt idx="630">
                  <c:v>9.0360907269729775</c:v>
                </c:pt>
                <c:pt idx="631">
                  <c:v>9.0360800206937917</c:v>
                </c:pt>
                <c:pt idx="632">
                  <c:v>9.0360896663104029</c:v>
                </c:pt>
                <c:pt idx="633">
                  <c:v>9.0360862247539515</c:v>
                </c:pt>
                <c:pt idx="634">
                  <c:v>9.0360793478889754</c:v>
                </c:pt>
                <c:pt idx="635">
                  <c:v>9.0360777372732031</c:v>
                </c:pt>
                <c:pt idx="636">
                  <c:v>9.0360833943573784</c:v>
                </c:pt>
                <c:pt idx="637">
                  <c:v>9.0360859622978431</c:v>
                </c:pt>
                <c:pt idx="638">
                  <c:v>9.0360816879011843</c:v>
                </c:pt>
                <c:pt idx="639">
                  <c:v>9.0360780197912973</c:v>
                </c:pt>
                <c:pt idx="640">
                  <c:v>9.0360874951608565</c:v>
                </c:pt>
                <c:pt idx="641">
                  <c:v>9.0360835723177946</c:v>
                </c:pt>
                <c:pt idx="642">
                  <c:v>9.036085082999346</c:v>
                </c:pt>
                <c:pt idx="643">
                  <c:v>9.0360877896430942</c:v>
                </c:pt>
                <c:pt idx="644">
                  <c:v>9.0360967988722756</c:v>
                </c:pt>
                <c:pt idx="645">
                  <c:v>9.0360750319893821</c:v>
                </c:pt>
                <c:pt idx="646">
                  <c:v>8.4</c:v>
                </c:pt>
                <c:pt idx="647">
                  <c:v>8.4</c:v>
                </c:pt>
                <c:pt idx="648">
                  <c:v>8.4</c:v>
                </c:pt>
                <c:pt idx="649">
                  <c:v>8.4</c:v>
                </c:pt>
                <c:pt idx="650">
                  <c:v>8.4</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numCache>
            </c:numRef>
          </c:yVal>
          <c:smooth val="0"/>
          <c:extLst>
            <c:ext xmlns:c16="http://schemas.microsoft.com/office/drawing/2014/chart" uri="{C3380CC4-5D6E-409C-BE32-E72D297353CC}">
              <c16:uniqueId val="{0000000B-0FB8-4F77-8AF2-A8B946F9098B}"/>
            </c:ext>
          </c:extLst>
        </c:ser>
        <c:ser>
          <c:idx val="9"/>
          <c:order val="1"/>
          <c:tx>
            <c:v>Param_1</c:v>
          </c:tx>
          <c:spPr>
            <a:ln w="9525" cap="sq">
              <a:solidFill>
                <a:schemeClr val="tx1"/>
              </a:solidFill>
              <a:miter lim="800000"/>
            </a:ln>
          </c:spPr>
          <c:marker>
            <c:symbol val="none"/>
          </c:marker>
          <c:xVal>
            <c:numRef>
              <c:f>(Params!$A$33,Params!$A$33,Params!$A$33,Params!$C$33,Params!$D$33,Params!$G$33)</c:f>
              <c:numCache>
                <c:formatCode>General</c:formatCode>
                <c:ptCount val="6"/>
                <c:pt idx="0">
                  <c:v>41</c:v>
                </c:pt>
                <c:pt idx="1">
                  <c:v>41</c:v>
                </c:pt>
                <c:pt idx="2">
                  <c:v>41</c:v>
                </c:pt>
                <c:pt idx="3">
                  <c:v>45</c:v>
                </c:pt>
                <c:pt idx="4">
                  <c:v>48.4</c:v>
                </c:pt>
                <c:pt idx="5">
                  <c:v>52.5</c:v>
                </c:pt>
              </c:numCache>
            </c:numRef>
          </c:xVal>
          <c:yVal>
            <c:numRef>
              <c:f>(Params!$A$32,Params!$A$26,Params!$A$18,Params!$C$13,Params!$D$9,Params!$G$4)</c:f>
              <c:numCache>
                <c:formatCode>General</c:formatCode>
                <c:ptCount val="6"/>
                <c:pt idx="0">
                  <c:v>0.5</c:v>
                </c:pt>
                <c:pt idx="1">
                  <c:v>3</c:v>
                </c:pt>
                <c:pt idx="2">
                  <c:v>7</c:v>
                </c:pt>
                <c:pt idx="3">
                  <c:v>9.4</c:v>
                </c:pt>
                <c:pt idx="4">
                  <c:v>11.5</c:v>
                </c:pt>
                <c:pt idx="5">
                  <c:v>14</c:v>
                </c:pt>
              </c:numCache>
            </c:numRef>
          </c:yVal>
          <c:smooth val="0"/>
          <c:extLst>
            <c:ext xmlns:c16="http://schemas.microsoft.com/office/drawing/2014/chart" uri="{C3380CC4-5D6E-409C-BE32-E72D297353CC}">
              <c16:uniqueId val="{00000002-0FB8-4F77-8AF2-A8B946F9098B}"/>
            </c:ext>
          </c:extLst>
        </c:ser>
        <c:ser>
          <c:idx val="0"/>
          <c:order val="2"/>
          <c:tx>
            <c:v>Param_2</c:v>
          </c:tx>
          <c:spPr>
            <a:ln w="9525" cap="sq">
              <a:solidFill>
                <a:schemeClr val="tx1"/>
              </a:solidFill>
              <a:miter lim="800000"/>
            </a:ln>
          </c:spPr>
          <c:marker>
            <c:symbol val="none"/>
          </c:marker>
          <c:xVal>
            <c:numRef>
              <c:f>(Params!$C$33,Params!$C$33,Params!$C$33,Params!$E$33,Params!$H$33,Params!$K$33,Params!$L$33)</c:f>
              <c:numCache>
                <c:formatCode>General</c:formatCode>
                <c:ptCount val="7"/>
                <c:pt idx="0">
                  <c:v>45</c:v>
                </c:pt>
                <c:pt idx="1">
                  <c:v>45</c:v>
                </c:pt>
                <c:pt idx="2">
                  <c:v>45</c:v>
                </c:pt>
                <c:pt idx="3">
                  <c:v>49.4</c:v>
                </c:pt>
                <c:pt idx="4">
                  <c:v>53</c:v>
                </c:pt>
                <c:pt idx="5">
                  <c:v>57.6</c:v>
                </c:pt>
                <c:pt idx="6">
                  <c:v>61</c:v>
                </c:pt>
              </c:numCache>
            </c:numRef>
          </c:xVal>
          <c:yVal>
            <c:numRef>
              <c:f>(Params!$C$32,Params!$C$26,Params!$C$22,Params!$E$17,Params!$H$13,Params!$K$9,Params!$L$5)</c:f>
              <c:numCache>
                <c:formatCode>General</c:formatCode>
                <c:ptCount val="7"/>
                <c:pt idx="0">
                  <c:v>0.5</c:v>
                </c:pt>
                <c:pt idx="1">
                  <c:v>3</c:v>
                </c:pt>
                <c:pt idx="2">
                  <c:v>5</c:v>
                </c:pt>
                <c:pt idx="3">
                  <c:v>7.3</c:v>
                </c:pt>
                <c:pt idx="4">
                  <c:v>9.3000000000000007</c:v>
                </c:pt>
                <c:pt idx="5">
                  <c:v>11.7</c:v>
                </c:pt>
                <c:pt idx="6">
                  <c:v>13.5</c:v>
                </c:pt>
              </c:numCache>
            </c:numRef>
          </c:yVal>
          <c:smooth val="0"/>
          <c:extLst>
            <c:ext xmlns:c16="http://schemas.microsoft.com/office/drawing/2014/chart" uri="{C3380CC4-5D6E-409C-BE32-E72D297353CC}">
              <c16:uniqueId val="{00000003-0FB8-4F77-8AF2-A8B946F9098B}"/>
            </c:ext>
          </c:extLst>
        </c:ser>
        <c:ser>
          <c:idx val="1"/>
          <c:order val="3"/>
          <c:tx>
            <c:v>Param_3</c:v>
          </c:tx>
          <c:spPr>
            <a:ln w="9525" cap="sq">
              <a:solidFill>
                <a:schemeClr val="tx1"/>
              </a:solidFill>
              <a:miter lim="800000"/>
            </a:ln>
          </c:spPr>
          <c:marker>
            <c:symbol val="none"/>
          </c:marker>
          <c:xVal>
            <c:numRef>
              <c:f>(Params!$Q$33,Params!$Q$33,Params!$S$33)</c:f>
              <c:numCache>
                <c:formatCode>General</c:formatCode>
                <c:ptCount val="3"/>
                <c:pt idx="0">
                  <c:v>69</c:v>
                </c:pt>
                <c:pt idx="1">
                  <c:v>69</c:v>
                </c:pt>
                <c:pt idx="2">
                  <c:v>77.5</c:v>
                </c:pt>
              </c:numCache>
            </c:numRef>
          </c:xVal>
          <c:yVal>
            <c:numRef>
              <c:f>(Params!$Q$4,Params!$Q$16,Params!$S$32)</c:f>
              <c:numCache>
                <c:formatCode>General</c:formatCode>
                <c:ptCount val="3"/>
                <c:pt idx="0">
                  <c:v>14</c:v>
                </c:pt>
                <c:pt idx="1">
                  <c:v>8</c:v>
                </c:pt>
                <c:pt idx="2">
                  <c:v>0.5</c:v>
                </c:pt>
              </c:numCache>
            </c:numRef>
          </c:yVal>
          <c:smooth val="0"/>
          <c:extLst>
            <c:ext xmlns:c16="http://schemas.microsoft.com/office/drawing/2014/chart" uri="{C3380CC4-5D6E-409C-BE32-E72D297353CC}">
              <c16:uniqueId val="{00000004-0FB8-4F77-8AF2-A8B946F9098B}"/>
            </c:ext>
          </c:extLst>
        </c:ser>
        <c:ser>
          <c:idx val="2"/>
          <c:order val="4"/>
          <c:tx>
            <c:v>Param_4</c:v>
          </c:tx>
          <c:spPr>
            <a:ln w="9525" cap="sq">
              <a:solidFill>
                <a:schemeClr val="tx1"/>
              </a:solidFill>
              <a:miter lim="800000"/>
            </a:ln>
          </c:spPr>
          <c:marker>
            <c:symbol val="none"/>
          </c:marker>
          <c:xVal>
            <c:numRef>
              <c:f>(Params!$A$33,Params!$C$33)</c:f>
              <c:numCache>
                <c:formatCode>General</c:formatCode>
                <c:ptCount val="2"/>
                <c:pt idx="0">
                  <c:v>41</c:v>
                </c:pt>
                <c:pt idx="1">
                  <c:v>45</c:v>
                </c:pt>
              </c:numCache>
            </c:numRef>
          </c:xVal>
          <c:yVal>
            <c:numRef>
              <c:f>(Params!$A$26,Params!$C$26)</c:f>
              <c:numCache>
                <c:formatCode>General</c:formatCode>
                <c:ptCount val="2"/>
                <c:pt idx="0">
                  <c:v>3</c:v>
                </c:pt>
                <c:pt idx="1">
                  <c:v>3</c:v>
                </c:pt>
              </c:numCache>
            </c:numRef>
          </c:yVal>
          <c:smooth val="0"/>
          <c:extLst>
            <c:ext xmlns:c16="http://schemas.microsoft.com/office/drawing/2014/chart" uri="{C3380CC4-5D6E-409C-BE32-E72D297353CC}">
              <c16:uniqueId val="{00000005-0FB8-4F77-8AF2-A8B946F9098B}"/>
            </c:ext>
          </c:extLst>
        </c:ser>
        <c:ser>
          <c:idx val="3"/>
          <c:order val="5"/>
          <c:tx>
            <c:v>Param_5</c:v>
          </c:tx>
          <c:spPr>
            <a:ln w="9525" cap="sq">
              <a:solidFill>
                <a:schemeClr val="tx1"/>
              </a:solidFill>
              <a:miter lim="800000"/>
            </a:ln>
          </c:spPr>
          <c:marker>
            <c:symbol val="none"/>
          </c:marker>
          <c:xVal>
            <c:numRef>
              <c:f>(Params!$C$33,Params!$F$33,Params!$J$33,Params!$N$33,Params!$Q$33)</c:f>
              <c:numCache>
                <c:formatCode>General</c:formatCode>
                <c:ptCount val="5"/>
                <c:pt idx="0">
                  <c:v>45</c:v>
                </c:pt>
                <c:pt idx="1">
                  <c:v>52</c:v>
                </c:pt>
                <c:pt idx="2">
                  <c:v>57</c:v>
                </c:pt>
                <c:pt idx="3">
                  <c:v>63</c:v>
                </c:pt>
                <c:pt idx="4">
                  <c:v>69</c:v>
                </c:pt>
              </c:numCache>
            </c:numRef>
          </c:xVal>
          <c:yVal>
            <c:numRef>
              <c:f>(Params!$C$22,Params!$F$22,Params!$J$20,Params!$N$18,Params!$Q$16)</c:f>
              <c:numCache>
                <c:formatCode>General</c:formatCode>
                <c:ptCount val="5"/>
                <c:pt idx="0">
                  <c:v>5</c:v>
                </c:pt>
                <c:pt idx="1">
                  <c:v>5</c:v>
                </c:pt>
                <c:pt idx="2">
                  <c:v>5.9</c:v>
                </c:pt>
                <c:pt idx="3">
                  <c:v>7</c:v>
                </c:pt>
                <c:pt idx="4">
                  <c:v>8</c:v>
                </c:pt>
              </c:numCache>
            </c:numRef>
          </c:yVal>
          <c:smooth val="0"/>
          <c:extLst>
            <c:ext xmlns:c16="http://schemas.microsoft.com/office/drawing/2014/chart" uri="{C3380CC4-5D6E-409C-BE32-E72D297353CC}">
              <c16:uniqueId val="{00000006-0FB8-4F77-8AF2-A8B946F9098B}"/>
            </c:ext>
          </c:extLst>
        </c:ser>
        <c:ser>
          <c:idx val="4"/>
          <c:order val="6"/>
          <c:tx>
            <c:v>Param_6</c:v>
          </c:tx>
          <c:spPr>
            <a:ln w="9525" cap="sq">
              <a:solidFill>
                <a:schemeClr val="tx1"/>
              </a:solidFill>
              <a:miter lim="800000"/>
            </a:ln>
          </c:spPr>
          <c:marker>
            <c:symbol val="none"/>
          </c:marker>
          <c:xVal>
            <c:numRef>
              <c:f>(Params!$C$33,Params!$E$33,Params!$F$33,Params!$F$33)</c:f>
              <c:numCache>
                <c:formatCode>General</c:formatCode>
                <c:ptCount val="4"/>
                <c:pt idx="0">
                  <c:v>45</c:v>
                </c:pt>
                <c:pt idx="1">
                  <c:v>49.4</c:v>
                </c:pt>
                <c:pt idx="2">
                  <c:v>52</c:v>
                </c:pt>
                <c:pt idx="3">
                  <c:v>52</c:v>
                </c:pt>
              </c:numCache>
            </c:numRef>
          </c:xVal>
          <c:yVal>
            <c:numRef>
              <c:f>(Params!$C$13,Params!$E$17,Params!$F$22,Params!$F$32)</c:f>
              <c:numCache>
                <c:formatCode>General</c:formatCode>
                <c:ptCount val="4"/>
                <c:pt idx="0">
                  <c:v>9.4</c:v>
                </c:pt>
                <c:pt idx="1">
                  <c:v>7.3</c:v>
                </c:pt>
                <c:pt idx="2">
                  <c:v>5</c:v>
                </c:pt>
                <c:pt idx="3">
                  <c:v>0.5</c:v>
                </c:pt>
              </c:numCache>
            </c:numRef>
          </c:yVal>
          <c:smooth val="0"/>
          <c:extLst>
            <c:ext xmlns:c16="http://schemas.microsoft.com/office/drawing/2014/chart" uri="{C3380CC4-5D6E-409C-BE32-E72D297353CC}">
              <c16:uniqueId val="{00000008-0FB8-4F77-8AF2-A8B946F9098B}"/>
            </c:ext>
          </c:extLst>
        </c:ser>
        <c:ser>
          <c:idx val="5"/>
          <c:order val="7"/>
          <c:tx>
            <c:v>Param_7</c:v>
          </c:tx>
          <c:spPr>
            <a:ln w="0" cap="sq">
              <a:solidFill>
                <a:schemeClr val="tx1"/>
              </a:solidFill>
              <a:miter lim="800000"/>
            </a:ln>
          </c:spPr>
          <c:marker>
            <c:symbol val="none"/>
          </c:marker>
          <c:xVal>
            <c:numRef>
              <c:f>(Params!$D$33,Params!$H$33,Params!$J$33,Params!$J$33)</c:f>
              <c:numCache>
                <c:formatCode>General</c:formatCode>
                <c:ptCount val="4"/>
                <c:pt idx="0">
                  <c:v>48.4</c:v>
                </c:pt>
                <c:pt idx="1">
                  <c:v>53</c:v>
                </c:pt>
                <c:pt idx="2">
                  <c:v>57</c:v>
                </c:pt>
                <c:pt idx="3">
                  <c:v>57</c:v>
                </c:pt>
              </c:numCache>
            </c:numRef>
          </c:xVal>
          <c:yVal>
            <c:numRef>
              <c:f>(Params!$D$9,Params!$H$13,Params!$J$20,Params!$J$32)</c:f>
              <c:numCache>
                <c:formatCode>General</c:formatCode>
                <c:ptCount val="4"/>
                <c:pt idx="0">
                  <c:v>11.5</c:v>
                </c:pt>
                <c:pt idx="1">
                  <c:v>9.3000000000000007</c:v>
                </c:pt>
                <c:pt idx="2">
                  <c:v>5.9</c:v>
                </c:pt>
                <c:pt idx="3">
                  <c:v>0.5</c:v>
                </c:pt>
              </c:numCache>
            </c:numRef>
          </c:yVal>
          <c:smooth val="0"/>
          <c:extLst>
            <c:ext xmlns:c16="http://schemas.microsoft.com/office/drawing/2014/chart" uri="{C3380CC4-5D6E-409C-BE32-E72D297353CC}">
              <c16:uniqueId val="{00000009-0FB8-4F77-8AF2-A8B946F9098B}"/>
            </c:ext>
          </c:extLst>
        </c:ser>
        <c:ser>
          <c:idx val="6"/>
          <c:order val="8"/>
          <c:tx>
            <c:v>Param_8</c:v>
          </c:tx>
          <c:spPr>
            <a:ln w="9525" cap="sq">
              <a:solidFill>
                <a:schemeClr val="tx1"/>
              </a:solidFill>
              <a:miter lim="800000"/>
            </a:ln>
          </c:spPr>
          <c:marker>
            <c:symbol val="none"/>
          </c:marker>
          <c:xVal>
            <c:numRef>
              <c:f>(Params!$G$33,Params!$K$33,Params!$N$33,Params!$N$33)</c:f>
              <c:numCache>
                <c:formatCode>General</c:formatCode>
                <c:ptCount val="4"/>
                <c:pt idx="0">
                  <c:v>52.5</c:v>
                </c:pt>
                <c:pt idx="1">
                  <c:v>57.6</c:v>
                </c:pt>
                <c:pt idx="2">
                  <c:v>63</c:v>
                </c:pt>
                <c:pt idx="3">
                  <c:v>63</c:v>
                </c:pt>
              </c:numCache>
            </c:numRef>
          </c:xVal>
          <c:yVal>
            <c:numRef>
              <c:f>(Params!$G$4,Params!$K$9,Params!$N$18,Params!$N$32)</c:f>
              <c:numCache>
                <c:formatCode>General</c:formatCode>
                <c:ptCount val="4"/>
                <c:pt idx="0">
                  <c:v>14</c:v>
                </c:pt>
                <c:pt idx="1">
                  <c:v>11.7</c:v>
                </c:pt>
                <c:pt idx="2">
                  <c:v>7</c:v>
                </c:pt>
                <c:pt idx="3">
                  <c:v>0.5</c:v>
                </c:pt>
              </c:numCache>
            </c:numRef>
          </c:yVal>
          <c:smooth val="0"/>
          <c:extLst>
            <c:ext xmlns:c16="http://schemas.microsoft.com/office/drawing/2014/chart" uri="{C3380CC4-5D6E-409C-BE32-E72D297353CC}">
              <c16:uniqueId val="{0000000A-0FB8-4F77-8AF2-A8B946F9098B}"/>
            </c:ext>
          </c:extLst>
        </c:ser>
        <c:dLbls>
          <c:showLegendKey val="0"/>
          <c:showVal val="0"/>
          <c:showCatName val="0"/>
          <c:showSerName val="0"/>
          <c:showPercent val="0"/>
          <c:showBubbleSize val="0"/>
        </c:dLbls>
        <c:axId val="1813242512"/>
        <c:axId val="1815329808"/>
      </c:scatterChart>
      <c:valAx>
        <c:axId val="1813242512"/>
        <c:scaling>
          <c:orientation val="minMax"/>
          <c:max val="78"/>
          <c:min val="36"/>
        </c:scaling>
        <c:delete val="0"/>
        <c:axPos val="b"/>
        <c:numFmt formatCode="0" sourceLinked="0"/>
        <c:majorTickMark val="cross"/>
        <c:minorTickMark val="out"/>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1815329808"/>
        <c:crosses val="autoZero"/>
        <c:crossBetween val="midCat"/>
      </c:valAx>
      <c:valAx>
        <c:axId val="1815329808"/>
        <c:scaling>
          <c:orientation val="minMax"/>
        </c:scaling>
        <c:delete val="0"/>
        <c:axPos val="l"/>
        <c:numFmt formatCode="0" sourceLinked="0"/>
        <c:majorTickMark val="cross"/>
        <c:minorTickMark val="out"/>
        <c:tickLblPos val="nextTo"/>
        <c:spPr>
          <a:ln w="9525" cmpd="sng">
            <a:solidFill>
              <a:schemeClr val="tx1"/>
            </a:solidFill>
          </a:ln>
        </c:spPr>
        <c:txPr>
          <a:bodyPr/>
          <a:lstStyle/>
          <a:p>
            <a:pPr>
              <a:defRPr b="0">
                <a:latin typeface="Arial" panose="020B0604020202020204" pitchFamily="34" charset="0"/>
                <a:cs typeface="Arial" panose="020B0604020202020204" pitchFamily="34" charset="0"/>
              </a:defRPr>
            </a:pPr>
            <a:endParaRPr lang="en-US"/>
          </a:p>
        </c:txPr>
        <c:crossAx val="1813242512"/>
        <c:crosses val="autoZero"/>
        <c:crossBetween val="midCat"/>
        <c:minorUnit val="1"/>
      </c:valAx>
      <c:spPr>
        <a:noFill/>
        <a:ln>
          <a:noFill/>
        </a:ln>
      </c:spPr>
    </c:plotArea>
    <c:legend>
      <c:legendPos val="tr"/>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1"/>
    </c:legend>
    <c:plotVisOnly val="1"/>
    <c:dispBlanksAs val="gap"/>
    <c:showDLblsOverMax val="0"/>
  </c:chart>
  <c:spPr>
    <a:solidFill>
      <a:sysClr val="window" lastClr="FFFFFF"/>
    </a:solidFill>
    <a:ln w="3175">
      <a:solidFill>
        <a:sysClr val="windowText" lastClr="000000"/>
      </a:solid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F56578E-C7EB-474F-BFE9-3B26F5B76818}">
  <sheetPr codeName="Graphique1"/>
  <sheetViews>
    <sheetView tabSelected="1" zoomScale="13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5077" cy="6291385"/>
    <xdr:graphicFrame macro="">
      <xdr:nvGraphicFramePr>
        <xdr:cNvPr id="2" name="Graphique 1">
          <a:extLst>
            <a:ext uri="{FF2B5EF4-FFF2-40B4-BE49-F238E27FC236}">
              <a16:creationId xmlns:a16="http://schemas.microsoft.com/office/drawing/2014/main" id="{F68A31B5-3030-4716-AD87-D514D488166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0.16789</cdr:x>
      <cdr:y>0.57478</cdr:y>
    </cdr:from>
    <cdr:to>
      <cdr:x>0.23839</cdr:x>
      <cdr:y>0.61177</cdr:y>
    </cdr:to>
    <cdr:sp macro="" textlink="">
      <cdr:nvSpPr>
        <cdr:cNvPr id="2" name="TextBox 20">
          <a:extLst xmlns:a="http://schemas.openxmlformats.org/drawingml/2006/main">
            <a:ext uri="{FF2B5EF4-FFF2-40B4-BE49-F238E27FC236}">
              <a16:creationId xmlns:a16="http://schemas.microsoft.com/office/drawing/2014/main" id="{00000000-0008-0000-0000-000015000000}"/>
            </a:ext>
          </a:extLst>
        </cdr:cNvPr>
        <cdr:cNvSpPr txBox="1"/>
      </cdr:nvSpPr>
      <cdr:spPr>
        <a:xfrm xmlns:a="http://schemas.openxmlformats.org/drawingml/2006/main">
          <a:off x="1561620" y="3489592"/>
          <a:ext cx="655747" cy="2245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Basanite</a:t>
          </a:r>
        </a:p>
      </cdr:txBody>
    </cdr:sp>
  </cdr:relSizeAnchor>
  <cdr:relSizeAnchor xmlns:cdr="http://schemas.openxmlformats.org/drawingml/2006/chartDrawing">
    <cdr:from>
      <cdr:x>0.26316</cdr:x>
      <cdr:y>0.41121</cdr:y>
    </cdr:from>
    <cdr:to>
      <cdr:x>0.37</cdr:x>
      <cdr:y>0.4482</cdr:y>
    </cdr:to>
    <cdr:sp macro="" textlink="">
      <cdr:nvSpPr>
        <cdr:cNvPr id="3" name="TextBox 21">
          <a:extLst xmlns:a="http://schemas.openxmlformats.org/drawingml/2006/main">
            <a:ext uri="{FF2B5EF4-FFF2-40B4-BE49-F238E27FC236}">
              <a16:creationId xmlns:a16="http://schemas.microsoft.com/office/drawing/2014/main" id="{00000000-0008-0000-0000-000016000000}"/>
            </a:ext>
          </a:extLst>
        </cdr:cNvPr>
        <cdr:cNvSpPr txBox="1"/>
      </cdr:nvSpPr>
      <cdr:spPr>
        <a:xfrm xmlns:a="http://schemas.openxmlformats.org/drawingml/2006/main">
          <a:off x="2447735" y="2496525"/>
          <a:ext cx="993759" cy="2245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Phonotephrite</a:t>
          </a:r>
        </a:p>
      </cdr:txBody>
    </cdr:sp>
  </cdr:relSizeAnchor>
  <cdr:relSizeAnchor xmlns:cdr="http://schemas.openxmlformats.org/drawingml/2006/chartDrawing">
    <cdr:from>
      <cdr:x>0.26513</cdr:x>
      <cdr:y>0.63098</cdr:y>
    </cdr:from>
    <cdr:to>
      <cdr:x>0.36996</cdr:x>
      <cdr:y>0.66797</cdr:y>
    </cdr:to>
    <cdr:sp macro="" textlink="">
      <cdr:nvSpPr>
        <cdr:cNvPr id="4" name="TextBox 22">
          <a:extLst xmlns:a="http://schemas.openxmlformats.org/drawingml/2006/main">
            <a:ext uri="{FF2B5EF4-FFF2-40B4-BE49-F238E27FC236}">
              <a16:creationId xmlns:a16="http://schemas.microsoft.com/office/drawing/2014/main" id="{00000000-0008-0000-0000-000017000000}"/>
            </a:ext>
          </a:extLst>
        </cdr:cNvPr>
        <cdr:cNvSpPr txBox="1"/>
      </cdr:nvSpPr>
      <cdr:spPr>
        <a:xfrm xmlns:a="http://schemas.openxmlformats.org/drawingml/2006/main">
          <a:off x="2465180" y="3827931"/>
          <a:ext cx="974695" cy="22440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Trachybasalt</a:t>
          </a:r>
        </a:p>
      </cdr:txBody>
    </cdr:sp>
  </cdr:relSizeAnchor>
  <cdr:relSizeAnchor xmlns:cdr="http://schemas.openxmlformats.org/drawingml/2006/chartDrawing">
    <cdr:from>
      <cdr:x>0.46411</cdr:x>
      <cdr:y>0.47078</cdr:y>
    </cdr:from>
    <cdr:to>
      <cdr:x>0.57576</cdr:x>
      <cdr:y>0.50777</cdr:y>
    </cdr:to>
    <cdr:sp macro="" textlink="">
      <cdr:nvSpPr>
        <cdr:cNvPr id="5" name="TextBox 24">
          <a:extLst xmlns:a="http://schemas.openxmlformats.org/drawingml/2006/main">
            <a:ext uri="{FF2B5EF4-FFF2-40B4-BE49-F238E27FC236}">
              <a16:creationId xmlns:a16="http://schemas.microsoft.com/office/drawing/2014/main" id="{00000000-0008-0000-0000-000019000000}"/>
            </a:ext>
          </a:extLst>
        </cdr:cNvPr>
        <cdr:cNvSpPr txBox="1"/>
      </cdr:nvSpPr>
      <cdr:spPr>
        <a:xfrm xmlns:a="http://schemas.openxmlformats.org/drawingml/2006/main">
          <a:off x="4315252" y="2856080"/>
          <a:ext cx="1038106" cy="22440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900" cap="small" baseline="0">
              <a:latin typeface="Arial" panose="020B0604020202020204" pitchFamily="34" charset="0"/>
              <a:cs typeface="Arial" panose="020B0604020202020204" pitchFamily="34" charset="0"/>
            </a:rPr>
            <a:t>Trachyandesite</a:t>
          </a:r>
        </a:p>
      </cdr:txBody>
    </cdr:sp>
  </cdr:relSizeAnchor>
  <cdr:relSizeAnchor xmlns:cdr="http://schemas.openxmlformats.org/drawingml/2006/chartDrawing">
    <cdr:from>
      <cdr:x>0.61731</cdr:x>
      <cdr:y>0.3638</cdr:y>
    </cdr:from>
    <cdr:to>
      <cdr:x>0.69206</cdr:x>
      <cdr:y>0.40079</cdr:y>
    </cdr:to>
    <cdr:sp macro="" textlink="">
      <cdr:nvSpPr>
        <cdr:cNvPr id="6" name="TextBox 25">
          <a:extLst xmlns:a="http://schemas.openxmlformats.org/drawingml/2006/main">
            <a:ext uri="{FF2B5EF4-FFF2-40B4-BE49-F238E27FC236}">
              <a16:creationId xmlns:a16="http://schemas.microsoft.com/office/drawing/2014/main" id="{00000000-0008-0000-0000-00001A000000}"/>
            </a:ext>
          </a:extLst>
        </cdr:cNvPr>
        <cdr:cNvSpPr txBox="1"/>
      </cdr:nvSpPr>
      <cdr:spPr>
        <a:xfrm xmlns:a="http://schemas.openxmlformats.org/drawingml/2006/main">
          <a:off x="5739668" y="2207065"/>
          <a:ext cx="695015" cy="22440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Trachyte</a:t>
          </a:r>
        </a:p>
      </cdr:txBody>
    </cdr:sp>
  </cdr:relSizeAnchor>
  <cdr:relSizeAnchor xmlns:cdr="http://schemas.openxmlformats.org/drawingml/2006/chartDrawing">
    <cdr:from>
      <cdr:x>0.80842</cdr:x>
      <cdr:y>0.38769</cdr:y>
    </cdr:from>
    <cdr:to>
      <cdr:x>0.87961</cdr:x>
      <cdr:y>0.42468</cdr:y>
    </cdr:to>
    <cdr:sp macro="" textlink="">
      <cdr:nvSpPr>
        <cdr:cNvPr id="7" name="TextBox 26">
          <a:extLst xmlns:a="http://schemas.openxmlformats.org/drawingml/2006/main">
            <a:ext uri="{FF2B5EF4-FFF2-40B4-BE49-F238E27FC236}">
              <a16:creationId xmlns:a16="http://schemas.microsoft.com/office/drawing/2014/main" id="{00000000-0008-0000-0000-00001B000000}"/>
            </a:ext>
          </a:extLst>
        </cdr:cNvPr>
        <cdr:cNvSpPr txBox="1"/>
      </cdr:nvSpPr>
      <cdr:spPr>
        <a:xfrm xmlns:a="http://schemas.openxmlformats.org/drawingml/2006/main">
          <a:off x="7530460" y="2358135"/>
          <a:ext cx="663067"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Rhyolite</a:t>
          </a:r>
        </a:p>
      </cdr:txBody>
    </cdr:sp>
  </cdr:relSizeAnchor>
  <cdr:relSizeAnchor xmlns:cdr="http://schemas.openxmlformats.org/drawingml/2006/chartDrawing">
    <cdr:from>
      <cdr:x>0.70359</cdr:x>
      <cdr:y>0.65259</cdr:y>
    </cdr:from>
    <cdr:to>
      <cdr:x>0.76155</cdr:x>
      <cdr:y>0.68958</cdr:y>
    </cdr:to>
    <cdr:sp macro="" textlink="">
      <cdr:nvSpPr>
        <cdr:cNvPr id="8" name="TextBox 27">
          <a:extLst xmlns:a="http://schemas.openxmlformats.org/drawingml/2006/main">
            <a:ext uri="{FF2B5EF4-FFF2-40B4-BE49-F238E27FC236}">
              <a16:creationId xmlns:a16="http://schemas.microsoft.com/office/drawing/2014/main" id="{00000000-0008-0000-0000-00001C000000}"/>
            </a:ext>
          </a:extLst>
        </cdr:cNvPr>
        <cdr:cNvSpPr txBox="1"/>
      </cdr:nvSpPr>
      <cdr:spPr>
        <a:xfrm xmlns:a="http://schemas.openxmlformats.org/drawingml/2006/main">
          <a:off x="6553918" y="3969400"/>
          <a:ext cx="539891"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Dacite</a:t>
          </a:r>
        </a:p>
      </cdr:txBody>
    </cdr:sp>
  </cdr:relSizeAnchor>
  <cdr:relSizeAnchor xmlns:cdr="http://schemas.openxmlformats.org/drawingml/2006/chartDrawing">
    <cdr:from>
      <cdr:x>0.53085</cdr:x>
      <cdr:y>0.71881</cdr:y>
    </cdr:from>
    <cdr:to>
      <cdr:x>0.6019</cdr:x>
      <cdr:y>0.7558</cdr:y>
    </cdr:to>
    <cdr:sp macro="" textlink="">
      <cdr:nvSpPr>
        <cdr:cNvPr id="9" name="TextBox 28">
          <a:extLst xmlns:a="http://schemas.openxmlformats.org/drawingml/2006/main">
            <a:ext uri="{FF2B5EF4-FFF2-40B4-BE49-F238E27FC236}">
              <a16:creationId xmlns:a16="http://schemas.microsoft.com/office/drawing/2014/main" id="{00000000-0008-0000-0000-00001D000000}"/>
            </a:ext>
          </a:extLst>
        </cdr:cNvPr>
        <cdr:cNvSpPr txBox="1"/>
      </cdr:nvSpPr>
      <cdr:spPr>
        <a:xfrm xmlns:a="http://schemas.openxmlformats.org/drawingml/2006/main">
          <a:off x="4944882" y="4372167"/>
          <a:ext cx="661784"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Andesite</a:t>
          </a:r>
        </a:p>
      </cdr:txBody>
    </cdr:sp>
  </cdr:relSizeAnchor>
  <cdr:relSizeAnchor xmlns:cdr="http://schemas.openxmlformats.org/drawingml/2006/chartDrawing">
    <cdr:from>
      <cdr:x>0.34258</cdr:x>
      <cdr:y>0.54647</cdr:y>
    </cdr:from>
    <cdr:to>
      <cdr:x>0.47237</cdr:x>
      <cdr:y>0.60527</cdr:y>
    </cdr:to>
    <cdr:sp macro="" textlink="">
      <cdr:nvSpPr>
        <cdr:cNvPr id="10" name="TextBox 23">
          <a:extLst xmlns:a="http://schemas.openxmlformats.org/drawingml/2006/main">
            <a:ext uri="{FF2B5EF4-FFF2-40B4-BE49-F238E27FC236}">
              <a16:creationId xmlns:a16="http://schemas.microsoft.com/office/drawing/2014/main" id="{00000000-0008-0000-0000-000018000000}"/>
            </a:ext>
          </a:extLst>
        </cdr:cNvPr>
        <cdr:cNvSpPr txBox="1"/>
      </cdr:nvSpPr>
      <cdr:spPr>
        <a:xfrm xmlns:a="http://schemas.openxmlformats.org/drawingml/2006/main">
          <a:off x="3191167" y="3323923"/>
          <a:ext cx="1208943" cy="35766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Basaltic Trachyandesite</a:t>
          </a:r>
        </a:p>
      </cdr:txBody>
    </cdr:sp>
  </cdr:relSizeAnchor>
  <cdr:relSizeAnchor xmlns:cdr="http://schemas.openxmlformats.org/drawingml/2006/chartDrawing">
    <cdr:from>
      <cdr:x>0.34997</cdr:x>
      <cdr:y>0.28556</cdr:y>
    </cdr:from>
    <cdr:to>
      <cdr:x>0.46494</cdr:x>
      <cdr:y>0.32255</cdr:y>
    </cdr:to>
    <cdr:sp macro="" textlink="">
      <cdr:nvSpPr>
        <cdr:cNvPr id="11" name="TextBox 21">
          <a:extLst xmlns:a="http://schemas.openxmlformats.org/drawingml/2006/main">
            <a:ext uri="{FF2B5EF4-FFF2-40B4-BE49-F238E27FC236}">
              <a16:creationId xmlns:a16="http://schemas.microsoft.com/office/drawing/2014/main" id="{024CDF38-1742-40A4-9FAA-21524486B827}"/>
            </a:ext>
          </a:extLst>
        </cdr:cNvPr>
        <cdr:cNvSpPr txBox="1"/>
      </cdr:nvSpPr>
      <cdr:spPr>
        <a:xfrm xmlns:a="http://schemas.openxmlformats.org/drawingml/2006/main">
          <a:off x="3260010" y="1736896"/>
          <a:ext cx="1070871"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Tephriphonolite</a:t>
          </a:r>
        </a:p>
      </cdr:txBody>
    </cdr:sp>
  </cdr:relSizeAnchor>
  <cdr:relSizeAnchor xmlns:cdr="http://schemas.openxmlformats.org/drawingml/2006/chartDrawing">
    <cdr:from>
      <cdr:x>0.46287</cdr:x>
      <cdr:y>0.18177</cdr:y>
    </cdr:from>
    <cdr:to>
      <cdr:x>0.54177</cdr:x>
      <cdr:y>0.21886</cdr:y>
    </cdr:to>
    <cdr:sp macro="" textlink="">
      <cdr:nvSpPr>
        <cdr:cNvPr id="12" name="TextBox 21">
          <a:extLst xmlns:a="http://schemas.openxmlformats.org/drawingml/2006/main">
            <a:ext uri="{FF2B5EF4-FFF2-40B4-BE49-F238E27FC236}">
              <a16:creationId xmlns:a16="http://schemas.microsoft.com/office/drawing/2014/main" id="{83DB44AE-105F-445D-9DEF-B285689ACDF6}"/>
            </a:ext>
          </a:extLst>
        </cdr:cNvPr>
        <cdr:cNvSpPr txBox="1"/>
      </cdr:nvSpPr>
      <cdr:spPr>
        <a:xfrm xmlns:a="http://schemas.openxmlformats.org/drawingml/2006/main">
          <a:off x="4303673" y="1102751"/>
          <a:ext cx="733662"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Phonolite</a:t>
          </a:r>
        </a:p>
      </cdr:txBody>
    </cdr:sp>
  </cdr:relSizeAnchor>
  <cdr:relSizeAnchor xmlns:cdr="http://schemas.openxmlformats.org/drawingml/2006/chartDrawing">
    <cdr:from>
      <cdr:x>0.14136</cdr:x>
      <cdr:y>0.82455</cdr:y>
    </cdr:from>
    <cdr:to>
      <cdr:x>0.23819</cdr:x>
      <cdr:y>0.86164</cdr:y>
    </cdr:to>
    <cdr:sp macro="" textlink="">
      <cdr:nvSpPr>
        <cdr:cNvPr id="13" name="TextBox 20">
          <a:extLst xmlns:a="http://schemas.openxmlformats.org/drawingml/2006/main">
            <a:ext uri="{FF2B5EF4-FFF2-40B4-BE49-F238E27FC236}">
              <a16:creationId xmlns:a16="http://schemas.microsoft.com/office/drawing/2014/main" id="{4F952FDB-CFE6-45D6-B17D-15EDF13D2A00}"/>
            </a:ext>
          </a:extLst>
        </cdr:cNvPr>
        <cdr:cNvSpPr txBox="1"/>
      </cdr:nvSpPr>
      <cdr:spPr>
        <a:xfrm xmlns:a="http://schemas.openxmlformats.org/drawingml/2006/main">
          <a:off x="1314306" y="5002299"/>
          <a:ext cx="900375"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Picro-Basalt</a:t>
          </a:r>
        </a:p>
      </cdr:txBody>
    </cdr:sp>
  </cdr:relSizeAnchor>
  <cdr:relSizeAnchor xmlns:cdr="http://schemas.openxmlformats.org/drawingml/2006/chartDrawing">
    <cdr:from>
      <cdr:x>0.25885</cdr:x>
      <cdr:y>0.79792</cdr:y>
    </cdr:from>
    <cdr:to>
      <cdr:x>0.36368</cdr:x>
      <cdr:y>0.83491</cdr:y>
    </cdr:to>
    <cdr:sp macro="" textlink="">
      <cdr:nvSpPr>
        <cdr:cNvPr id="14" name="TextBox 22">
          <a:extLst xmlns:a="http://schemas.openxmlformats.org/drawingml/2006/main">
            <a:ext uri="{FF2B5EF4-FFF2-40B4-BE49-F238E27FC236}">
              <a16:creationId xmlns:a16="http://schemas.microsoft.com/office/drawing/2014/main" id="{0A83666B-AB49-4EED-BE7B-6C52CD6968B3}"/>
            </a:ext>
          </a:extLst>
        </cdr:cNvPr>
        <cdr:cNvSpPr txBox="1"/>
      </cdr:nvSpPr>
      <cdr:spPr>
        <a:xfrm xmlns:a="http://schemas.openxmlformats.org/drawingml/2006/main">
          <a:off x="2411206" y="4853327"/>
          <a:ext cx="976434"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Basalt</a:t>
          </a:r>
        </a:p>
      </cdr:txBody>
    </cdr:sp>
  </cdr:relSizeAnchor>
  <cdr:relSizeAnchor xmlns:cdr="http://schemas.openxmlformats.org/drawingml/2006/chartDrawing">
    <cdr:from>
      <cdr:x>0.3924</cdr:x>
      <cdr:y>0.74224</cdr:y>
    </cdr:from>
    <cdr:to>
      <cdr:x>0.49723</cdr:x>
      <cdr:y>0.80104</cdr:y>
    </cdr:to>
    <cdr:sp macro="" textlink="">
      <cdr:nvSpPr>
        <cdr:cNvPr id="15" name="TextBox 22">
          <a:extLst xmlns:a="http://schemas.openxmlformats.org/drawingml/2006/main">
            <a:ext uri="{FF2B5EF4-FFF2-40B4-BE49-F238E27FC236}">
              <a16:creationId xmlns:a16="http://schemas.microsoft.com/office/drawing/2014/main" id="{86381792-8248-4D00-A9E8-6C627755E70E}"/>
            </a:ext>
          </a:extLst>
        </cdr:cNvPr>
        <cdr:cNvSpPr txBox="1"/>
      </cdr:nvSpPr>
      <cdr:spPr>
        <a:xfrm xmlns:a="http://schemas.openxmlformats.org/drawingml/2006/main">
          <a:off x="3655250" y="4514653"/>
          <a:ext cx="976434" cy="35766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Basaltic Andesite</a:t>
          </a:r>
        </a:p>
      </cdr:txBody>
    </cdr:sp>
  </cdr:relSizeAnchor>
  <cdr:relSizeAnchor xmlns:cdr="http://schemas.openxmlformats.org/drawingml/2006/chartDrawing">
    <cdr:from>
      <cdr:x>0.15037</cdr:x>
      <cdr:y>0.27269</cdr:y>
    </cdr:from>
    <cdr:to>
      <cdr:x>0.2108</cdr:x>
      <cdr:y>0.30968</cdr:y>
    </cdr:to>
    <cdr:sp macro="" textlink="">
      <cdr:nvSpPr>
        <cdr:cNvPr id="16" name="TextBox 20">
          <a:extLst xmlns:a="http://schemas.openxmlformats.org/drawingml/2006/main">
            <a:ext uri="{FF2B5EF4-FFF2-40B4-BE49-F238E27FC236}">
              <a16:creationId xmlns:a16="http://schemas.microsoft.com/office/drawing/2014/main" id="{40F8EA71-3D22-402B-9A29-4761338B7E09}"/>
            </a:ext>
          </a:extLst>
        </cdr:cNvPr>
        <cdr:cNvSpPr txBox="1"/>
      </cdr:nvSpPr>
      <cdr:spPr>
        <a:xfrm xmlns:a="http://schemas.openxmlformats.org/drawingml/2006/main">
          <a:off x="1400662" y="1658620"/>
          <a:ext cx="562975"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Foidite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410308</xdr:colOff>
      <xdr:row>26</xdr:row>
      <xdr:rowOff>0</xdr:rowOff>
    </xdr:from>
    <xdr:to>
      <xdr:col>0</xdr:col>
      <xdr:colOff>410308</xdr:colOff>
      <xdr:row>31</xdr:row>
      <xdr:rowOff>43961</xdr:rowOff>
    </xdr:to>
    <xdr:cxnSp macro="">
      <xdr:nvCxnSpPr>
        <xdr:cNvPr id="6" name="Connecteur droit 5">
          <a:extLst>
            <a:ext uri="{FF2B5EF4-FFF2-40B4-BE49-F238E27FC236}">
              <a16:creationId xmlns:a16="http://schemas.microsoft.com/office/drawing/2014/main" id="{21B0C694-E857-4FC4-9FD6-EA99BFF1E01E}"/>
            </a:ext>
          </a:extLst>
        </xdr:cNvPr>
        <xdr:cNvCxnSpPr/>
      </xdr:nvCxnSpPr>
      <xdr:spPr>
        <a:xfrm flipV="1">
          <a:off x="410308" y="5143500"/>
          <a:ext cx="0" cy="1033096"/>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423496</xdr:colOff>
      <xdr:row>17</xdr:row>
      <xdr:rowOff>175846</xdr:rowOff>
    </xdr:from>
    <xdr:to>
      <xdr:col>0</xdr:col>
      <xdr:colOff>423496</xdr:colOff>
      <xdr:row>25</xdr:row>
      <xdr:rowOff>13189</xdr:rowOff>
    </xdr:to>
    <xdr:cxnSp macro="">
      <xdr:nvCxnSpPr>
        <xdr:cNvPr id="7" name="Connecteur droit 6">
          <a:extLst>
            <a:ext uri="{FF2B5EF4-FFF2-40B4-BE49-F238E27FC236}">
              <a16:creationId xmlns:a16="http://schemas.microsoft.com/office/drawing/2014/main" id="{34D2B753-4C7C-4980-A3C1-8959A7C81407}"/>
            </a:ext>
          </a:extLst>
        </xdr:cNvPr>
        <xdr:cNvCxnSpPr/>
      </xdr:nvCxnSpPr>
      <xdr:spPr>
        <a:xfrm flipV="1">
          <a:off x="423496" y="3538904"/>
          <a:ext cx="0" cy="1419958"/>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410308</xdr:colOff>
      <xdr:row>26</xdr:row>
      <xdr:rowOff>7327</xdr:rowOff>
    </xdr:from>
    <xdr:to>
      <xdr:col>2</xdr:col>
      <xdr:colOff>410308</xdr:colOff>
      <xdr:row>31</xdr:row>
      <xdr:rowOff>65942</xdr:rowOff>
    </xdr:to>
    <xdr:cxnSp macro="">
      <xdr:nvCxnSpPr>
        <xdr:cNvPr id="14" name="Connecteur droit 13">
          <a:extLst>
            <a:ext uri="{FF2B5EF4-FFF2-40B4-BE49-F238E27FC236}">
              <a16:creationId xmlns:a16="http://schemas.microsoft.com/office/drawing/2014/main" id="{8A442900-4994-4AA1-85CC-44998B12405A}"/>
            </a:ext>
          </a:extLst>
        </xdr:cNvPr>
        <xdr:cNvCxnSpPr/>
      </xdr:nvCxnSpPr>
      <xdr:spPr>
        <a:xfrm flipV="1">
          <a:off x="2080846" y="5150827"/>
          <a:ext cx="0" cy="104775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410308</xdr:colOff>
      <xdr:row>21</xdr:row>
      <xdr:rowOff>183173</xdr:rowOff>
    </xdr:from>
    <xdr:to>
      <xdr:col>2</xdr:col>
      <xdr:colOff>410308</xdr:colOff>
      <xdr:row>24</xdr:row>
      <xdr:rowOff>183173</xdr:rowOff>
    </xdr:to>
    <xdr:cxnSp macro="">
      <xdr:nvCxnSpPr>
        <xdr:cNvPr id="16" name="Connecteur droit 15">
          <a:extLst>
            <a:ext uri="{FF2B5EF4-FFF2-40B4-BE49-F238E27FC236}">
              <a16:creationId xmlns:a16="http://schemas.microsoft.com/office/drawing/2014/main" id="{975D4F23-07E8-479B-946B-EC34CC838D69}"/>
            </a:ext>
          </a:extLst>
        </xdr:cNvPr>
        <xdr:cNvCxnSpPr/>
      </xdr:nvCxnSpPr>
      <xdr:spPr>
        <a:xfrm>
          <a:off x="2080846" y="4337538"/>
          <a:ext cx="0" cy="593481"/>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534865</xdr:colOff>
      <xdr:row>25</xdr:row>
      <xdr:rowOff>109904</xdr:rowOff>
    </xdr:from>
    <xdr:to>
      <xdr:col>2</xdr:col>
      <xdr:colOff>300404</xdr:colOff>
      <xdr:row>25</xdr:row>
      <xdr:rowOff>109904</xdr:rowOff>
    </xdr:to>
    <xdr:cxnSp macro="">
      <xdr:nvCxnSpPr>
        <xdr:cNvPr id="20" name="Connecteur droit 19">
          <a:extLst>
            <a:ext uri="{FF2B5EF4-FFF2-40B4-BE49-F238E27FC236}">
              <a16:creationId xmlns:a16="http://schemas.microsoft.com/office/drawing/2014/main" id="{8D89A6C4-FDD8-4B85-8E11-CD97962076E1}"/>
            </a:ext>
          </a:extLst>
        </xdr:cNvPr>
        <xdr:cNvCxnSpPr/>
      </xdr:nvCxnSpPr>
      <xdr:spPr>
        <a:xfrm>
          <a:off x="534865" y="5055577"/>
          <a:ext cx="1436077" cy="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504092</xdr:colOff>
      <xdr:row>21</xdr:row>
      <xdr:rowOff>101112</xdr:rowOff>
    </xdr:from>
    <xdr:to>
      <xdr:col>5</xdr:col>
      <xdr:colOff>306457</xdr:colOff>
      <xdr:row>21</xdr:row>
      <xdr:rowOff>101112</xdr:rowOff>
    </xdr:to>
    <xdr:cxnSp macro="">
      <xdr:nvCxnSpPr>
        <xdr:cNvPr id="21" name="Connecteur droit 20">
          <a:extLst>
            <a:ext uri="{FF2B5EF4-FFF2-40B4-BE49-F238E27FC236}">
              <a16:creationId xmlns:a16="http://schemas.microsoft.com/office/drawing/2014/main" id="{8D01105C-846E-4A33-9D28-76FFE21C9DBA}"/>
            </a:ext>
          </a:extLst>
        </xdr:cNvPr>
        <xdr:cNvCxnSpPr/>
      </xdr:nvCxnSpPr>
      <xdr:spPr>
        <a:xfrm>
          <a:off x="2177179" y="4275547"/>
          <a:ext cx="2311995" cy="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452038</xdr:colOff>
      <xdr:row>12</xdr:row>
      <xdr:rowOff>107674</xdr:rowOff>
    </xdr:from>
    <xdr:to>
      <xdr:col>2</xdr:col>
      <xdr:colOff>240196</xdr:colOff>
      <xdr:row>17</xdr:row>
      <xdr:rowOff>11469</xdr:rowOff>
    </xdr:to>
    <xdr:cxnSp macro="">
      <xdr:nvCxnSpPr>
        <xdr:cNvPr id="25" name="Connecteur droit 24">
          <a:extLst>
            <a:ext uri="{FF2B5EF4-FFF2-40B4-BE49-F238E27FC236}">
              <a16:creationId xmlns:a16="http://schemas.microsoft.com/office/drawing/2014/main" id="{4C07B1FB-B2F8-4711-8DE8-1CF1EF57253F}"/>
            </a:ext>
          </a:extLst>
        </xdr:cNvPr>
        <xdr:cNvCxnSpPr/>
      </xdr:nvCxnSpPr>
      <xdr:spPr>
        <a:xfrm flipV="1">
          <a:off x="452038" y="2493065"/>
          <a:ext cx="1461245" cy="897708"/>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521804</xdr:colOff>
      <xdr:row>8</xdr:row>
      <xdr:rowOff>198782</xdr:rowOff>
    </xdr:from>
    <xdr:to>
      <xdr:col>3</xdr:col>
      <xdr:colOff>314740</xdr:colOff>
      <xdr:row>11</xdr:row>
      <xdr:rowOff>132521</xdr:rowOff>
    </xdr:to>
    <xdr:cxnSp macro="">
      <xdr:nvCxnSpPr>
        <xdr:cNvPr id="27" name="Connecteur droit 26">
          <a:extLst>
            <a:ext uri="{FF2B5EF4-FFF2-40B4-BE49-F238E27FC236}">
              <a16:creationId xmlns:a16="http://schemas.microsoft.com/office/drawing/2014/main" id="{FC547A70-4DA0-4ACC-8F01-2F54EA4FAE4A}"/>
            </a:ext>
          </a:extLst>
        </xdr:cNvPr>
        <xdr:cNvCxnSpPr/>
      </xdr:nvCxnSpPr>
      <xdr:spPr>
        <a:xfrm flipV="1">
          <a:off x="2194891" y="1789043"/>
          <a:ext cx="629479" cy="530087"/>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604630</xdr:colOff>
      <xdr:row>12</xdr:row>
      <xdr:rowOff>140805</xdr:rowOff>
    </xdr:from>
    <xdr:to>
      <xdr:col>4</xdr:col>
      <xdr:colOff>231913</xdr:colOff>
      <xdr:row>16</xdr:row>
      <xdr:rowOff>57978</xdr:rowOff>
    </xdr:to>
    <xdr:cxnSp macro="">
      <xdr:nvCxnSpPr>
        <xdr:cNvPr id="30" name="Connecteur droit 29">
          <a:extLst>
            <a:ext uri="{FF2B5EF4-FFF2-40B4-BE49-F238E27FC236}">
              <a16:creationId xmlns:a16="http://schemas.microsoft.com/office/drawing/2014/main" id="{0309C737-ACF0-426B-B228-71259C0E4BE7}"/>
            </a:ext>
          </a:extLst>
        </xdr:cNvPr>
        <xdr:cNvCxnSpPr/>
      </xdr:nvCxnSpPr>
      <xdr:spPr>
        <a:xfrm>
          <a:off x="2277717" y="2526196"/>
          <a:ext cx="1300370" cy="712304"/>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530087</xdr:colOff>
      <xdr:row>16</xdr:row>
      <xdr:rowOff>165652</xdr:rowOff>
    </xdr:from>
    <xdr:to>
      <xdr:col>4</xdr:col>
      <xdr:colOff>289891</xdr:colOff>
      <xdr:row>20</xdr:row>
      <xdr:rowOff>149087</xdr:rowOff>
    </xdr:to>
    <xdr:cxnSp macro="">
      <xdr:nvCxnSpPr>
        <xdr:cNvPr id="33" name="Connecteur droit 32">
          <a:extLst>
            <a:ext uri="{FF2B5EF4-FFF2-40B4-BE49-F238E27FC236}">
              <a16:creationId xmlns:a16="http://schemas.microsoft.com/office/drawing/2014/main" id="{B11D10B0-873C-4E0E-8596-1B39E9CF76A9}"/>
            </a:ext>
          </a:extLst>
        </xdr:cNvPr>
        <xdr:cNvCxnSpPr/>
      </xdr:nvCxnSpPr>
      <xdr:spPr>
        <a:xfrm flipV="1">
          <a:off x="2203174" y="3346174"/>
          <a:ext cx="1432891" cy="778565"/>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472109</xdr:colOff>
      <xdr:row>17</xdr:row>
      <xdr:rowOff>8283</xdr:rowOff>
    </xdr:from>
    <xdr:to>
      <xdr:col>5</xdr:col>
      <xdr:colOff>331306</xdr:colOff>
      <xdr:row>21</xdr:row>
      <xdr:rowOff>8283</xdr:rowOff>
    </xdr:to>
    <xdr:cxnSp macro="">
      <xdr:nvCxnSpPr>
        <xdr:cNvPr id="36" name="Connecteur droit 35">
          <a:extLst>
            <a:ext uri="{FF2B5EF4-FFF2-40B4-BE49-F238E27FC236}">
              <a16:creationId xmlns:a16="http://schemas.microsoft.com/office/drawing/2014/main" id="{D1F08761-F492-4AA6-853C-8F8D751CA165}"/>
            </a:ext>
          </a:extLst>
        </xdr:cNvPr>
        <xdr:cNvCxnSpPr/>
      </xdr:nvCxnSpPr>
      <xdr:spPr>
        <a:xfrm flipH="1" flipV="1">
          <a:off x="3818283" y="3387587"/>
          <a:ext cx="695740" cy="795131"/>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416042</xdr:colOff>
      <xdr:row>21</xdr:row>
      <xdr:rowOff>196233</xdr:rowOff>
    </xdr:from>
    <xdr:to>
      <xdr:col>5</xdr:col>
      <xdr:colOff>416042</xdr:colOff>
      <xdr:row>31</xdr:row>
      <xdr:rowOff>8282</xdr:rowOff>
    </xdr:to>
    <xdr:cxnSp macro="">
      <xdr:nvCxnSpPr>
        <xdr:cNvPr id="39" name="Connecteur droit 38">
          <a:extLst>
            <a:ext uri="{FF2B5EF4-FFF2-40B4-BE49-F238E27FC236}">
              <a16:creationId xmlns:a16="http://schemas.microsoft.com/office/drawing/2014/main" id="{BD1D824B-E666-4A6F-AF3F-D978032A163D}"/>
            </a:ext>
          </a:extLst>
        </xdr:cNvPr>
        <xdr:cNvCxnSpPr/>
      </xdr:nvCxnSpPr>
      <xdr:spPr>
        <a:xfrm>
          <a:off x="4598759" y="4370668"/>
          <a:ext cx="0" cy="1799875"/>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612913</xdr:colOff>
      <xdr:row>3</xdr:row>
      <xdr:rowOff>157369</xdr:rowOff>
    </xdr:from>
    <xdr:to>
      <xdr:col>6</xdr:col>
      <xdr:colOff>265044</xdr:colOff>
      <xdr:row>8</xdr:row>
      <xdr:rowOff>66261</xdr:rowOff>
    </xdr:to>
    <xdr:cxnSp macro="">
      <xdr:nvCxnSpPr>
        <xdr:cNvPr id="41" name="Connecteur droit 40">
          <a:extLst>
            <a:ext uri="{FF2B5EF4-FFF2-40B4-BE49-F238E27FC236}">
              <a16:creationId xmlns:a16="http://schemas.microsoft.com/office/drawing/2014/main" id="{8906319F-CFE8-4FD5-B334-1492FAE0D17C}"/>
            </a:ext>
          </a:extLst>
        </xdr:cNvPr>
        <xdr:cNvCxnSpPr/>
      </xdr:nvCxnSpPr>
      <xdr:spPr>
        <a:xfrm flipH="1">
          <a:off x="3122543" y="753717"/>
          <a:ext cx="2161762" cy="902805"/>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687457</xdr:colOff>
      <xdr:row>8</xdr:row>
      <xdr:rowOff>165653</xdr:rowOff>
    </xdr:from>
    <xdr:to>
      <xdr:col>7</xdr:col>
      <xdr:colOff>298174</xdr:colOff>
      <xdr:row>12</xdr:row>
      <xdr:rowOff>33131</xdr:rowOff>
    </xdr:to>
    <xdr:cxnSp macro="">
      <xdr:nvCxnSpPr>
        <xdr:cNvPr id="45" name="Connecteur droit 44">
          <a:extLst>
            <a:ext uri="{FF2B5EF4-FFF2-40B4-BE49-F238E27FC236}">
              <a16:creationId xmlns:a16="http://schemas.microsoft.com/office/drawing/2014/main" id="{692B6CF9-3687-4B8F-9493-97AADB62328B}"/>
            </a:ext>
          </a:extLst>
        </xdr:cNvPr>
        <xdr:cNvCxnSpPr/>
      </xdr:nvCxnSpPr>
      <xdr:spPr>
        <a:xfrm flipH="1" flipV="1">
          <a:off x="3197087" y="1755914"/>
          <a:ext cx="2956891" cy="662608"/>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654327</xdr:colOff>
      <xdr:row>12</xdr:row>
      <xdr:rowOff>140805</xdr:rowOff>
    </xdr:from>
    <xdr:to>
      <xdr:col>7</xdr:col>
      <xdr:colOff>273326</xdr:colOff>
      <xdr:row>16</xdr:row>
      <xdr:rowOff>57978</xdr:rowOff>
    </xdr:to>
    <xdr:cxnSp macro="">
      <xdr:nvCxnSpPr>
        <xdr:cNvPr id="49" name="Connecteur droit 48">
          <a:extLst>
            <a:ext uri="{FF2B5EF4-FFF2-40B4-BE49-F238E27FC236}">
              <a16:creationId xmlns:a16="http://schemas.microsoft.com/office/drawing/2014/main" id="{A07E17D7-BC02-43B5-B585-5A54C77749C9}"/>
            </a:ext>
          </a:extLst>
        </xdr:cNvPr>
        <xdr:cNvCxnSpPr/>
      </xdr:nvCxnSpPr>
      <xdr:spPr>
        <a:xfrm flipH="1">
          <a:off x="4000501" y="2526196"/>
          <a:ext cx="2128629" cy="712304"/>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521805</xdr:colOff>
      <xdr:row>13</xdr:row>
      <xdr:rowOff>0</xdr:rowOff>
    </xdr:from>
    <xdr:to>
      <xdr:col>9</xdr:col>
      <xdr:colOff>223632</xdr:colOff>
      <xdr:row>19</xdr:row>
      <xdr:rowOff>24847</xdr:rowOff>
    </xdr:to>
    <xdr:cxnSp macro="">
      <xdr:nvCxnSpPr>
        <xdr:cNvPr id="53" name="Connecteur droit 52">
          <a:extLst>
            <a:ext uri="{FF2B5EF4-FFF2-40B4-BE49-F238E27FC236}">
              <a16:creationId xmlns:a16="http://schemas.microsoft.com/office/drawing/2014/main" id="{02C6FC1D-140F-4E85-940B-0C8B4865A55D}"/>
            </a:ext>
          </a:extLst>
        </xdr:cNvPr>
        <xdr:cNvCxnSpPr/>
      </xdr:nvCxnSpPr>
      <xdr:spPr>
        <a:xfrm flipH="1" flipV="1">
          <a:off x="6377609" y="2584174"/>
          <a:ext cx="1374914" cy="1217543"/>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588066</xdr:colOff>
      <xdr:row>19</xdr:row>
      <xdr:rowOff>124239</xdr:rowOff>
    </xdr:from>
    <xdr:to>
      <xdr:col>9</xdr:col>
      <xdr:colOff>190500</xdr:colOff>
      <xdr:row>21</xdr:row>
      <xdr:rowOff>91109</xdr:rowOff>
    </xdr:to>
    <xdr:cxnSp macro="">
      <xdr:nvCxnSpPr>
        <xdr:cNvPr id="57" name="Connecteur droit 56">
          <a:extLst>
            <a:ext uri="{FF2B5EF4-FFF2-40B4-BE49-F238E27FC236}">
              <a16:creationId xmlns:a16="http://schemas.microsoft.com/office/drawing/2014/main" id="{27869CE3-B04B-4E6C-858A-1E63206A9D18}"/>
            </a:ext>
          </a:extLst>
        </xdr:cNvPr>
        <xdr:cNvCxnSpPr/>
      </xdr:nvCxnSpPr>
      <xdr:spPr>
        <a:xfrm flipV="1">
          <a:off x="4770783" y="3901109"/>
          <a:ext cx="2948608" cy="364435"/>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394507</xdr:colOff>
      <xdr:row>20</xdr:row>
      <xdr:rowOff>91109</xdr:rowOff>
    </xdr:from>
    <xdr:to>
      <xdr:col>9</xdr:col>
      <xdr:colOff>394507</xdr:colOff>
      <xdr:row>30</xdr:row>
      <xdr:rowOff>140805</xdr:rowOff>
    </xdr:to>
    <xdr:cxnSp macro="">
      <xdr:nvCxnSpPr>
        <xdr:cNvPr id="60" name="Connecteur droit 59">
          <a:extLst>
            <a:ext uri="{FF2B5EF4-FFF2-40B4-BE49-F238E27FC236}">
              <a16:creationId xmlns:a16="http://schemas.microsoft.com/office/drawing/2014/main" id="{0C8AA996-90D6-40C6-88BB-BF822771C102}"/>
            </a:ext>
          </a:extLst>
        </xdr:cNvPr>
        <xdr:cNvCxnSpPr/>
      </xdr:nvCxnSpPr>
      <xdr:spPr>
        <a:xfrm>
          <a:off x="7923398" y="4066761"/>
          <a:ext cx="0" cy="2037522"/>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629478</xdr:colOff>
      <xdr:row>3</xdr:row>
      <xdr:rowOff>140804</xdr:rowOff>
    </xdr:from>
    <xdr:to>
      <xdr:col>10</xdr:col>
      <xdr:colOff>149088</xdr:colOff>
      <xdr:row>8</xdr:row>
      <xdr:rowOff>66261</xdr:rowOff>
    </xdr:to>
    <xdr:cxnSp macro="">
      <xdr:nvCxnSpPr>
        <xdr:cNvPr id="65" name="Connecteur droit 64">
          <a:extLst>
            <a:ext uri="{FF2B5EF4-FFF2-40B4-BE49-F238E27FC236}">
              <a16:creationId xmlns:a16="http://schemas.microsoft.com/office/drawing/2014/main" id="{936BCC39-7B52-4F86-888F-EE8544EEABD0}"/>
            </a:ext>
          </a:extLst>
        </xdr:cNvPr>
        <xdr:cNvCxnSpPr/>
      </xdr:nvCxnSpPr>
      <xdr:spPr>
        <a:xfrm flipH="1" flipV="1">
          <a:off x="5648739" y="737152"/>
          <a:ext cx="2865784" cy="91937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621196</xdr:colOff>
      <xdr:row>8</xdr:row>
      <xdr:rowOff>149087</xdr:rowOff>
    </xdr:from>
    <xdr:to>
      <xdr:col>10</xdr:col>
      <xdr:colOff>173936</xdr:colOff>
      <xdr:row>12</xdr:row>
      <xdr:rowOff>49696</xdr:rowOff>
    </xdr:to>
    <xdr:cxnSp macro="">
      <xdr:nvCxnSpPr>
        <xdr:cNvPr id="68" name="Connecteur droit 67">
          <a:extLst>
            <a:ext uri="{FF2B5EF4-FFF2-40B4-BE49-F238E27FC236}">
              <a16:creationId xmlns:a16="http://schemas.microsoft.com/office/drawing/2014/main" id="{F4414732-E9E3-40D5-AA5B-133347144861}"/>
            </a:ext>
          </a:extLst>
        </xdr:cNvPr>
        <xdr:cNvCxnSpPr/>
      </xdr:nvCxnSpPr>
      <xdr:spPr>
        <a:xfrm flipH="1">
          <a:off x="6477000" y="1739348"/>
          <a:ext cx="2062371" cy="695739"/>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588065</xdr:colOff>
      <xdr:row>5</xdr:row>
      <xdr:rowOff>0</xdr:rowOff>
    </xdr:from>
    <xdr:to>
      <xdr:col>11</xdr:col>
      <xdr:colOff>265045</xdr:colOff>
      <xdr:row>8</xdr:row>
      <xdr:rowOff>8282</xdr:rowOff>
    </xdr:to>
    <xdr:cxnSp macro="">
      <xdr:nvCxnSpPr>
        <xdr:cNvPr id="73" name="Connecteur droit 72">
          <a:extLst>
            <a:ext uri="{FF2B5EF4-FFF2-40B4-BE49-F238E27FC236}">
              <a16:creationId xmlns:a16="http://schemas.microsoft.com/office/drawing/2014/main" id="{51EAF4A7-3A5A-491F-8DFD-437F24B961A8}"/>
            </a:ext>
          </a:extLst>
        </xdr:cNvPr>
        <xdr:cNvCxnSpPr/>
      </xdr:nvCxnSpPr>
      <xdr:spPr>
        <a:xfrm flipH="1">
          <a:off x="8953500" y="993913"/>
          <a:ext cx="513523" cy="60463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414131</xdr:colOff>
      <xdr:row>17</xdr:row>
      <xdr:rowOff>190500</xdr:rowOff>
    </xdr:from>
    <xdr:to>
      <xdr:col>13</xdr:col>
      <xdr:colOff>414131</xdr:colOff>
      <xdr:row>31</xdr:row>
      <xdr:rowOff>27397</xdr:rowOff>
    </xdr:to>
    <xdr:cxnSp macro="">
      <xdr:nvCxnSpPr>
        <xdr:cNvPr id="76" name="Connecteur droit 75">
          <a:extLst>
            <a:ext uri="{FF2B5EF4-FFF2-40B4-BE49-F238E27FC236}">
              <a16:creationId xmlns:a16="http://schemas.microsoft.com/office/drawing/2014/main" id="{82CD6A8C-DDB9-4525-B939-AFFE662B71E8}"/>
            </a:ext>
          </a:extLst>
        </xdr:cNvPr>
        <xdr:cNvCxnSpPr/>
      </xdr:nvCxnSpPr>
      <xdr:spPr>
        <a:xfrm>
          <a:off x="11289196" y="3569804"/>
          <a:ext cx="0" cy="2619854"/>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588066</xdr:colOff>
      <xdr:row>17</xdr:row>
      <xdr:rowOff>165653</xdr:rowOff>
    </xdr:from>
    <xdr:to>
      <xdr:col>13</xdr:col>
      <xdr:colOff>339587</xdr:colOff>
      <xdr:row>19</xdr:row>
      <xdr:rowOff>107673</xdr:rowOff>
    </xdr:to>
    <xdr:cxnSp macro="">
      <xdr:nvCxnSpPr>
        <xdr:cNvPr id="78" name="Connecteur droit 77">
          <a:extLst>
            <a:ext uri="{FF2B5EF4-FFF2-40B4-BE49-F238E27FC236}">
              <a16:creationId xmlns:a16="http://schemas.microsoft.com/office/drawing/2014/main" id="{BB878924-2F91-447B-BE6E-08EBA4A9DC04}"/>
            </a:ext>
          </a:extLst>
        </xdr:cNvPr>
        <xdr:cNvCxnSpPr/>
      </xdr:nvCxnSpPr>
      <xdr:spPr>
        <a:xfrm flipH="1">
          <a:off x="8116957" y="3544957"/>
          <a:ext cx="3097695" cy="339586"/>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546652</xdr:colOff>
      <xdr:row>9</xdr:row>
      <xdr:rowOff>33131</xdr:rowOff>
    </xdr:from>
    <xdr:to>
      <xdr:col>13</xdr:col>
      <xdr:colOff>339587</xdr:colOff>
      <xdr:row>17</xdr:row>
      <xdr:rowOff>0</xdr:rowOff>
    </xdr:to>
    <xdr:cxnSp macro="">
      <xdr:nvCxnSpPr>
        <xdr:cNvPr id="81" name="Connecteur droit 80">
          <a:extLst>
            <a:ext uri="{FF2B5EF4-FFF2-40B4-BE49-F238E27FC236}">
              <a16:creationId xmlns:a16="http://schemas.microsoft.com/office/drawing/2014/main" id="{DEBD6C5C-122D-43A5-BCF4-20649DD320AC}"/>
            </a:ext>
          </a:extLst>
        </xdr:cNvPr>
        <xdr:cNvCxnSpPr/>
      </xdr:nvCxnSpPr>
      <xdr:spPr>
        <a:xfrm>
          <a:off x="8912087" y="1822174"/>
          <a:ext cx="2302565" cy="155713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563218</xdr:colOff>
      <xdr:row>15</xdr:row>
      <xdr:rowOff>149087</xdr:rowOff>
    </xdr:from>
    <xdr:to>
      <xdr:col>16</xdr:col>
      <xdr:colOff>265043</xdr:colOff>
      <xdr:row>17</xdr:row>
      <xdr:rowOff>66261</xdr:rowOff>
    </xdr:to>
    <xdr:cxnSp macro="">
      <xdr:nvCxnSpPr>
        <xdr:cNvPr id="86" name="Connecteur droit 85">
          <a:extLst>
            <a:ext uri="{FF2B5EF4-FFF2-40B4-BE49-F238E27FC236}">
              <a16:creationId xmlns:a16="http://schemas.microsoft.com/office/drawing/2014/main" id="{D2C60E21-F749-478A-833C-1C0F919F3796}"/>
            </a:ext>
          </a:extLst>
        </xdr:cNvPr>
        <xdr:cNvCxnSpPr/>
      </xdr:nvCxnSpPr>
      <xdr:spPr>
        <a:xfrm flipH="1">
          <a:off x="11438283" y="3130826"/>
          <a:ext cx="2211456" cy="314739"/>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430696</xdr:colOff>
      <xdr:row>4</xdr:row>
      <xdr:rowOff>49695</xdr:rowOff>
    </xdr:from>
    <xdr:to>
      <xdr:col>16</xdr:col>
      <xdr:colOff>430696</xdr:colOff>
      <xdr:row>14</xdr:row>
      <xdr:rowOff>157369</xdr:rowOff>
    </xdr:to>
    <xdr:cxnSp macro="">
      <xdr:nvCxnSpPr>
        <xdr:cNvPr id="89" name="Connecteur droit 88">
          <a:extLst>
            <a:ext uri="{FF2B5EF4-FFF2-40B4-BE49-F238E27FC236}">
              <a16:creationId xmlns:a16="http://schemas.microsoft.com/office/drawing/2014/main" id="{BD1AC2DD-7258-4DAC-A46A-3EEE5555F314}"/>
            </a:ext>
          </a:extLst>
        </xdr:cNvPr>
        <xdr:cNvCxnSpPr/>
      </xdr:nvCxnSpPr>
      <xdr:spPr>
        <a:xfrm>
          <a:off x="13815392" y="844825"/>
          <a:ext cx="0" cy="2095501"/>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447262</xdr:colOff>
      <xdr:row>16</xdr:row>
      <xdr:rowOff>49695</xdr:rowOff>
    </xdr:from>
    <xdr:to>
      <xdr:col>18</xdr:col>
      <xdr:colOff>314739</xdr:colOff>
      <xdr:row>30</xdr:row>
      <xdr:rowOff>132522</xdr:rowOff>
    </xdr:to>
    <xdr:cxnSp macro="">
      <xdr:nvCxnSpPr>
        <xdr:cNvPr id="91" name="Connecteur droit 90">
          <a:extLst>
            <a:ext uri="{FF2B5EF4-FFF2-40B4-BE49-F238E27FC236}">
              <a16:creationId xmlns:a16="http://schemas.microsoft.com/office/drawing/2014/main" id="{5274DF01-FAAF-4B58-A813-36E1FB242941}"/>
            </a:ext>
          </a:extLst>
        </xdr:cNvPr>
        <xdr:cNvCxnSpPr/>
      </xdr:nvCxnSpPr>
      <xdr:spPr>
        <a:xfrm>
          <a:off x="13831958" y="3230217"/>
          <a:ext cx="1540564" cy="2865783"/>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20</xdr:col>
      <xdr:colOff>588065</xdr:colOff>
      <xdr:row>31</xdr:row>
      <xdr:rowOff>90480</xdr:rowOff>
    </xdr:from>
    <xdr:ext cx="1598543" cy="219163"/>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C4EB057F-B3E9-4895-8A27-8016FDFA9581}"/>
                </a:ext>
              </a:extLst>
            </xdr:cNvPr>
            <xdr:cNvSpPr txBox="1"/>
          </xdr:nvSpPr>
          <xdr:spPr>
            <a:xfrm>
              <a:off x="17318935" y="6261023"/>
              <a:ext cx="1598543"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1400" b="0" i="1">
                        <a:latin typeface="Cambria Math" panose="02040503050406030204" pitchFamily="18" charset="0"/>
                      </a:rPr>
                      <m:t>𝑦</m:t>
                    </m:r>
                    <m:r>
                      <a:rPr lang="fr-FR" sz="1400" b="0" i="1">
                        <a:latin typeface="Cambria Math" panose="02040503050406030204" pitchFamily="18" charset="0"/>
                      </a:rPr>
                      <m:t>=</m:t>
                    </m:r>
                    <m:r>
                      <a:rPr lang="fr-FR" sz="1400" b="0" i="1">
                        <a:solidFill>
                          <a:schemeClr val="accent1"/>
                        </a:solidFill>
                        <a:latin typeface="Cambria Math" panose="02040503050406030204" pitchFamily="18" charset="0"/>
                      </a:rPr>
                      <m:t>𝑎</m:t>
                    </m:r>
                    <m:r>
                      <a:rPr lang="fr-FR" sz="1400" b="0" i="1">
                        <a:latin typeface="Cambria Math" panose="02040503050406030204" pitchFamily="18" charset="0"/>
                      </a:rPr>
                      <m:t>𝑥</m:t>
                    </m:r>
                    <m:r>
                      <a:rPr lang="fr-FR" sz="1400" b="0" i="1">
                        <a:latin typeface="Cambria Math" panose="02040503050406030204" pitchFamily="18" charset="0"/>
                      </a:rPr>
                      <m:t>+</m:t>
                    </m:r>
                    <m:r>
                      <a:rPr lang="fr-FR" sz="1400" b="0" i="1">
                        <a:solidFill>
                          <a:schemeClr val="accent3"/>
                        </a:solidFill>
                        <a:latin typeface="Cambria Math" panose="02040503050406030204" pitchFamily="18" charset="0"/>
                      </a:rPr>
                      <m:t>𝑏</m:t>
                    </m:r>
                    <m:r>
                      <a:rPr lang="fr-FR" sz="1400" b="0" i="1">
                        <a:solidFill>
                          <a:schemeClr val="accent3"/>
                        </a:solidFill>
                        <a:latin typeface="Cambria Math" panose="02040503050406030204" pitchFamily="18" charset="0"/>
                      </a:rPr>
                      <m:t> </m:t>
                    </m:r>
                  </m:oMath>
                </m:oMathPara>
              </a14:m>
              <a:endParaRPr lang="fr-FR" sz="1400"/>
            </a:p>
          </xdr:txBody>
        </xdr:sp>
      </mc:Choice>
      <mc:Fallback xmlns="">
        <xdr:sp macro="" textlink="">
          <xdr:nvSpPr>
            <xdr:cNvPr id="2" name="ZoneTexte 1">
              <a:extLst>
                <a:ext uri="{FF2B5EF4-FFF2-40B4-BE49-F238E27FC236}">
                  <a16:creationId xmlns:a16="http://schemas.microsoft.com/office/drawing/2014/main" id="{C4EB057F-B3E9-4895-8A27-8016FDFA9581}"/>
                </a:ext>
              </a:extLst>
            </xdr:cNvPr>
            <xdr:cNvSpPr txBox="1"/>
          </xdr:nvSpPr>
          <xdr:spPr>
            <a:xfrm>
              <a:off x="17318935" y="6261023"/>
              <a:ext cx="1598543"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fr-FR" sz="1400" b="0" i="0">
                  <a:latin typeface="Cambria Math" panose="02040503050406030204" pitchFamily="18" charset="0"/>
                </a:rPr>
                <a:t>𝑦=</a:t>
              </a:r>
              <a:r>
                <a:rPr lang="fr-FR" sz="1400" b="0" i="0">
                  <a:solidFill>
                    <a:schemeClr val="accent1"/>
                  </a:solidFill>
                  <a:latin typeface="Cambria Math" panose="02040503050406030204" pitchFamily="18" charset="0"/>
                </a:rPr>
                <a:t>𝑎</a:t>
              </a:r>
              <a:r>
                <a:rPr lang="fr-FR" sz="1400" b="0" i="0">
                  <a:latin typeface="Cambria Math" panose="02040503050406030204" pitchFamily="18" charset="0"/>
                </a:rPr>
                <a:t>𝑥+</a:t>
              </a:r>
              <a:r>
                <a:rPr lang="fr-FR" sz="1400" b="0" i="0">
                  <a:solidFill>
                    <a:schemeClr val="accent3"/>
                  </a:solidFill>
                  <a:latin typeface="Cambria Math" panose="02040503050406030204" pitchFamily="18" charset="0"/>
                </a:rPr>
                <a:t>𝑏 </a:t>
              </a:r>
              <a:endParaRPr lang="fr-FR" sz="1400"/>
            </a:p>
          </xdr:txBody>
        </xdr:sp>
      </mc:Fallback>
    </mc:AlternateContent>
    <xdr:clientData/>
  </xdr:oneCellAnchor>
  <xdr:oneCellAnchor>
    <xdr:from>
      <xdr:col>20</xdr:col>
      <xdr:colOff>677519</xdr:colOff>
      <xdr:row>36</xdr:row>
      <xdr:rowOff>173935</xdr:rowOff>
    </xdr:from>
    <xdr:ext cx="3231872" cy="475171"/>
    <mc:AlternateContent xmlns:mc="http://schemas.openxmlformats.org/markup-compatibility/2006" xmlns:a14="http://schemas.microsoft.com/office/drawing/2010/main">
      <mc:Choice Requires="a14">
        <xdr:sp macro="" textlink="">
          <xdr:nvSpPr>
            <xdr:cNvPr id="3" name="ZoneTexte 2">
              <a:extLst>
                <a:ext uri="{FF2B5EF4-FFF2-40B4-BE49-F238E27FC236}">
                  <a16:creationId xmlns:a16="http://schemas.microsoft.com/office/drawing/2014/main" id="{1B35C269-D07F-47F6-97B4-6E5DD33FD26F}"/>
                </a:ext>
              </a:extLst>
            </xdr:cNvPr>
            <xdr:cNvSpPr txBox="1"/>
          </xdr:nvSpPr>
          <xdr:spPr>
            <a:xfrm>
              <a:off x="17408389" y="7346674"/>
              <a:ext cx="3231872" cy="475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eaLnBrk="1" fontAlgn="auto" latinLnBrk="0" hangingPunct="1"/>
              <a14:m>
                <m:oMathPara xmlns:m="http://schemas.openxmlformats.org/officeDocument/2006/math">
                  <m:oMathParaPr>
                    <m:jc m:val="centerGroup"/>
                  </m:oMathParaPr>
                  <m:oMath xmlns:m="http://schemas.openxmlformats.org/officeDocument/2006/math">
                    <m:r>
                      <a:rPr lang="fr-FR" sz="1400" b="0" i="1">
                        <a:solidFill>
                          <a:sysClr val="windowText" lastClr="000000"/>
                        </a:solidFill>
                        <a:effectLst/>
                        <a:latin typeface="Cambria Math" panose="02040503050406030204" pitchFamily="18" charset="0"/>
                        <a:ea typeface="+mn-ea"/>
                        <a:cs typeface="+mn-cs"/>
                      </a:rPr>
                      <m:t>𝑦</m:t>
                    </m:r>
                    <m:r>
                      <a:rPr lang="fr-FR" sz="1400" b="0" i="1">
                        <a:solidFill>
                          <a:sysClr val="windowText" lastClr="000000"/>
                        </a:solidFill>
                        <a:effectLst/>
                        <a:latin typeface="Cambria Math" panose="02040503050406030204" pitchFamily="18" charset="0"/>
                        <a:ea typeface="+mn-ea"/>
                        <a:cs typeface="+mn-cs"/>
                      </a:rPr>
                      <m:t>=</m:t>
                    </m:r>
                    <m:f>
                      <m:fPr>
                        <m:ctrlPr>
                          <a:rPr lang="fr-FR" sz="1400" b="0" i="1">
                            <a:solidFill>
                              <a:schemeClr val="accent1"/>
                            </a:solidFill>
                            <a:effectLst/>
                            <a:latin typeface="Cambria Math" panose="02040503050406030204" pitchFamily="18" charset="0"/>
                            <a:ea typeface="+mn-ea"/>
                            <a:cs typeface="+mn-cs"/>
                          </a:rPr>
                        </m:ctrlPr>
                      </m:fPr>
                      <m:num>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1</m:t>
                        </m:r>
                      </m:num>
                      <m:den>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1</m:t>
                        </m:r>
                      </m:den>
                    </m:f>
                    <m:r>
                      <a:rPr lang="fr-FR" sz="1400" b="0" i="1">
                        <a:solidFill>
                          <a:schemeClr val="tx1"/>
                        </a:solidFill>
                        <a:effectLst/>
                        <a:latin typeface="Cambria Math" panose="02040503050406030204" pitchFamily="18" charset="0"/>
                        <a:ea typeface="+mn-ea"/>
                        <a:cs typeface="+mn-cs"/>
                      </a:rPr>
                      <m:t>𝑥</m:t>
                    </m:r>
                    <m:r>
                      <a:rPr lang="fr-FR" sz="1400" b="0" i="1">
                        <a:solidFill>
                          <a:schemeClr val="tx1"/>
                        </a:solidFill>
                        <a:effectLst/>
                        <a:latin typeface="Cambria Math" panose="02040503050406030204" pitchFamily="18" charset="0"/>
                        <a:ea typeface="+mn-ea"/>
                        <a:cs typeface="+mn-cs"/>
                      </a:rPr>
                      <m:t>+[</m:t>
                    </m:r>
                    <m:r>
                      <a:rPr lang="fr-FR" sz="1400" b="0" i="1">
                        <a:solidFill>
                          <a:schemeClr val="accent3"/>
                        </a:solidFill>
                        <a:effectLst/>
                        <a:latin typeface="Cambria Math" panose="02040503050406030204" pitchFamily="18" charset="0"/>
                        <a:ea typeface="+mn-ea"/>
                        <a:cs typeface="+mn-cs"/>
                      </a:rPr>
                      <m:t>𝑦</m:t>
                    </m:r>
                    <m:r>
                      <a:rPr lang="fr-FR" sz="1400" b="0" i="1">
                        <a:solidFill>
                          <a:schemeClr val="accent3"/>
                        </a:solidFill>
                        <a:effectLst/>
                        <a:latin typeface="Cambria Math" panose="02040503050406030204" pitchFamily="18" charset="0"/>
                        <a:ea typeface="+mn-ea"/>
                        <a:cs typeface="+mn-cs"/>
                      </a:rPr>
                      <m:t>1−</m:t>
                    </m:r>
                    <m:f>
                      <m:fPr>
                        <m:ctrlPr>
                          <a:rPr lang="fr-FR" sz="1400" b="0" i="1">
                            <a:solidFill>
                              <a:schemeClr val="accent3"/>
                            </a:solidFill>
                            <a:effectLst/>
                            <a:latin typeface="Cambria Math" panose="02040503050406030204" pitchFamily="18" charset="0"/>
                            <a:ea typeface="+mn-ea"/>
                            <a:cs typeface="+mn-cs"/>
                          </a:rPr>
                        </m:ctrlPr>
                      </m:fPr>
                      <m:num>
                        <m:r>
                          <a:rPr lang="fr-FR" sz="1400" b="0" i="1">
                            <a:solidFill>
                              <a:schemeClr val="accent3"/>
                            </a:solidFill>
                            <a:effectLst/>
                            <a:latin typeface="Cambria Math" panose="02040503050406030204" pitchFamily="18" charset="0"/>
                            <a:ea typeface="+mn-ea"/>
                            <a:cs typeface="+mn-cs"/>
                          </a:rPr>
                          <m:t>𝑦</m:t>
                        </m:r>
                        <m:r>
                          <a:rPr lang="fr-FR" sz="1400" b="0" i="1">
                            <a:solidFill>
                              <a:schemeClr val="accent3"/>
                            </a:solidFill>
                            <a:effectLst/>
                            <a:latin typeface="Cambria Math" panose="02040503050406030204" pitchFamily="18" charset="0"/>
                            <a:ea typeface="+mn-ea"/>
                            <a:cs typeface="+mn-cs"/>
                          </a:rPr>
                          <m:t>2−</m:t>
                        </m:r>
                        <m:r>
                          <a:rPr lang="fr-FR" sz="1400" b="0" i="1">
                            <a:solidFill>
                              <a:schemeClr val="accent3"/>
                            </a:solidFill>
                            <a:effectLst/>
                            <a:latin typeface="Cambria Math" panose="02040503050406030204" pitchFamily="18" charset="0"/>
                            <a:ea typeface="+mn-ea"/>
                            <a:cs typeface="+mn-cs"/>
                          </a:rPr>
                          <m:t>𝑦</m:t>
                        </m:r>
                        <m:r>
                          <a:rPr lang="fr-FR" sz="1400" b="0" i="1">
                            <a:solidFill>
                              <a:schemeClr val="accent3"/>
                            </a:solidFill>
                            <a:effectLst/>
                            <a:latin typeface="Cambria Math" panose="02040503050406030204" pitchFamily="18" charset="0"/>
                            <a:ea typeface="+mn-ea"/>
                            <a:cs typeface="+mn-cs"/>
                          </a:rPr>
                          <m:t>1</m:t>
                        </m:r>
                      </m:num>
                      <m:den>
                        <m:r>
                          <a:rPr lang="fr-FR" sz="1400" b="0" i="1">
                            <a:solidFill>
                              <a:schemeClr val="accent3"/>
                            </a:solidFill>
                            <a:effectLst/>
                            <a:latin typeface="Cambria Math" panose="02040503050406030204" pitchFamily="18" charset="0"/>
                            <a:ea typeface="+mn-ea"/>
                            <a:cs typeface="+mn-cs"/>
                          </a:rPr>
                          <m:t>𝑥</m:t>
                        </m:r>
                        <m:r>
                          <a:rPr lang="fr-FR" sz="1400" b="0" i="1">
                            <a:solidFill>
                              <a:schemeClr val="accent3"/>
                            </a:solidFill>
                            <a:effectLst/>
                            <a:latin typeface="Cambria Math" panose="02040503050406030204" pitchFamily="18" charset="0"/>
                            <a:ea typeface="+mn-ea"/>
                            <a:cs typeface="+mn-cs"/>
                          </a:rPr>
                          <m:t>2−</m:t>
                        </m:r>
                        <m:r>
                          <a:rPr lang="fr-FR" sz="1400" b="0" i="1">
                            <a:solidFill>
                              <a:schemeClr val="accent3"/>
                            </a:solidFill>
                            <a:effectLst/>
                            <a:latin typeface="Cambria Math" panose="02040503050406030204" pitchFamily="18" charset="0"/>
                            <a:ea typeface="+mn-ea"/>
                            <a:cs typeface="+mn-cs"/>
                          </a:rPr>
                          <m:t>𝑥</m:t>
                        </m:r>
                        <m:r>
                          <a:rPr lang="fr-FR" sz="1400" b="0" i="1">
                            <a:solidFill>
                              <a:schemeClr val="accent3"/>
                            </a:solidFill>
                            <a:effectLst/>
                            <a:latin typeface="Cambria Math" panose="02040503050406030204" pitchFamily="18" charset="0"/>
                            <a:ea typeface="+mn-ea"/>
                            <a:cs typeface="+mn-cs"/>
                          </a:rPr>
                          <m:t>1</m:t>
                        </m:r>
                      </m:den>
                    </m:f>
                    <m:r>
                      <a:rPr lang="fr-FR" sz="1400" b="0" i="1">
                        <a:solidFill>
                          <a:schemeClr val="accent3"/>
                        </a:solidFill>
                        <a:effectLst/>
                        <a:latin typeface="Cambria Math" panose="02040503050406030204" pitchFamily="18" charset="0"/>
                        <a:ea typeface="+mn-ea"/>
                        <a:cs typeface="+mn-cs"/>
                      </a:rPr>
                      <m:t>𝑥</m:t>
                    </m:r>
                    <m:r>
                      <a:rPr lang="fr-FR" sz="1400" b="0" i="1">
                        <a:solidFill>
                          <a:schemeClr val="accent3"/>
                        </a:solidFill>
                        <a:effectLst/>
                        <a:latin typeface="Cambria Math" panose="02040503050406030204" pitchFamily="18" charset="0"/>
                        <a:ea typeface="+mn-ea"/>
                        <a:cs typeface="+mn-cs"/>
                      </a:rPr>
                      <m:t>1]</m:t>
                    </m:r>
                  </m:oMath>
                </m:oMathPara>
              </a14:m>
              <a:endParaRPr lang="fr-FR" sz="1400">
                <a:effectLst/>
              </a:endParaRPr>
            </a:p>
          </xdr:txBody>
        </xdr:sp>
      </mc:Choice>
      <mc:Fallback xmlns="">
        <xdr:sp macro="" textlink="">
          <xdr:nvSpPr>
            <xdr:cNvPr id="3" name="ZoneTexte 2">
              <a:extLst>
                <a:ext uri="{FF2B5EF4-FFF2-40B4-BE49-F238E27FC236}">
                  <a16:creationId xmlns:a16="http://schemas.microsoft.com/office/drawing/2014/main" id="{1B35C269-D07F-47F6-97B4-6E5DD33FD26F}"/>
                </a:ext>
              </a:extLst>
            </xdr:cNvPr>
            <xdr:cNvSpPr txBox="1"/>
          </xdr:nvSpPr>
          <xdr:spPr>
            <a:xfrm>
              <a:off x="17408389" y="7346674"/>
              <a:ext cx="3231872" cy="475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eaLnBrk="1" fontAlgn="auto" latinLnBrk="0" hangingPunct="1"/>
              <a:r>
                <a:rPr lang="fr-FR" sz="1400" b="0" i="0">
                  <a:solidFill>
                    <a:sysClr val="windowText" lastClr="000000"/>
                  </a:solidFill>
                  <a:effectLst/>
                  <a:latin typeface="Cambria Math" panose="02040503050406030204" pitchFamily="18" charset="0"/>
                  <a:ea typeface="+mn-ea"/>
                  <a:cs typeface="+mn-cs"/>
                </a:rPr>
                <a:t>𝑦=</a:t>
              </a:r>
              <a:r>
                <a:rPr lang="fr-FR" sz="1400" b="0" i="0">
                  <a:solidFill>
                    <a:schemeClr val="accent1"/>
                  </a:solidFill>
                  <a:effectLst/>
                  <a:latin typeface="+mn-lt"/>
                  <a:ea typeface="+mn-ea"/>
                  <a:cs typeface="+mn-cs"/>
                </a:rPr>
                <a:t>(𝑦2−𝑦1)/(𝑥2−𝑥1)</a:t>
              </a:r>
              <a:r>
                <a:rPr lang="fr-FR" sz="1400" b="0" i="0">
                  <a:solidFill>
                    <a:schemeClr val="tx1"/>
                  </a:solidFill>
                  <a:effectLst/>
                  <a:latin typeface="+mn-lt"/>
                  <a:ea typeface="+mn-ea"/>
                  <a:cs typeface="+mn-cs"/>
                </a:rPr>
                <a:t> 𝑥+[</a:t>
              </a:r>
              <a:r>
                <a:rPr lang="fr-FR" sz="1400" b="0" i="0">
                  <a:solidFill>
                    <a:schemeClr val="accent3"/>
                  </a:solidFill>
                  <a:effectLst/>
                  <a:latin typeface="+mn-lt"/>
                  <a:ea typeface="+mn-ea"/>
                  <a:cs typeface="+mn-cs"/>
                </a:rPr>
                <a:t>𝑦1−(𝑦2−𝑦1)/(𝑥2−𝑥1) 𝑥1</a:t>
              </a:r>
              <a:r>
                <a:rPr lang="fr-FR" sz="1400" b="0" i="0">
                  <a:solidFill>
                    <a:schemeClr val="tx1"/>
                  </a:solidFill>
                  <a:effectLst/>
                  <a:latin typeface="+mn-lt"/>
                  <a:ea typeface="+mn-ea"/>
                  <a:cs typeface="+mn-cs"/>
                </a:rPr>
                <a:t>]</a:t>
              </a:r>
              <a:endParaRPr lang="fr-FR" sz="1400">
                <a:effectLst/>
              </a:endParaRPr>
            </a:p>
          </xdr:txBody>
        </xdr:sp>
      </mc:Fallback>
    </mc:AlternateContent>
    <xdr:clientData/>
  </xdr:oneCellAnchor>
  <xdr:oneCellAnchor>
    <xdr:from>
      <xdr:col>23</xdr:col>
      <xdr:colOff>49699</xdr:colOff>
      <xdr:row>33</xdr:row>
      <xdr:rowOff>173935</xdr:rowOff>
    </xdr:from>
    <xdr:ext cx="1434816" cy="404726"/>
    <mc:AlternateContent xmlns:mc="http://schemas.openxmlformats.org/markup-compatibility/2006" xmlns:a14="http://schemas.microsoft.com/office/drawing/2010/main">
      <mc:Choice Requires="a14">
        <xdr:sp macro="" textlink="">
          <xdr:nvSpPr>
            <xdr:cNvPr id="32" name="ZoneTexte 31">
              <a:extLst>
                <a:ext uri="{FF2B5EF4-FFF2-40B4-BE49-F238E27FC236}">
                  <a16:creationId xmlns:a16="http://schemas.microsoft.com/office/drawing/2014/main" id="{062962C7-8445-4DD6-8459-2EFBD9DED8D7}"/>
                </a:ext>
              </a:extLst>
            </xdr:cNvPr>
            <xdr:cNvSpPr txBox="1"/>
          </xdr:nvSpPr>
          <xdr:spPr>
            <a:xfrm>
              <a:off x="19290199" y="6750326"/>
              <a:ext cx="1434816" cy="404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eaLnBrk="1" fontAlgn="auto" latinLnBrk="0" hangingPunct="1"/>
              <a14:m>
                <m:oMathPara xmlns:m="http://schemas.openxmlformats.org/officeDocument/2006/math">
                  <m:oMathParaPr>
                    <m:jc m:val="centerGroup"/>
                  </m:oMathParaPr>
                  <m:oMath xmlns:m="http://schemas.openxmlformats.org/officeDocument/2006/math">
                    <m:r>
                      <m:rPr>
                        <m:sty m:val="p"/>
                      </m:rPr>
                      <a:rPr lang="fr-FR" sz="1400" b="0" i="1">
                        <a:solidFill>
                          <a:schemeClr val="accent3"/>
                        </a:solidFill>
                        <a:effectLst/>
                        <a:latin typeface="Cambria Math" panose="02040503050406030204" pitchFamily="18" charset="0"/>
                        <a:ea typeface="Cambria Math" panose="02040503050406030204" pitchFamily="18" charset="0"/>
                        <a:cs typeface="+mn-cs"/>
                      </a:rPr>
                      <m:t>b</m:t>
                    </m:r>
                    <m:r>
                      <a:rPr lang="fr-FR" sz="1400" b="0" i="1">
                        <a:solidFill>
                          <a:schemeClr val="tx1"/>
                        </a:solidFill>
                        <a:effectLst/>
                        <a:latin typeface="Cambria Math" panose="02040503050406030204" pitchFamily="18" charset="0"/>
                        <a:ea typeface="Cambria Math" panose="02040503050406030204" pitchFamily="18" charset="0"/>
                        <a:cs typeface="+mn-cs"/>
                      </a:rPr>
                      <m:t>=</m:t>
                    </m:r>
                    <m:r>
                      <a:rPr lang="fr-FR" sz="1400" b="0" i="1">
                        <a:solidFill>
                          <a:schemeClr val="tx1"/>
                        </a:solidFill>
                        <a:effectLst/>
                        <a:latin typeface="Cambria Math" panose="02040503050406030204" pitchFamily="18" charset="0"/>
                        <a:ea typeface="+mn-ea"/>
                        <a:cs typeface="+mn-cs"/>
                      </a:rPr>
                      <m:t>𝑦</m:t>
                    </m:r>
                    <m:r>
                      <a:rPr lang="fr-FR" sz="1400" b="0" i="1">
                        <a:solidFill>
                          <a:schemeClr val="tx1"/>
                        </a:solidFill>
                        <a:effectLst/>
                        <a:latin typeface="Cambria Math" panose="02040503050406030204" pitchFamily="18" charset="0"/>
                        <a:ea typeface="+mn-ea"/>
                        <a:cs typeface="+mn-cs"/>
                      </a:rPr>
                      <m:t>−</m:t>
                    </m:r>
                    <m:f>
                      <m:fPr>
                        <m:ctrlPr>
                          <a:rPr lang="fr-FR" sz="1400" b="0" i="1">
                            <a:solidFill>
                              <a:schemeClr val="accent1"/>
                            </a:solidFill>
                            <a:effectLst/>
                            <a:latin typeface="Cambria Math" panose="02040503050406030204" pitchFamily="18" charset="0"/>
                            <a:ea typeface="+mn-ea"/>
                            <a:cs typeface="+mn-cs"/>
                          </a:rPr>
                        </m:ctrlPr>
                      </m:fPr>
                      <m:num>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1</m:t>
                        </m:r>
                      </m:num>
                      <m:den>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1</m:t>
                        </m:r>
                      </m:den>
                    </m:f>
                    <m:r>
                      <a:rPr lang="fr-FR" sz="1400" b="0" i="1">
                        <a:solidFill>
                          <a:schemeClr val="tx1"/>
                        </a:solidFill>
                        <a:effectLst/>
                        <a:latin typeface="Cambria Math" panose="02040503050406030204" pitchFamily="18" charset="0"/>
                        <a:ea typeface="+mn-ea"/>
                        <a:cs typeface="+mn-cs"/>
                      </a:rPr>
                      <m:t>𝑥</m:t>
                    </m:r>
                  </m:oMath>
                </m:oMathPara>
              </a14:m>
              <a:endParaRPr lang="fr-FR" sz="1400">
                <a:effectLst/>
              </a:endParaRPr>
            </a:p>
          </xdr:txBody>
        </xdr:sp>
      </mc:Choice>
      <mc:Fallback xmlns="">
        <xdr:sp macro="" textlink="">
          <xdr:nvSpPr>
            <xdr:cNvPr id="32" name="ZoneTexte 31">
              <a:extLst>
                <a:ext uri="{FF2B5EF4-FFF2-40B4-BE49-F238E27FC236}">
                  <a16:creationId xmlns:a16="http://schemas.microsoft.com/office/drawing/2014/main" id="{062962C7-8445-4DD6-8459-2EFBD9DED8D7}"/>
                </a:ext>
              </a:extLst>
            </xdr:cNvPr>
            <xdr:cNvSpPr txBox="1"/>
          </xdr:nvSpPr>
          <xdr:spPr>
            <a:xfrm>
              <a:off x="19290199" y="6750326"/>
              <a:ext cx="1434816" cy="404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eaLnBrk="1" fontAlgn="auto" latinLnBrk="0" hangingPunct="1"/>
              <a:r>
                <a:rPr lang="fr-FR" sz="1400" b="0" i="0">
                  <a:solidFill>
                    <a:schemeClr val="accent3"/>
                  </a:solidFill>
                  <a:effectLst/>
                  <a:latin typeface="Cambria Math" panose="02040503050406030204" pitchFamily="18" charset="0"/>
                  <a:ea typeface="Cambria Math" panose="02040503050406030204" pitchFamily="18" charset="0"/>
                  <a:cs typeface="+mn-cs"/>
                </a:rPr>
                <a:t>b</a:t>
              </a:r>
              <a:r>
                <a:rPr lang="fr-FR" sz="1400" b="0" i="0">
                  <a:solidFill>
                    <a:schemeClr val="tx1"/>
                  </a:solidFill>
                  <a:effectLst/>
                  <a:latin typeface="Cambria Math" panose="02040503050406030204" pitchFamily="18" charset="0"/>
                  <a:ea typeface="Cambria Math" panose="02040503050406030204" pitchFamily="18" charset="0"/>
                  <a:cs typeface="+mn-cs"/>
                </a:rPr>
                <a:t>=</a:t>
              </a:r>
              <a:r>
                <a:rPr lang="fr-FR" sz="1400" b="0" i="0">
                  <a:solidFill>
                    <a:schemeClr val="tx1"/>
                  </a:solidFill>
                  <a:effectLst/>
                  <a:latin typeface="+mn-lt"/>
                  <a:ea typeface="+mn-ea"/>
                  <a:cs typeface="+mn-cs"/>
                </a:rPr>
                <a:t>𝑦−</a:t>
              </a:r>
              <a:r>
                <a:rPr lang="fr-FR" sz="1400" b="0" i="0">
                  <a:solidFill>
                    <a:schemeClr val="accent1"/>
                  </a:solidFill>
                  <a:effectLst/>
                  <a:latin typeface="+mn-lt"/>
                  <a:ea typeface="+mn-ea"/>
                  <a:cs typeface="+mn-cs"/>
                </a:rPr>
                <a:t>(𝑦2−𝑦1)/(𝑥2−𝑥1)</a:t>
              </a:r>
              <a:r>
                <a:rPr lang="fr-FR" sz="1400" b="0" i="0">
                  <a:solidFill>
                    <a:schemeClr val="tx1"/>
                  </a:solidFill>
                  <a:effectLst/>
                  <a:latin typeface="+mn-lt"/>
                  <a:ea typeface="+mn-ea"/>
                  <a:cs typeface="+mn-cs"/>
                </a:rPr>
                <a:t> 𝑥</a:t>
              </a:r>
              <a:endParaRPr lang="fr-FR" sz="1400">
                <a:effectLst/>
              </a:endParaRPr>
            </a:p>
          </xdr:txBody>
        </xdr:sp>
      </mc:Fallback>
    </mc:AlternateContent>
    <xdr:clientData/>
  </xdr:oneCellAnchor>
  <xdr:oneCellAnchor>
    <xdr:from>
      <xdr:col>22</xdr:col>
      <xdr:colOff>810038</xdr:colOff>
      <xdr:row>30</xdr:row>
      <xdr:rowOff>172278</xdr:rowOff>
    </xdr:from>
    <xdr:ext cx="1137106" cy="404791"/>
    <mc:AlternateContent xmlns:mc="http://schemas.openxmlformats.org/markup-compatibility/2006" xmlns:a14="http://schemas.microsoft.com/office/drawing/2010/main">
      <mc:Choice Requires="a14">
        <xdr:sp macro="" textlink="">
          <xdr:nvSpPr>
            <xdr:cNvPr id="4" name="ZoneTexte 3">
              <a:extLst>
                <a:ext uri="{FF2B5EF4-FFF2-40B4-BE49-F238E27FC236}">
                  <a16:creationId xmlns:a16="http://schemas.microsoft.com/office/drawing/2014/main" id="{149121E2-F0ED-4E2D-B19A-48BD951799E4}"/>
                </a:ext>
              </a:extLst>
            </xdr:cNvPr>
            <xdr:cNvSpPr txBox="1"/>
          </xdr:nvSpPr>
          <xdr:spPr>
            <a:xfrm>
              <a:off x="19213995" y="6144039"/>
              <a:ext cx="1137106" cy="4047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400" b="0" i="1">
                        <a:solidFill>
                          <a:schemeClr val="accent1"/>
                        </a:solidFill>
                        <a:effectLst/>
                        <a:latin typeface="Cambria Math" panose="02040503050406030204" pitchFamily="18" charset="0"/>
                        <a:ea typeface="+mn-ea"/>
                        <a:cs typeface="+mn-cs"/>
                      </a:rPr>
                      <m:t>𝑎</m:t>
                    </m:r>
                    <m:r>
                      <a:rPr lang="fr-FR" sz="1400" b="0" i="1">
                        <a:solidFill>
                          <a:schemeClr val="tx1"/>
                        </a:solidFill>
                        <a:effectLst/>
                        <a:latin typeface="Cambria Math" panose="02040503050406030204" pitchFamily="18" charset="0"/>
                        <a:ea typeface="+mn-ea"/>
                        <a:cs typeface="+mn-cs"/>
                      </a:rPr>
                      <m:t>=</m:t>
                    </m:r>
                    <m:f>
                      <m:fPr>
                        <m:ctrlPr>
                          <a:rPr lang="fr-FR" sz="1400" b="0" i="1">
                            <a:solidFill>
                              <a:schemeClr val="accent1"/>
                            </a:solidFill>
                            <a:effectLst/>
                            <a:latin typeface="Cambria Math" panose="02040503050406030204" pitchFamily="18" charset="0"/>
                            <a:ea typeface="+mn-ea"/>
                            <a:cs typeface="+mn-cs"/>
                          </a:rPr>
                        </m:ctrlPr>
                      </m:fPr>
                      <m:num>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2 −</m:t>
                        </m:r>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1</m:t>
                        </m:r>
                      </m:num>
                      <m:den>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1</m:t>
                        </m:r>
                      </m:den>
                    </m:f>
                  </m:oMath>
                </m:oMathPara>
              </a14:m>
              <a:br>
                <a:rPr lang="fr-FR" sz="1400" b="0">
                  <a:solidFill>
                    <a:schemeClr val="tx1"/>
                  </a:solidFill>
                  <a:effectLst/>
                  <a:latin typeface="+mn-lt"/>
                  <a:ea typeface="+mn-ea"/>
                  <a:cs typeface="+mn-cs"/>
                </a:rPr>
              </a:br>
              <a:endParaRPr lang="fr-FR" sz="1400"/>
            </a:p>
          </xdr:txBody>
        </xdr:sp>
      </mc:Choice>
      <mc:Fallback xmlns="">
        <xdr:sp macro="" textlink="">
          <xdr:nvSpPr>
            <xdr:cNvPr id="4" name="ZoneTexte 3">
              <a:extLst>
                <a:ext uri="{FF2B5EF4-FFF2-40B4-BE49-F238E27FC236}">
                  <a16:creationId xmlns:a16="http://schemas.microsoft.com/office/drawing/2014/main" id="{149121E2-F0ED-4E2D-B19A-48BD951799E4}"/>
                </a:ext>
              </a:extLst>
            </xdr:cNvPr>
            <xdr:cNvSpPr txBox="1"/>
          </xdr:nvSpPr>
          <xdr:spPr>
            <a:xfrm>
              <a:off x="19213995" y="6144039"/>
              <a:ext cx="1137106" cy="4047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400" b="0" i="0">
                  <a:solidFill>
                    <a:schemeClr val="accent1"/>
                  </a:solidFill>
                  <a:effectLst/>
                  <a:latin typeface="Cambria Math" panose="02040503050406030204" pitchFamily="18" charset="0"/>
                  <a:ea typeface="+mn-ea"/>
                  <a:cs typeface="+mn-cs"/>
                </a:rPr>
                <a:t>𝑎</a:t>
              </a:r>
              <a:r>
                <a:rPr lang="fr-FR" sz="1400" b="0" i="0">
                  <a:solidFill>
                    <a:schemeClr val="tx1"/>
                  </a:solidFill>
                  <a:effectLst/>
                  <a:latin typeface="+mn-lt"/>
                  <a:ea typeface="+mn-ea"/>
                  <a:cs typeface="+mn-cs"/>
                </a:rPr>
                <a:t>=</a:t>
              </a:r>
              <a:r>
                <a:rPr lang="fr-FR" sz="1400" b="0" i="0">
                  <a:solidFill>
                    <a:schemeClr val="accent1"/>
                  </a:solidFill>
                  <a:effectLst/>
                  <a:latin typeface="+mn-lt"/>
                  <a:ea typeface="+mn-ea"/>
                  <a:cs typeface="+mn-cs"/>
                </a:rPr>
                <a:t>(𝑦2 −𝑦1)/(𝑥2−𝑥1)</a:t>
              </a:r>
              <a:br>
                <a:rPr lang="fr-FR" sz="1400" b="0">
                  <a:solidFill>
                    <a:schemeClr val="tx1"/>
                  </a:solidFill>
                  <a:effectLst/>
                  <a:latin typeface="+mn-lt"/>
                  <a:ea typeface="+mn-ea"/>
                  <a:cs typeface="+mn-cs"/>
                </a:rPr>
              </a:br>
              <a:endParaRPr lang="fr-FR" sz="1400"/>
            </a:p>
          </xdr:txBody>
        </xdr:sp>
      </mc:Fallback>
    </mc:AlternateContent>
    <xdr:clientData/>
  </xdr:oneCellAnchor>
  <xdr:twoCellAnchor>
    <xdr:from>
      <xdr:col>24</xdr:col>
      <xdr:colOff>786847</xdr:colOff>
      <xdr:row>33</xdr:row>
      <xdr:rowOff>165652</xdr:rowOff>
    </xdr:from>
    <xdr:to>
      <xdr:col>28</xdr:col>
      <xdr:colOff>339586</xdr:colOff>
      <xdr:row>36</xdr:row>
      <xdr:rowOff>8282</xdr:rowOff>
    </xdr:to>
    <xdr:sp macro="" textlink="">
      <xdr:nvSpPr>
        <xdr:cNvPr id="5" name="ZoneTexte 4">
          <a:extLst>
            <a:ext uri="{FF2B5EF4-FFF2-40B4-BE49-F238E27FC236}">
              <a16:creationId xmlns:a16="http://schemas.microsoft.com/office/drawing/2014/main" id="{2DAC7B70-1EC4-42E6-B9EE-297BB47F7B05}"/>
            </a:ext>
          </a:extLst>
        </xdr:cNvPr>
        <xdr:cNvSpPr txBox="1"/>
      </xdr:nvSpPr>
      <xdr:spPr>
        <a:xfrm>
          <a:off x="20863890" y="6742043"/>
          <a:ext cx="2898913" cy="438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With x and y the</a:t>
          </a:r>
          <a:r>
            <a:rPr lang="fr-FR" sz="1100" baseline="0"/>
            <a:t> coordinates of any point on the equation. Here I used y1 and x1.</a:t>
          </a:r>
          <a:endParaRPr lang="fr-FR" sz="1100"/>
        </a:p>
      </xdr:txBody>
    </xdr:sp>
    <xdr:clientData/>
  </xdr:twoCellAnchor>
  <xdr:oneCellAnchor>
    <xdr:from>
      <xdr:col>20</xdr:col>
      <xdr:colOff>571500</xdr:colOff>
      <xdr:row>39</xdr:row>
      <xdr:rowOff>168965</xdr:rowOff>
    </xdr:from>
    <xdr:ext cx="2893944" cy="475171"/>
    <mc:AlternateContent xmlns:mc="http://schemas.openxmlformats.org/markup-compatibility/2006" xmlns:a14="http://schemas.microsoft.com/office/drawing/2010/main">
      <mc:Choice Requires="a14">
        <xdr:sp macro="" textlink="">
          <xdr:nvSpPr>
            <xdr:cNvPr id="35" name="ZoneTexte 34">
              <a:extLst>
                <a:ext uri="{FF2B5EF4-FFF2-40B4-BE49-F238E27FC236}">
                  <a16:creationId xmlns:a16="http://schemas.microsoft.com/office/drawing/2014/main" id="{4F0881AB-0DBC-497F-9C26-B5CFBB031336}"/>
                </a:ext>
              </a:extLst>
            </xdr:cNvPr>
            <xdr:cNvSpPr txBox="1"/>
          </xdr:nvSpPr>
          <xdr:spPr>
            <a:xfrm>
              <a:off x="17302370" y="7938052"/>
              <a:ext cx="2893944" cy="475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eaLnBrk="1" fontAlgn="auto" latinLnBrk="0" hangingPunct="1"/>
              <a14:m>
                <m:oMathPara xmlns:m="http://schemas.openxmlformats.org/officeDocument/2006/math">
                  <m:oMathParaPr>
                    <m:jc m:val="centerGroup"/>
                  </m:oMathParaPr>
                  <m:oMath xmlns:m="http://schemas.openxmlformats.org/officeDocument/2006/math">
                    <m:r>
                      <a:rPr lang="fr-FR" sz="1400" b="0" i="1">
                        <a:solidFill>
                          <a:sysClr val="windowText" lastClr="000000"/>
                        </a:solidFill>
                        <a:effectLst/>
                        <a:latin typeface="Cambria Math" panose="02040503050406030204" pitchFamily="18" charset="0"/>
                        <a:ea typeface="+mn-ea"/>
                        <a:cs typeface="+mn-cs"/>
                      </a:rPr>
                      <m:t>𝑦</m:t>
                    </m:r>
                    <m:r>
                      <a:rPr lang="fr-FR" sz="1400" b="0" i="1">
                        <a:solidFill>
                          <a:sysClr val="windowText" lastClr="000000"/>
                        </a:solidFill>
                        <a:effectLst/>
                        <a:latin typeface="Cambria Math" panose="02040503050406030204" pitchFamily="18" charset="0"/>
                        <a:ea typeface="+mn-ea"/>
                        <a:cs typeface="+mn-cs"/>
                      </a:rPr>
                      <m:t>=</m:t>
                    </m:r>
                    <m:r>
                      <a:rPr lang="fr-FR" sz="1400" b="0" i="1">
                        <a:solidFill>
                          <a:schemeClr val="accent3"/>
                        </a:solidFill>
                        <a:effectLst/>
                        <a:latin typeface="Cambria Math" panose="02040503050406030204" pitchFamily="18" charset="0"/>
                        <a:ea typeface="+mn-ea"/>
                        <a:cs typeface="+mn-cs"/>
                      </a:rPr>
                      <m:t>𝑦</m:t>
                    </m:r>
                    <m:r>
                      <a:rPr lang="fr-FR" sz="1400" b="0" i="1">
                        <a:solidFill>
                          <a:schemeClr val="accent3"/>
                        </a:solidFill>
                        <a:effectLst/>
                        <a:latin typeface="Cambria Math" panose="02040503050406030204" pitchFamily="18" charset="0"/>
                        <a:ea typeface="+mn-ea"/>
                        <a:cs typeface="+mn-cs"/>
                      </a:rPr>
                      <m:t>1+ </m:t>
                    </m:r>
                    <m:f>
                      <m:fPr>
                        <m:ctrlPr>
                          <a:rPr lang="fr-FR" sz="1400" b="0" i="1">
                            <a:solidFill>
                              <a:schemeClr val="accent1"/>
                            </a:solidFill>
                            <a:effectLst/>
                            <a:latin typeface="Cambria Math" panose="02040503050406030204" pitchFamily="18" charset="0"/>
                            <a:ea typeface="+mn-ea"/>
                            <a:cs typeface="+mn-cs"/>
                          </a:rPr>
                        </m:ctrlPr>
                      </m:fPr>
                      <m:num>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1</m:t>
                        </m:r>
                      </m:num>
                      <m:den>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1</m:t>
                        </m:r>
                      </m:den>
                    </m:f>
                    <m:r>
                      <a:rPr lang="fr-FR" sz="1400" b="0" i="1">
                        <a:solidFill>
                          <a:sysClr val="windowText" lastClr="000000"/>
                        </a:solidFill>
                        <a:effectLst/>
                        <a:latin typeface="Cambria Math" panose="02040503050406030204" pitchFamily="18" charset="0"/>
                        <a:ea typeface="+mn-ea"/>
                        <a:cs typeface="+mn-cs"/>
                      </a:rPr>
                      <m:t>(</m:t>
                    </m:r>
                    <m:r>
                      <a:rPr lang="fr-FR" sz="1400" b="0" i="1">
                        <a:solidFill>
                          <a:sysClr val="windowText" lastClr="000000"/>
                        </a:solidFill>
                        <a:effectLst/>
                        <a:latin typeface="Cambria Math" panose="02040503050406030204" pitchFamily="18" charset="0"/>
                        <a:ea typeface="+mn-ea"/>
                        <a:cs typeface="+mn-cs"/>
                      </a:rPr>
                      <m:t>𝑥</m:t>
                    </m:r>
                    <m:r>
                      <a:rPr lang="fr-FR" sz="1400" b="0" i="1">
                        <a:solidFill>
                          <a:sysClr val="windowText" lastClr="000000"/>
                        </a:solidFill>
                        <a:effectLst/>
                        <a:latin typeface="Cambria Math" panose="02040503050406030204" pitchFamily="18" charset="0"/>
                        <a:ea typeface="+mn-ea"/>
                        <a:cs typeface="+mn-cs"/>
                      </a:rPr>
                      <m:t>−</m:t>
                    </m:r>
                    <m:r>
                      <a:rPr lang="fr-FR" sz="1400" b="0" i="1">
                        <a:solidFill>
                          <a:schemeClr val="accent3"/>
                        </a:solidFill>
                        <a:effectLst/>
                        <a:latin typeface="Cambria Math" panose="02040503050406030204" pitchFamily="18" charset="0"/>
                        <a:ea typeface="+mn-ea"/>
                        <a:cs typeface="+mn-cs"/>
                      </a:rPr>
                      <m:t>𝑥</m:t>
                    </m:r>
                    <m:r>
                      <a:rPr lang="fr-FR" sz="1400" b="0" i="1">
                        <a:solidFill>
                          <a:schemeClr val="accent3"/>
                        </a:solidFill>
                        <a:effectLst/>
                        <a:latin typeface="Cambria Math" panose="02040503050406030204" pitchFamily="18" charset="0"/>
                        <a:ea typeface="+mn-ea"/>
                        <a:cs typeface="+mn-cs"/>
                      </a:rPr>
                      <m:t>1)</m:t>
                    </m:r>
                  </m:oMath>
                </m:oMathPara>
              </a14:m>
              <a:endParaRPr lang="fr-FR" sz="1400">
                <a:effectLst/>
              </a:endParaRPr>
            </a:p>
          </xdr:txBody>
        </xdr:sp>
      </mc:Choice>
      <mc:Fallback xmlns="">
        <xdr:sp macro="" textlink="">
          <xdr:nvSpPr>
            <xdr:cNvPr id="35" name="ZoneTexte 34">
              <a:extLst>
                <a:ext uri="{FF2B5EF4-FFF2-40B4-BE49-F238E27FC236}">
                  <a16:creationId xmlns:a16="http://schemas.microsoft.com/office/drawing/2014/main" id="{4F0881AB-0DBC-497F-9C26-B5CFBB031336}"/>
                </a:ext>
              </a:extLst>
            </xdr:cNvPr>
            <xdr:cNvSpPr txBox="1"/>
          </xdr:nvSpPr>
          <xdr:spPr>
            <a:xfrm>
              <a:off x="17302370" y="7938052"/>
              <a:ext cx="2893944" cy="475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eaLnBrk="1" fontAlgn="auto" latinLnBrk="0" hangingPunct="1"/>
              <a:r>
                <a:rPr lang="fr-FR" sz="1400" b="0" i="0">
                  <a:solidFill>
                    <a:sysClr val="windowText" lastClr="000000"/>
                  </a:solidFill>
                  <a:effectLst/>
                  <a:latin typeface="Cambria Math" panose="02040503050406030204" pitchFamily="18" charset="0"/>
                  <a:ea typeface="+mn-ea"/>
                  <a:cs typeface="+mn-cs"/>
                </a:rPr>
                <a:t>𝑦=</a:t>
              </a:r>
              <a:r>
                <a:rPr lang="fr-FR" sz="1400" b="0" i="0">
                  <a:solidFill>
                    <a:schemeClr val="accent3"/>
                  </a:solidFill>
                  <a:effectLst/>
                  <a:latin typeface="Cambria Math" panose="02040503050406030204" pitchFamily="18" charset="0"/>
                  <a:ea typeface="+mn-ea"/>
                  <a:cs typeface="+mn-cs"/>
                </a:rPr>
                <a:t>𝑦1</a:t>
              </a:r>
              <a:r>
                <a:rPr lang="fr-FR" sz="1400" b="0" i="0">
                  <a:solidFill>
                    <a:sysClr val="windowText" lastClr="000000"/>
                  </a:solidFill>
                  <a:effectLst/>
                  <a:latin typeface="Cambria Math" panose="02040503050406030204" pitchFamily="18" charset="0"/>
                  <a:ea typeface="+mn-ea"/>
                  <a:cs typeface="+mn-cs"/>
                </a:rPr>
                <a:t>+ </a:t>
              </a:r>
              <a:r>
                <a:rPr lang="fr-FR" sz="1400" b="0" i="0">
                  <a:solidFill>
                    <a:schemeClr val="accent1"/>
                  </a:solidFill>
                  <a:effectLst/>
                  <a:latin typeface="+mn-lt"/>
                  <a:ea typeface="+mn-ea"/>
                  <a:cs typeface="+mn-cs"/>
                </a:rPr>
                <a:t> (𝑦2−𝑦1)/(𝑥2−𝑥1)</a:t>
              </a:r>
              <a:r>
                <a:rPr lang="fr-FR" sz="1400" b="0" i="0">
                  <a:solidFill>
                    <a:sysClr val="windowText" lastClr="000000"/>
                  </a:solidFill>
                  <a:effectLst/>
                  <a:latin typeface="Cambria Math" panose="02040503050406030204" pitchFamily="18" charset="0"/>
                  <a:ea typeface="+mn-ea"/>
                  <a:cs typeface="+mn-cs"/>
                </a:rPr>
                <a:t>(𝑥−</a:t>
              </a:r>
              <a:r>
                <a:rPr lang="fr-FR" sz="1400" b="0" i="0">
                  <a:solidFill>
                    <a:schemeClr val="accent3"/>
                  </a:solidFill>
                  <a:effectLst/>
                  <a:latin typeface="Cambria Math" panose="02040503050406030204" pitchFamily="18" charset="0"/>
                  <a:ea typeface="+mn-ea"/>
                  <a:cs typeface="+mn-cs"/>
                </a:rPr>
                <a:t>𝑥1</a:t>
              </a:r>
              <a:r>
                <a:rPr lang="fr-FR" sz="1400" b="0" i="0">
                  <a:solidFill>
                    <a:sysClr val="windowText" lastClr="000000"/>
                  </a:solidFill>
                  <a:effectLst/>
                  <a:latin typeface="Cambria Math" panose="02040503050406030204" pitchFamily="18" charset="0"/>
                  <a:ea typeface="+mn-ea"/>
                  <a:cs typeface="+mn-cs"/>
                </a:rPr>
                <a:t>)</a:t>
              </a:r>
              <a:endParaRPr lang="fr-FR" sz="1400">
                <a:effectLst/>
              </a:endParaRPr>
            </a:p>
          </xdr:txBody>
        </xdr:sp>
      </mc:Fallback>
    </mc:AlternateContent>
    <xdr:clientData/>
  </xdr:oneCellAnchor>
  <xdr:twoCellAnchor>
    <xdr:from>
      <xdr:col>24</xdr:col>
      <xdr:colOff>757030</xdr:colOff>
      <xdr:row>30</xdr:row>
      <xdr:rowOff>119269</xdr:rowOff>
    </xdr:from>
    <xdr:to>
      <xdr:col>28</xdr:col>
      <xdr:colOff>309769</xdr:colOff>
      <xdr:row>32</xdr:row>
      <xdr:rowOff>160682</xdr:rowOff>
    </xdr:to>
    <xdr:sp macro="" textlink="">
      <xdr:nvSpPr>
        <xdr:cNvPr id="37" name="ZoneTexte 36">
          <a:extLst>
            <a:ext uri="{FF2B5EF4-FFF2-40B4-BE49-F238E27FC236}">
              <a16:creationId xmlns:a16="http://schemas.microsoft.com/office/drawing/2014/main" id="{22DFDF43-354F-46F0-A8A2-CACA0DD383E7}"/>
            </a:ext>
          </a:extLst>
        </xdr:cNvPr>
        <xdr:cNvSpPr txBox="1"/>
      </xdr:nvSpPr>
      <xdr:spPr>
        <a:xfrm>
          <a:off x="20834073" y="6091030"/>
          <a:ext cx="2898913" cy="438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With x the SiO2 content, and y the</a:t>
          </a:r>
          <a:r>
            <a:rPr lang="fr-FR" sz="1100" baseline="0"/>
            <a:t> alkali content.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B2E024C-EF35-454F-A98A-6813C8EE9B06}">
  <we:reference id="wa104381504" version="1.0.0.0" store="fr-FR" storeType="OMEX"/>
  <we:alternateReferences>
    <we:reference id="wa104381504" version="1.0.0.0" store="WA104381504" storeType="OMEX"/>
  </we:alternateReferences>
  <we:properties/>
  <we:bindings/>
  <we:snapshot xmlns:r="http://schemas.openxmlformats.org/officeDocument/2006/relationships"/>
</we:webextension>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E653"/>
  <sheetViews>
    <sheetView topLeftCell="A645" zoomScale="175" zoomScaleNormal="175" zoomScalePageLayoutView="125" workbookViewId="0">
      <selection activeCell="E100" sqref="E100"/>
    </sheetView>
  </sheetViews>
  <sheetFormatPr baseColWidth="10" defaultColWidth="11" defaultRowHeight="16" x14ac:dyDescent="0.2"/>
  <cols>
    <col min="1" max="1" width="11" style="20"/>
    <col min="2" max="2" width="11" style="24"/>
    <col min="3" max="4" width="11" style="22"/>
    <col min="5" max="5" width="23" style="19" bestFit="1" customWidth="1"/>
    <col min="6" max="16384" width="11" style="13"/>
  </cols>
  <sheetData>
    <row r="1" spans="1:5" ht="16.5" thickBot="1" x14ac:dyDescent="0.3">
      <c r="A1" s="35" t="s">
        <v>0</v>
      </c>
      <c r="B1" s="36"/>
      <c r="C1" s="36"/>
      <c r="D1" s="37"/>
      <c r="E1" s="13" t="s">
        <v>23</v>
      </c>
    </row>
    <row r="2" spans="1:5" x14ac:dyDescent="0.2">
      <c r="A2" s="21" t="s">
        <v>2</v>
      </c>
      <c r="B2" s="25" t="s">
        <v>3</v>
      </c>
      <c r="C2" s="23" t="s">
        <v>4</v>
      </c>
      <c r="D2" s="23" t="s">
        <v>5</v>
      </c>
    </row>
    <row r="3" spans="1:5" x14ac:dyDescent="0.2">
      <c r="A3" s="91">
        <v>6231</v>
      </c>
      <c r="B3" s="94">
        <v>39.36059448345091</v>
      </c>
      <c r="C3" s="94">
        <v>3.6963009306828067</v>
      </c>
      <c r="D3" s="94">
        <v>1.3986059889618434</v>
      </c>
      <c r="E3" s="19" t="str">
        <f>IF(Backstage!$T3="",Backstage!$S3,Backstage!$T3)</f>
        <v>Foidite</v>
      </c>
    </row>
    <row r="4" spans="1:5" x14ac:dyDescent="0.2">
      <c r="A4" s="91">
        <v>6261</v>
      </c>
      <c r="B4" s="94">
        <v>39.36061937169125</v>
      </c>
      <c r="C4" s="94">
        <v>3.6963073712017867</v>
      </c>
      <c r="D4" s="94">
        <v>1.3986055038728697</v>
      </c>
      <c r="E4" s="19" t="str">
        <f>IF(Backstage!$T4="",Backstage!$S4,Backstage!$T4)</f>
        <v>Foidite</v>
      </c>
    </row>
    <row r="5" spans="1:5" x14ac:dyDescent="0.2">
      <c r="A5" s="91">
        <v>6232</v>
      </c>
      <c r="B5" s="94">
        <v>39.360632508479171</v>
      </c>
      <c r="C5" s="94">
        <v>3.6963038295037505</v>
      </c>
      <c r="D5" s="94">
        <v>1.3986002674927382</v>
      </c>
      <c r="E5" s="19" t="str">
        <f>IF(Backstage!$T5="",Backstage!$S5,Backstage!$T5)</f>
        <v>Foidite</v>
      </c>
    </row>
    <row r="6" spans="1:5" x14ac:dyDescent="0.2">
      <c r="A6" s="91">
        <v>6229</v>
      </c>
      <c r="B6" s="94">
        <v>39.360648094759888</v>
      </c>
      <c r="C6" s="94">
        <v>3.6963066362200827</v>
      </c>
      <c r="D6" s="94">
        <v>1.3986039960032539</v>
      </c>
      <c r="E6" s="19" t="str">
        <f>IF(Backstage!$T6="",Backstage!$S6,Backstage!$T6)</f>
        <v>Foidite</v>
      </c>
    </row>
    <row r="7" spans="1:5" x14ac:dyDescent="0.2">
      <c r="A7" t="s">
        <v>51</v>
      </c>
      <c r="B7" s="95">
        <v>42.355137489425296</v>
      </c>
      <c r="C7" s="95">
        <v>3.7258287487609105</v>
      </c>
      <c r="D7" s="95">
        <v>0.96285462046630288</v>
      </c>
      <c r="E7" s="19" t="str">
        <f>IF(Backstage!$T7="",Backstage!$S7,Backstage!$T7)</f>
        <v>Basanite</v>
      </c>
    </row>
    <row r="8" spans="1:5" x14ac:dyDescent="0.2">
      <c r="A8" t="s">
        <v>51</v>
      </c>
      <c r="B8" s="95">
        <v>42.355137489425296</v>
      </c>
      <c r="C8" s="95">
        <v>3.7258287487609105</v>
      </c>
      <c r="D8" s="95">
        <v>0.96285462046630288</v>
      </c>
      <c r="E8" s="19" t="str">
        <f>IF(Backstage!$T8="",Backstage!$S8,Backstage!$T8)</f>
        <v>Basanite</v>
      </c>
    </row>
    <row r="9" spans="1:5" x14ac:dyDescent="0.2">
      <c r="A9" t="s">
        <v>51</v>
      </c>
      <c r="B9" s="95">
        <v>42.355137489425296</v>
      </c>
      <c r="C9" s="95">
        <v>3.7258287487609105</v>
      </c>
      <c r="D9" s="95">
        <v>0.96285462046630288</v>
      </c>
      <c r="E9" s="19" t="str">
        <f>IF(Backstage!$T9="",Backstage!$S9,Backstage!$T9)</f>
        <v>Basanite</v>
      </c>
    </row>
    <row r="10" spans="1:5" x14ac:dyDescent="0.2">
      <c r="A10" t="s">
        <v>51</v>
      </c>
      <c r="B10" s="95">
        <v>42.355137489425296</v>
      </c>
      <c r="C10" s="95">
        <v>3.7258287487609105</v>
      </c>
      <c r="D10" s="95">
        <v>0.96285462046630288</v>
      </c>
      <c r="E10" s="19" t="str">
        <f>IF(Backstage!$T10="",Backstage!$S10,Backstage!$T10)</f>
        <v>Basanite</v>
      </c>
    </row>
    <row r="11" spans="1:5" x14ac:dyDescent="0.2">
      <c r="A11" t="s">
        <v>51</v>
      </c>
      <c r="B11" s="95">
        <v>42.355137489425296</v>
      </c>
      <c r="C11" s="95">
        <v>3.7258287487609105</v>
      </c>
      <c r="D11" s="95">
        <v>0.96285462046630288</v>
      </c>
      <c r="E11" s="19" t="str">
        <f>IF(Backstage!$T11="",Backstage!$S11,Backstage!$T11)</f>
        <v>Basanite</v>
      </c>
    </row>
    <row r="12" spans="1:5" x14ac:dyDescent="0.2">
      <c r="A12" t="s">
        <v>51</v>
      </c>
      <c r="B12" s="95">
        <v>42.355137489425296</v>
      </c>
      <c r="C12" s="95">
        <v>3.7258287487609105</v>
      </c>
      <c r="D12" s="95">
        <v>0.96285462046630288</v>
      </c>
      <c r="E12" s="19" t="str">
        <f>IF(Backstage!$T12="",Backstage!$S12,Backstage!$T12)</f>
        <v>Basanite</v>
      </c>
    </row>
    <row r="13" spans="1:5" x14ac:dyDescent="0.2">
      <c r="A13" t="s">
        <v>52</v>
      </c>
      <c r="B13" s="95">
        <v>43.666155003356245</v>
      </c>
      <c r="C13" s="95">
        <v>3.6859039845297188</v>
      </c>
      <c r="D13" s="95">
        <v>1.0061799177824857</v>
      </c>
      <c r="E13" s="19" t="str">
        <f>IF(Backstage!$T13="",Backstage!$S13,Backstage!$T13)</f>
        <v>Basanite</v>
      </c>
    </row>
    <row r="14" spans="1:5" x14ac:dyDescent="0.2">
      <c r="A14" t="s">
        <v>52</v>
      </c>
      <c r="B14" s="95">
        <v>43.666155003356245</v>
      </c>
      <c r="C14" s="95">
        <v>3.6859039845297188</v>
      </c>
      <c r="D14" s="95">
        <v>1.0061799177824857</v>
      </c>
      <c r="E14" s="19" t="str">
        <f>IF(Backstage!$T14="",Backstage!$S14,Backstage!$T14)</f>
        <v>Basanite</v>
      </c>
    </row>
    <row r="15" spans="1:5" x14ac:dyDescent="0.2">
      <c r="A15" t="s">
        <v>52</v>
      </c>
      <c r="B15" s="95">
        <v>43.666155003356245</v>
      </c>
      <c r="C15" s="95">
        <v>3.6859039845297188</v>
      </c>
      <c r="D15" s="95">
        <v>1.0061799177824857</v>
      </c>
      <c r="E15" s="19" t="str">
        <f>IF(Backstage!$T15="",Backstage!$S15,Backstage!$T15)</f>
        <v>Basanite</v>
      </c>
    </row>
    <row r="16" spans="1:5" x14ac:dyDescent="0.2">
      <c r="A16" t="s">
        <v>52</v>
      </c>
      <c r="B16" s="95">
        <v>43.666155003356245</v>
      </c>
      <c r="C16" s="95">
        <v>3.6859039845297188</v>
      </c>
      <c r="D16" s="95">
        <v>1.0061799177824857</v>
      </c>
      <c r="E16" s="19" t="str">
        <f>IF(Backstage!$T16="",Backstage!$S16,Backstage!$T16)</f>
        <v>Basanite</v>
      </c>
    </row>
    <row r="17" spans="1:5" x14ac:dyDescent="0.2">
      <c r="A17" t="s">
        <v>52</v>
      </c>
      <c r="B17" s="95">
        <v>43.666155003356245</v>
      </c>
      <c r="C17" s="95">
        <v>3.6859039845297188</v>
      </c>
      <c r="D17" s="95">
        <v>1.0061799177824857</v>
      </c>
      <c r="E17" s="19" t="str">
        <f>IF(Backstage!$T17="",Backstage!$S17,Backstage!$T17)</f>
        <v>Basanite</v>
      </c>
    </row>
    <row r="18" spans="1:5" x14ac:dyDescent="0.2">
      <c r="A18" t="s">
        <v>52</v>
      </c>
      <c r="B18" s="95">
        <v>43.666155003356245</v>
      </c>
      <c r="C18" s="95">
        <v>3.6859039845297188</v>
      </c>
      <c r="D18" s="95">
        <v>1.0061799177824857</v>
      </c>
      <c r="E18" s="19" t="str">
        <f>IF(Backstage!$T18="",Backstage!$S18,Backstage!$T18)</f>
        <v>Basanite</v>
      </c>
    </row>
    <row r="19" spans="1:5" x14ac:dyDescent="0.2">
      <c r="A19" s="91">
        <v>6</v>
      </c>
      <c r="B19" s="94">
        <v>44.10436830013397</v>
      </c>
      <c r="C19" s="94">
        <v>3.2003178817473015</v>
      </c>
      <c r="D19" s="94">
        <v>3.4503486493966631</v>
      </c>
      <c r="E19" s="19" t="str">
        <f>IF(Backstage!$T19="",Backstage!$S19,Backstage!$T19)</f>
        <v>Basanite</v>
      </c>
    </row>
    <row r="20" spans="1:5" x14ac:dyDescent="0.2">
      <c r="A20" s="91">
        <v>9</v>
      </c>
      <c r="B20" s="94">
        <v>44.104374586649023</v>
      </c>
      <c r="C20" s="94">
        <v>3.2003139571210553</v>
      </c>
      <c r="D20" s="94">
        <v>3.4503453697236308</v>
      </c>
      <c r="E20" s="19" t="str">
        <f>IF(Backstage!$T20="",Backstage!$S20,Backstage!$T20)</f>
        <v>Basanite</v>
      </c>
    </row>
    <row r="21" spans="1:5" x14ac:dyDescent="0.2">
      <c r="A21" s="91">
        <v>2</v>
      </c>
      <c r="B21" s="94">
        <v>44.104376032562612</v>
      </c>
      <c r="C21" s="94">
        <v>3.2003219440918849</v>
      </c>
      <c r="D21" s="94">
        <v>3.4503470959740636</v>
      </c>
      <c r="E21" s="19" t="str">
        <f>IF(Backstage!$T21="",Backstage!$S21,Backstage!$T21)</f>
        <v>Basanite</v>
      </c>
    </row>
    <row r="22" spans="1:5" x14ac:dyDescent="0.2">
      <c r="A22" s="91">
        <v>1</v>
      </c>
      <c r="B22" s="94">
        <v>44.104376032562612</v>
      </c>
      <c r="C22" s="94">
        <v>3.2003202565195075</v>
      </c>
      <c r="D22" s="94">
        <v>3.4503402655365436</v>
      </c>
      <c r="E22" s="19" t="str">
        <f>IF(Backstage!$T22="",Backstage!$S22,Backstage!$T22)</f>
        <v>Basanite</v>
      </c>
    </row>
    <row r="23" spans="1:5" x14ac:dyDescent="0.2">
      <c r="A23" s="91">
        <v>3</v>
      </c>
      <c r="B23" s="94">
        <v>44.104380886249722</v>
      </c>
      <c r="C23" s="94">
        <v>3.2003237469208252</v>
      </c>
      <c r="D23" s="94">
        <v>3.4503490396490144</v>
      </c>
      <c r="E23" s="19" t="str">
        <f>IF(Backstage!$T23="",Backstage!$S23,Backstage!$T23)</f>
        <v>Basanite</v>
      </c>
    </row>
    <row r="24" spans="1:5" x14ac:dyDescent="0.2">
      <c r="A24" s="91">
        <v>10</v>
      </c>
      <c r="B24" s="94">
        <v>44.104388016125164</v>
      </c>
      <c r="C24" s="94">
        <v>3.2003246163616299</v>
      </c>
      <c r="D24" s="94">
        <v>3.4503507907326441</v>
      </c>
      <c r="E24" s="19" t="str">
        <f>IF(Backstage!$T24="",Backstage!$S24,Backstage!$T24)</f>
        <v>Basanite</v>
      </c>
    </row>
    <row r="25" spans="1:5" x14ac:dyDescent="0.2">
      <c r="A25" s="91">
        <v>7</v>
      </c>
      <c r="B25" s="94">
        <v>44.104390802039802</v>
      </c>
      <c r="C25" s="94">
        <v>3.2003187697008659</v>
      </c>
      <c r="D25" s="94">
        <v>3.450344474619556</v>
      </c>
      <c r="E25" s="19" t="str">
        <f>IF(Backstage!$T25="",Backstage!$S25,Backstage!$T25)</f>
        <v>Basanite</v>
      </c>
    </row>
    <row r="26" spans="1:5" x14ac:dyDescent="0.2">
      <c r="A26" s="91">
        <v>8</v>
      </c>
      <c r="B26" s="94">
        <v>44.104392058404649</v>
      </c>
      <c r="C26" s="94">
        <v>3.2003226642295775</v>
      </c>
      <c r="D26" s="94">
        <v>3.4503434539106896</v>
      </c>
      <c r="E26" s="19" t="str">
        <f>IF(Backstage!$T26="",Backstage!$S26,Backstage!$T26)</f>
        <v>Basanite</v>
      </c>
    </row>
    <row r="27" spans="1:5" x14ac:dyDescent="0.2">
      <c r="A27" s="91">
        <v>13</v>
      </c>
      <c r="B27" s="94">
        <v>44.104393342030171</v>
      </c>
      <c r="C27" s="94">
        <v>3.2003152737764782</v>
      </c>
      <c r="D27" s="94">
        <v>3.4503362522917795</v>
      </c>
      <c r="E27" s="19" t="str">
        <f>IF(Backstage!$T27="",Backstage!$S27,Backstage!$T27)</f>
        <v>Basanite</v>
      </c>
    </row>
    <row r="28" spans="1:5" x14ac:dyDescent="0.2">
      <c r="A28" s="91">
        <v>14</v>
      </c>
      <c r="B28" s="94">
        <v>44.104402908626135</v>
      </c>
      <c r="C28" s="94">
        <v>3.2003190546991451</v>
      </c>
      <c r="D28" s="94">
        <v>3.4503509062433109</v>
      </c>
      <c r="E28" s="19" t="str">
        <f>IF(Backstage!$T28="",Backstage!$S28,Backstage!$T28)</f>
        <v>Basanite</v>
      </c>
    </row>
    <row r="29" spans="1:5" x14ac:dyDescent="0.2">
      <c r="A29" s="91">
        <v>5</v>
      </c>
      <c r="B29" s="94">
        <v>44.104408892183692</v>
      </c>
      <c r="C29" s="94">
        <v>3.2003200821977509</v>
      </c>
      <c r="D29" s="94">
        <v>3.4503458888351872</v>
      </c>
      <c r="E29" s="19" t="str">
        <f>IF(Backstage!$T29="",Backstage!$S29,Backstage!$T29)</f>
        <v>Basanite</v>
      </c>
    </row>
    <row r="30" spans="1:5" x14ac:dyDescent="0.2">
      <c r="A30" s="91">
        <v>4</v>
      </c>
      <c r="B30" s="94">
        <v>44.104409634992706</v>
      </c>
      <c r="C30" s="94">
        <v>3.2003216307232685</v>
      </c>
      <c r="D30" s="94">
        <v>3.4503475622929729</v>
      </c>
      <c r="E30" s="19" t="str">
        <f>IF(Backstage!$T30="",Backstage!$S30,Backstage!$T30)</f>
        <v>Basanite</v>
      </c>
    </row>
    <row r="31" spans="1:5" x14ac:dyDescent="0.2">
      <c r="A31" s="91">
        <v>16</v>
      </c>
      <c r="B31" s="94">
        <v>44.104419286996169</v>
      </c>
      <c r="C31" s="94">
        <v>3.2003223535700016</v>
      </c>
      <c r="D31" s="94">
        <v>3.4503483525180254</v>
      </c>
      <c r="E31" s="19" t="str">
        <f>IF(Backstage!$T31="",Backstage!$S31,Backstage!$T31)</f>
        <v>Basanite</v>
      </c>
    </row>
    <row r="32" spans="1:5" x14ac:dyDescent="0.2">
      <c r="A32" s="91">
        <v>12</v>
      </c>
      <c r="B32" s="94">
        <v>44.104422571493131</v>
      </c>
      <c r="C32" s="94">
        <v>3.2003227980356179</v>
      </c>
      <c r="D32" s="94">
        <v>3.4503496825895366</v>
      </c>
      <c r="E32" s="19" t="str">
        <f>IF(Backstage!$T32="",Backstage!$S32,Backstage!$T32)</f>
        <v>Basanite</v>
      </c>
    </row>
    <row r="33" spans="1:5" x14ac:dyDescent="0.2">
      <c r="A33" s="91">
        <v>15</v>
      </c>
      <c r="B33" s="94">
        <v>44.104425065494524</v>
      </c>
      <c r="C33" s="94">
        <v>3.2003153223096366</v>
      </c>
      <c r="D33" s="94">
        <v>3.4503416000451361</v>
      </c>
      <c r="E33" s="19" t="str">
        <f>IF(Backstage!$T33="",Backstage!$S33,Backstage!$T33)</f>
        <v>Basanite</v>
      </c>
    </row>
    <row r="34" spans="1:5" x14ac:dyDescent="0.2">
      <c r="A34" s="91">
        <v>11</v>
      </c>
      <c r="B34" s="94">
        <v>44.104473391340811</v>
      </c>
      <c r="C34" s="94">
        <v>3.2003225063177396</v>
      </c>
      <c r="D34" s="94">
        <v>3.4503433258258616</v>
      </c>
      <c r="E34" s="19" t="str">
        <f>IF(Backstage!$T34="",Backstage!$S34,Backstage!$T34)</f>
        <v>Basanite</v>
      </c>
    </row>
    <row r="35" spans="1:5" x14ac:dyDescent="0.2">
      <c r="A35" t="s">
        <v>53</v>
      </c>
      <c r="B35" s="95">
        <v>44.228975945292838</v>
      </c>
      <c r="C35" s="95">
        <v>3.2086312179763565</v>
      </c>
      <c r="D35" s="95">
        <v>3.4593055318807595</v>
      </c>
      <c r="E35" s="19" t="str">
        <f>IF(Backstage!$T35="",Backstage!$S35,Backstage!$T35)</f>
        <v>Basanite</v>
      </c>
    </row>
    <row r="36" spans="1:5" x14ac:dyDescent="0.2">
      <c r="A36" t="s">
        <v>54</v>
      </c>
      <c r="B36" s="95">
        <v>45.04</v>
      </c>
      <c r="C36" s="95">
        <v>2.37</v>
      </c>
      <c r="D36" s="95">
        <v>1.88</v>
      </c>
      <c r="E36" s="19" t="str">
        <f>IF(Backstage!$T36="",Backstage!$S36,Backstage!$T36)</f>
        <v>Basalt</v>
      </c>
    </row>
    <row r="37" spans="1:5" x14ac:dyDescent="0.2">
      <c r="A37" s="91" t="s">
        <v>55</v>
      </c>
      <c r="B37" s="94">
        <v>45.472028648518993</v>
      </c>
      <c r="C37" s="94">
        <v>2.5541378890972912</v>
      </c>
      <c r="D37" s="94">
        <v>9.4210004106047629E-2</v>
      </c>
      <c r="E37" s="19" t="str">
        <f>IF(Backstage!$T37="",Backstage!$S37,Backstage!$T37)</f>
        <v>Basalt</v>
      </c>
    </row>
    <row r="38" spans="1:5" x14ac:dyDescent="0.2">
      <c r="A38" s="91" t="s">
        <v>56</v>
      </c>
      <c r="B38" s="94">
        <v>45.533136569112798</v>
      </c>
      <c r="C38" s="94">
        <v>1.8572726758453906</v>
      </c>
      <c r="D38" s="94">
        <v>7.9882695735285614E-2</v>
      </c>
      <c r="E38" s="19" t="str">
        <f>IF(Backstage!$T38="",Backstage!$S38,Backstage!$T38)</f>
        <v>Basalt</v>
      </c>
    </row>
    <row r="39" spans="1:5" x14ac:dyDescent="0.2">
      <c r="A39" s="91" t="s">
        <v>57</v>
      </c>
      <c r="B39" s="94">
        <v>45.705828888928927</v>
      </c>
      <c r="C39" s="94">
        <v>2.5489590732818801</v>
      </c>
      <c r="D39" s="94">
        <v>0.103196723614651</v>
      </c>
      <c r="E39" s="19" t="str">
        <f>IF(Backstage!$T39="",Backstage!$S39,Backstage!$T39)</f>
        <v>Basalt</v>
      </c>
    </row>
    <row r="40" spans="1:5" x14ac:dyDescent="0.2">
      <c r="A40" s="91" t="s">
        <v>58</v>
      </c>
      <c r="B40" s="94">
        <v>46.009076546324664</v>
      </c>
      <c r="C40" s="94">
        <v>1.8675270922862413</v>
      </c>
      <c r="D40" s="94">
        <v>7.9894207156630634E-2</v>
      </c>
      <c r="E40" s="19" t="str">
        <f>IF(Backstage!$T40="",Backstage!$S40,Backstage!$T40)</f>
        <v>Basalt</v>
      </c>
    </row>
    <row r="41" spans="1:5" x14ac:dyDescent="0.2">
      <c r="A41" s="91" t="s">
        <v>59</v>
      </c>
      <c r="B41" s="94">
        <v>46.022270576793758</v>
      </c>
      <c r="C41" s="94">
        <v>2.3517201653083486</v>
      </c>
      <c r="D41" s="94">
        <v>0.1190744387497898</v>
      </c>
      <c r="E41" s="19" t="str">
        <f>IF(Backstage!$T41="",Backstage!$S41,Backstage!$T41)</f>
        <v>Basalt</v>
      </c>
    </row>
    <row r="42" spans="1:5" x14ac:dyDescent="0.2">
      <c r="A42" s="91">
        <v>407</v>
      </c>
      <c r="B42" s="94">
        <v>46.109654468263564</v>
      </c>
      <c r="C42" s="94">
        <v>1.7342126680541601</v>
      </c>
      <c r="D42" s="94">
        <v>0.2040250197710777</v>
      </c>
      <c r="E42" s="19" t="str">
        <f>IF(Backstage!$T42="",Backstage!$S42,Backstage!$T42)</f>
        <v>Basalt</v>
      </c>
    </row>
    <row r="43" spans="1:5" x14ac:dyDescent="0.2">
      <c r="A43" s="91" t="s">
        <v>60</v>
      </c>
      <c r="B43" s="94">
        <v>46.174113584253078</v>
      </c>
      <c r="C43" s="94">
        <v>2.4942929524612594</v>
      </c>
      <c r="D43" s="94">
        <v>0.10887786697251531</v>
      </c>
      <c r="E43" s="19" t="str">
        <f>IF(Backstage!$T43="",Backstage!$S43,Backstage!$T43)</f>
        <v>Basalt</v>
      </c>
    </row>
    <row r="44" spans="1:5" x14ac:dyDescent="0.2">
      <c r="A44" s="91" t="s">
        <v>61</v>
      </c>
      <c r="B44" s="94">
        <v>46.191474033346317</v>
      </c>
      <c r="C44" s="94">
        <v>1.8656167698133397</v>
      </c>
      <c r="D44" s="94">
        <v>9.9765602663814956E-2</v>
      </c>
      <c r="E44" s="19" t="str">
        <f>IF(Backstage!$T44="",Backstage!$S44,Backstage!$T44)</f>
        <v>Basalt</v>
      </c>
    </row>
    <row r="45" spans="1:5" x14ac:dyDescent="0.2">
      <c r="A45" t="s">
        <v>62</v>
      </c>
      <c r="B45" s="95">
        <v>46.198654213116406</v>
      </c>
      <c r="C45" s="95">
        <v>4.3486994074520444</v>
      </c>
      <c r="D45" s="95">
        <v>1.3257005122024708</v>
      </c>
      <c r="E45" s="19" t="str">
        <f>IF(Backstage!$T45="",Backstage!$S45,Backstage!$T45)</f>
        <v>Basanite</v>
      </c>
    </row>
    <row r="46" spans="1:5" x14ac:dyDescent="0.2">
      <c r="A46" t="s">
        <v>63</v>
      </c>
      <c r="B46" s="95">
        <v>46.237383057570312</v>
      </c>
      <c r="C46" s="95">
        <v>3.5147007629584213</v>
      </c>
      <c r="D46" s="95">
        <v>1.0616251571399333</v>
      </c>
      <c r="E46" s="19" t="str">
        <f>IF(Backstage!$T46="",Backstage!$S46,Backstage!$T46)</f>
        <v>Basalt</v>
      </c>
    </row>
    <row r="47" spans="1:5" x14ac:dyDescent="0.2">
      <c r="A47" t="s">
        <v>63</v>
      </c>
      <c r="B47" s="95">
        <v>46.237383057570312</v>
      </c>
      <c r="C47" s="95">
        <v>3.5147007629584213</v>
      </c>
      <c r="D47" s="95">
        <v>1.0616251571399333</v>
      </c>
      <c r="E47" s="19" t="str">
        <f>IF(Backstage!$T47="",Backstage!$S47,Backstage!$T47)</f>
        <v>Basalt</v>
      </c>
    </row>
    <row r="48" spans="1:5" x14ac:dyDescent="0.2">
      <c r="A48" t="s">
        <v>63</v>
      </c>
      <c r="B48" s="95">
        <v>46.237383057570312</v>
      </c>
      <c r="C48" s="95">
        <v>3.5147007629584213</v>
      </c>
      <c r="D48" s="95">
        <v>1.0616251571399333</v>
      </c>
      <c r="E48" s="19" t="str">
        <f>IF(Backstage!$T48="",Backstage!$S48,Backstage!$T48)</f>
        <v>Basalt</v>
      </c>
    </row>
    <row r="49" spans="1:5" x14ac:dyDescent="0.2">
      <c r="A49" s="91" t="s">
        <v>64</v>
      </c>
      <c r="B49" s="94">
        <v>46.299264531550939</v>
      </c>
      <c r="C49" s="94">
        <v>2.5513050510764934</v>
      </c>
      <c r="D49" s="94">
        <v>0.11866535121286016</v>
      </c>
      <c r="E49" s="19" t="str">
        <f>IF(Backstage!$T49="",Backstage!$S49,Backstage!$T49)</f>
        <v>Basalt</v>
      </c>
    </row>
    <row r="50" spans="1:5" x14ac:dyDescent="0.2">
      <c r="A50" s="91" t="s">
        <v>65</v>
      </c>
      <c r="B50" s="94">
        <v>46.336334247058147</v>
      </c>
      <c r="C50" s="94">
        <v>2.6067285362516133</v>
      </c>
      <c r="D50" s="94">
        <v>0.10902666881660741</v>
      </c>
      <c r="E50" s="19" t="str">
        <f>IF(Backstage!$T50="",Backstage!$S50,Backstage!$T50)</f>
        <v>Basalt</v>
      </c>
    </row>
    <row r="51" spans="1:5" x14ac:dyDescent="0.2">
      <c r="A51" s="91" t="s">
        <v>66</v>
      </c>
      <c r="B51" s="94">
        <v>46.613108049082122</v>
      </c>
      <c r="C51" s="94">
        <v>1.9268215578224137</v>
      </c>
      <c r="D51" s="94">
        <v>8.9851782489128104E-2</v>
      </c>
      <c r="E51" s="19" t="str">
        <f>IF(Backstage!$T51="",Backstage!$S51,Backstage!$T51)</f>
        <v>Basalt</v>
      </c>
    </row>
    <row r="52" spans="1:5" x14ac:dyDescent="0.2">
      <c r="A52" s="92" t="s">
        <v>67</v>
      </c>
      <c r="B52" s="95">
        <v>46.7</v>
      </c>
      <c r="C52" s="95">
        <v>2.85</v>
      </c>
      <c r="D52" s="95">
        <v>1.21</v>
      </c>
      <c r="E52" s="19" t="str">
        <f>IF(Backstage!$T52="",Backstage!$S52,Backstage!$T52)</f>
        <v>Basalt</v>
      </c>
    </row>
    <row r="53" spans="1:5" x14ac:dyDescent="0.2">
      <c r="A53" s="91" t="s">
        <v>68</v>
      </c>
      <c r="B53" s="94">
        <v>46.718172953814054</v>
      </c>
      <c r="C53" s="94">
        <v>2.5258441741738547</v>
      </c>
      <c r="D53" s="94">
        <v>0.1392197576316298</v>
      </c>
      <c r="E53" s="19" t="str">
        <f>IF(Backstage!$T53="",Backstage!$S53,Backstage!$T53)</f>
        <v>Basalt</v>
      </c>
    </row>
    <row r="54" spans="1:5" x14ac:dyDescent="0.2">
      <c r="A54" s="91" t="s">
        <v>69</v>
      </c>
      <c r="B54" s="94">
        <v>46.770800535247339</v>
      </c>
      <c r="C54" s="94">
        <v>2.4798831616986918</v>
      </c>
      <c r="D54" s="94">
        <v>0.13266864651062957</v>
      </c>
      <c r="E54" s="19" t="str">
        <f>IF(Backstage!$T54="",Backstage!$S54,Backstage!$T54)</f>
        <v>Basalt</v>
      </c>
    </row>
    <row r="55" spans="1:5" x14ac:dyDescent="0.2">
      <c r="A55" t="s">
        <v>54</v>
      </c>
      <c r="B55" s="95">
        <v>46.84</v>
      </c>
      <c r="C55" s="95">
        <v>2.3199999999999998</v>
      </c>
      <c r="D55" s="95">
        <v>1.77</v>
      </c>
      <c r="E55" s="19" t="str">
        <f>IF(Backstage!$T55="",Backstage!$S55,Backstage!$T55)</f>
        <v>Basalt</v>
      </c>
    </row>
    <row r="56" spans="1:5" x14ac:dyDescent="0.2">
      <c r="A56" s="91">
        <v>405</v>
      </c>
      <c r="B56" s="94">
        <v>46.84110554778804</v>
      </c>
      <c r="C56" s="94">
        <v>1.7977396585505006</v>
      </c>
      <c r="D56" s="94">
        <v>0.19974885095005562</v>
      </c>
      <c r="E56" s="19" t="str">
        <f>IF(Backstage!$T56="",Backstage!$S56,Backstage!$T56)</f>
        <v>Basalt</v>
      </c>
    </row>
    <row r="57" spans="1:5" x14ac:dyDescent="0.2">
      <c r="A57" t="s">
        <v>70</v>
      </c>
      <c r="B57" s="95">
        <v>46.9</v>
      </c>
      <c r="C57" s="95">
        <v>6.9</v>
      </c>
      <c r="D57" s="95">
        <v>9.15</v>
      </c>
      <c r="E57" s="19" t="str">
        <f>IF(Backstage!$T57="",Backstage!$S57,Backstage!$T57)</f>
        <v/>
      </c>
    </row>
    <row r="58" spans="1:5" x14ac:dyDescent="0.2">
      <c r="A58" s="91" t="s">
        <v>71</v>
      </c>
      <c r="B58" s="94">
        <v>46.943378724541859</v>
      </c>
      <c r="C58" s="94">
        <v>1.7456632547375319</v>
      </c>
      <c r="D58" s="94">
        <v>7.9801748788001448E-2</v>
      </c>
      <c r="E58" s="19" t="str">
        <f>IF(Backstage!$T58="",Backstage!$S58,Backstage!$T58)</f>
        <v>Basalt</v>
      </c>
    </row>
    <row r="59" spans="1:5" x14ac:dyDescent="0.2">
      <c r="A59" s="92" t="s">
        <v>67</v>
      </c>
      <c r="B59" s="95">
        <v>47.16</v>
      </c>
      <c r="C59" s="95">
        <v>2.52</v>
      </c>
      <c r="D59" s="95">
        <v>1.1100000000000001</v>
      </c>
      <c r="E59" s="19" t="str">
        <f>IF(Backstage!$T59="",Backstage!$S59,Backstage!$T59)</f>
        <v>Basalt</v>
      </c>
    </row>
    <row r="60" spans="1:5" x14ac:dyDescent="0.2">
      <c r="A60" t="s">
        <v>72</v>
      </c>
      <c r="B60" s="95">
        <v>47.327420089842093</v>
      </c>
      <c r="C60" s="95">
        <v>3.5245990854682216</v>
      </c>
      <c r="D60" s="95">
        <v>0.83530960985085034</v>
      </c>
      <c r="E60" s="19" t="str">
        <f>IF(Backstage!$T60="",Backstage!$S60,Backstage!$T60)</f>
        <v>Basalt</v>
      </c>
    </row>
    <row r="61" spans="1:5" x14ac:dyDescent="0.2">
      <c r="A61" t="s">
        <v>72</v>
      </c>
      <c r="B61" s="95">
        <v>47.327420089842093</v>
      </c>
      <c r="C61" s="95">
        <v>3.5245990854682216</v>
      </c>
      <c r="D61" s="95">
        <v>0.83530960985085034</v>
      </c>
      <c r="E61" s="19" t="str">
        <f>IF(Backstage!$T61="",Backstage!$S61,Backstage!$T61)</f>
        <v>Basalt</v>
      </c>
    </row>
    <row r="62" spans="1:5" x14ac:dyDescent="0.2">
      <c r="A62" t="s">
        <v>72</v>
      </c>
      <c r="B62" s="95">
        <v>47.327420089842093</v>
      </c>
      <c r="C62" s="95">
        <v>3.5245990854682216</v>
      </c>
      <c r="D62" s="95">
        <v>0.83530960985085034</v>
      </c>
      <c r="E62" s="19" t="str">
        <f>IF(Backstage!$T62="",Backstage!$S62,Backstage!$T62)</f>
        <v>Basalt</v>
      </c>
    </row>
    <row r="63" spans="1:5" x14ac:dyDescent="0.2">
      <c r="A63" t="s">
        <v>72</v>
      </c>
      <c r="B63" s="95">
        <v>47.327420089842093</v>
      </c>
      <c r="C63" s="95">
        <v>3.5245990854682216</v>
      </c>
      <c r="D63" s="95">
        <v>0.83530960985085034</v>
      </c>
      <c r="E63" s="19" t="str">
        <f>IF(Backstage!$T63="",Backstage!$S63,Backstage!$T63)</f>
        <v>Basalt</v>
      </c>
    </row>
    <row r="64" spans="1:5" x14ac:dyDescent="0.2">
      <c r="A64" t="s">
        <v>72</v>
      </c>
      <c r="B64" s="95">
        <v>47.327420089842093</v>
      </c>
      <c r="C64" s="95">
        <v>3.5245990854682216</v>
      </c>
      <c r="D64" s="95">
        <v>0.83530960985085034</v>
      </c>
      <c r="E64" s="19" t="str">
        <f>IF(Backstage!$T64="",Backstage!$S64,Backstage!$T64)</f>
        <v>Basalt</v>
      </c>
    </row>
    <row r="65" spans="1:5" x14ac:dyDescent="0.2">
      <c r="A65" s="92" t="s">
        <v>67</v>
      </c>
      <c r="B65" s="95">
        <v>47.47</v>
      </c>
      <c r="C65" s="95">
        <v>2.54</v>
      </c>
      <c r="D65" s="95">
        <v>1.26</v>
      </c>
      <c r="E65" s="19" t="str">
        <f>IF(Backstage!$T65="",Backstage!$S65,Backstage!$T65)</f>
        <v>Basalt</v>
      </c>
    </row>
    <row r="66" spans="1:5" x14ac:dyDescent="0.2">
      <c r="A66" t="s">
        <v>73</v>
      </c>
      <c r="B66" s="95">
        <v>47.583633130072144</v>
      </c>
      <c r="C66" s="95">
        <v>0.83749032837797688</v>
      </c>
      <c r="D66" s="95">
        <v>6.6141504287352628</v>
      </c>
      <c r="E66" s="19" t="str">
        <f>IF(Backstage!$T66="",Backstage!$S66,Backstage!$T66)</f>
        <v>Basanite</v>
      </c>
    </row>
    <row r="67" spans="1:5" x14ac:dyDescent="0.2">
      <c r="A67" t="s">
        <v>73</v>
      </c>
      <c r="B67" s="95">
        <v>47.583633130072144</v>
      </c>
      <c r="C67" s="95">
        <v>0.83749032837797688</v>
      </c>
      <c r="D67" s="95">
        <v>6.6141504287352628</v>
      </c>
      <c r="E67" s="19" t="str">
        <f>IF(Backstage!$T67="",Backstage!$S67,Backstage!$T67)</f>
        <v>Basanite</v>
      </c>
    </row>
    <row r="68" spans="1:5" x14ac:dyDescent="0.2">
      <c r="A68" s="92" t="s">
        <v>74</v>
      </c>
      <c r="B68" s="95">
        <v>47.59</v>
      </c>
      <c r="C68" s="95">
        <v>3.42</v>
      </c>
      <c r="D68" s="95">
        <v>1.98</v>
      </c>
      <c r="E68" s="19" t="str">
        <f>IF(Backstage!$T68="",Backstage!$S68,Backstage!$T68)</f>
        <v>Potassic Trachybasalt</v>
      </c>
    </row>
    <row r="69" spans="1:5" x14ac:dyDescent="0.2">
      <c r="A69" s="92" t="s">
        <v>74</v>
      </c>
      <c r="B69" s="95">
        <v>47.59</v>
      </c>
      <c r="C69" s="95">
        <v>3.42</v>
      </c>
      <c r="D69" s="95">
        <v>1.98</v>
      </c>
      <c r="E69" s="19" t="str">
        <f>IF(Backstage!$T69="",Backstage!$S69,Backstage!$T69)</f>
        <v>Potassic Trachybasalt</v>
      </c>
    </row>
    <row r="70" spans="1:5" x14ac:dyDescent="0.2">
      <c r="A70" s="92" t="s">
        <v>74</v>
      </c>
      <c r="B70" s="95">
        <v>47.59</v>
      </c>
      <c r="C70" s="95">
        <v>3.42</v>
      </c>
      <c r="D70" s="95">
        <v>1.98</v>
      </c>
      <c r="E70" s="19" t="str">
        <f>IF(Backstage!$T70="",Backstage!$S70,Backstage!$T70)</f>
        <v>Potassic Trachybasalt</v>
      </c>
    </row>
    <row r="71" spans="1:5" x14ac:dyDescent="0.2">
      <c r="A71" s="92" t="s">
        <v>74</v>
      </c>
      <c r="B71" s="95">
        <v>47.59</v>
      </c>
      <c r="C71" s="95">
        <v>3.42</v>
      </c>
      <c r="D71" s="95">
        <v>1.98</v>
      </c>
      <c r="E71" s="19" t="str">
        <f>IF(Backstage!$T71="",Backstage!$S71,Backstage!$T71)</f>
        <v>Potassic Trachybasalt</v>
      </c>
    </row>
    <row r="72" spans="1:5" x14ac:dyDescent="0.2">
      <c r="A72" s="92" t="s">
        <v>74</v>
      </c>
      <c r="B72" s="95">
        <v>47.59</v>
      </c>
      <c r="C72" s="95">
        <v>3.42</v>
      </c>
      <c r="D72" s="95">
        <v>1.98</v>
      </c>
      <c r="E72" s="19" t="str">
        <f>IF(Backstage!$T72="",Backstage!$S72,Backstage!$T72)</f>
        <v>Potassic Trachybasalt</v>
      </c>
    </row>
    <row r="73" spans="1:5" x14ac:dyDescent="0.2">
      <c r="A73" s="92" t="s">
        <v>74</v>
      </c>
      <c r="B73" s="95">
        <v>47.59</v>
      </c>
      <c r="C73" s="95">
        <v>3.42</v>
      </c>
      <c r="D73" s="95">
        <v>1.98</v>
      </c>
      <c r="E73" s="19" t="str">
        <f>IF(Backstage!$T73="",Backstage!$S73,Backstage!$T73)</f>
        <v>Potassic Trachybasalt</v>
      </c>
    </row>
    <row r="74" spans="1:5" x14ac:dyDescent="0.2">
      <c r="A74" s="92" t="s">
        <v>74</v>
      </c>
      <c r="B74" s="95">
        <v>47.59</v>
      </c>
      <c r="C74" s="95">
        <v>3.42</v>
      </c>
      <c r="D74" s="95">
        <v>1.98</v>
      </c>
      <c r="E74" s="19" t="str">
        <f>IF(Backstage!$T74="",Backstage!$S74,Backstage!$T74)</f>
        <v>Potassic Trachybasalt</v>
      </c>
    </row>
    <row r="75" spans="1:5" x14ac:dyDescent="0.2">
      <c r="A75" s="92" t="s">
        <v>74</v>
      </c>
      <c r="B75" s="95">
        <v>47.59</v>
      </c>
      <c r="C75" s="95">
        <v>3.42</v>
      </c>
      <c r="D75" s="95">
        <v>1.98</v>
      </c>
      <c r="E75" s="19" t="str">
        <f>IF(Backstage!$T75="",Backstage!$S75,Backstage!$T75)</f>
        <v>Potassic Trachybasalt</v>
      </c>
    </row>
    <row r="76" spans="1:5" x14ac:dyDescent="0.2">
      <c r="A76" s="92" t="s">
        <v>74</v>
      </c>
      <c r="B76" s="95">
        <v>47.59</v>
      </c>
      <c r="C76" s="95">
        <v>3.42</v>
      </c>
      <c r="D76" s="95">
        <v>1.98</v>
      </c>
      <c r="E76" s="19" t="str">
        <f>IF(Backstage!$T76="",Backstage!$S76,Backstage!$T76)</f>
        <v>Potassic Trachybasalt</v>
      </c>
    </row>
    <row r="77" spans="1:5" x14ac:dyDescent="0.2">
      <c r="A77" t="s">
        <v>74</v>
      </c>
      <c r="B77" s="95">
        <v>47.59</v>
      </c>
      <c r="C77" s="95">
        <v>3.42</v>
      </c>
      <c r="D77" s="95">
        <v>1.98</v>
      </c>
      <c r="E77" s="19" t="str">
        <f>IF(Backstage!$T77="",Backstage!$S77,Backstage!$T77)</f>
        <v>Potassic Trachybasalt</v>
      </c>
    </row>
    <row r="78" spans="1:5" x14ac:dyDescent="0.2">
      <c r="A78" t="s">
        <v>74</v>
      </c>
      <c r="B78" s="95">
        <v>47.59</v>
      </c>
      <c r="C78" s="95">
        <v>3.42</v>
      </c>
      <c r="D78" s="95">
        <v>1.98</v>
      </c>
      <c r="E78" s="19" t="str">
        <f>IF(Backstage!$T78="",Backstage!$S78,Backstage!$T78)</f>
        <v>Potassic Trachybasalt</v>
      </c>
    </row>
    <row r="79" spans="1:5" x14ac:dyDescent="0.2">
      <c r="A79" t="s">
        <v>74</v>
      </c>
      <c r="B79" s="95">
        <v>47.59</v>
      </c>
      <c r="C79" s="95">
        <v>3.42</v>
      </c>
      <c r="D79" s="95">
        <v>1.98</v>
      </c>
      <c r="E79" s="19" t="str">
        <f>IF(Backstage!$T79="",Backstage!$S79,Backstage!$T79)</f>
        <v>Potassic Trachybasalt</v>
      </c>
    </row>
    <row r="80" spans="1:5" x14ac:dyDescent="0.2">
      <c r="A80" t="s">
        <v>74</v>
      </c>
      <c r="B80" s="95">
        <v>47.59</v>
      </c>
      <c r="C80" s="95">
        <v>3.42</v>
      </c>
      <c r="D80" s="95">
        <v>1.98</v>
      </c>
      <c r="E80" s="19" t="str">
        <f>IF(Backstage!$T80="",Backstage!$S80,Backstage!$T80)</f>
        <v>Potassic Trachybasalt</v>
      </c>
    </row>
    <row r="81" spans="1:5" x14ac:dyDescent="0.2">
      <c r="A81" s="92" t="s">
        <v>67</v>
      </c>
      <c r="B81" s="95">
        <v>47.64</v>
      </c>
      <c r="C81" s="95">
        <v>2.89</v>
      </c>
      <c r="D81" s="95">
        <v>1.44</v>
      </c>
      <c r="E81" s="19" t="str">
        <f>IF(Backstage!$T81="",Backstage!$S81,Backstage!$T81)</f>
        <v>Basalt</v>
      </c>
    </row>
    <row r="82" spans="1:5" x14ac:dyDescent="0.2">
      <c r="A82" s="92" t="s">
        <v>67</v>
      </c>
      <c r="B82" s="95">
        <v>47.65</v>
      </c>
      <c r="C82" s="95">
        <v>2.88</v>
      </c>
      <c r="D82" s="95">
        <v>1.38</v>
      </c>
      <c r="E82" s="19" t="str">
        <f>IF(Backstage!$T82="",Backstage!$S82,Backstage!$T82)</f>
        <v>Basalt</v>
      </c>
    </row>
    <row r="83" spans="1:5" x14ac:dyDescent="0.2">
      <c r="A83" s="92" t="s">
        <v>67</v>
      </c>
      <c r="B83" s="95">
        <v>47.73</v>
      </c>
      <c r="C83" s="95">
        <v>2.61</v>
      </c>
      <c r="D83" s="95">
        <v>1.17</v>
      </c>
      <c r="E83" s="19" t="str">
        <f>IF(Backstage!$T83="",Backstage!$S83,Backstage!$T83)</f>
        <v>Basalt</v>
      </c>
    </row>
    <row r="84" spans="1:5" x14ac:dyDescent="0.2">
      <c r="A84" t="s">
        <v>54</v>
      </c>
      <c r="B84" s="95">
        <v>47.76</v>
      </c>
      <c r="C84" s="95">
        <v>2.4700000000000002</v>
      </c>
      <c r="D84" s="95">
        <v>1.98</v>
      </c>
      <c r="E84" s="19" t="str">
        <f>IF(Backstage!$T84="",Backstage!$S84,Backstage!$T84)</f>
        <v>Basalt</v>
      </c>
    </row>
    <row r="85" spans="1:5" x14ac:dyDescent="0.2">
      <c r="A85" s="92" t="s">
        <v>67</v>
      </c>
      <c r="B85" s="95">
        <v>47.82</v>
      </c>
      <c r="C85" s="95">
        <v>2.62</v>
      </c>
      <c r="D85" s="95">
        <v>1.21</v>
      </c>
      <c r="E85" s="19" t="str">
        <f>IF(Backstage!$T85="",Backstage!$S85,Backstage!$T85)</f>
        <v>Basalt</v>
      </c>
    </row>
    <row r="86" spans="1:5" x14ac:dyDescent="0.2">
      <c r="A86" s="92" t="s">
        <v>67</v>
      </c>
      <c r="B86" s="95">
        <v>47.91</v>
      </c>
      <c r="C86" s="95">
        <v>2.93</v>
      </c>
      <c r="D86" s="95">
        <v>1.36</v>
      </c>
      <c r="E86" s="19" t="str">
        <f>IF(Backstage!$T86="",Backstage!$S86,Backstage!$T86)</f>
        <v>Basalt</v>
      </c>
    </row>
    <row r="87" spans="1:5" x14ac:dyDescent="0.2">
      <c r="A87" s="91" t="s">
        <v>75</v>
      </c>
      <c r="B87" s="94">
        <v>47.945539201443445</v>
      </c>
      <c r="C87" s="94">
        <v>2.5908138513589458</v>
      </c>
      <c r="D87" s="94">
        <v>0.11354164288824066</v>
      </c>
      <c r="E87" s="19" t="str">
        <f>IF(Backstage!$T87="",Backstage!$S87,Backstage!$T87)</f>
        <v>Basalt</v>
      </c>
    </row>
    <row r="88" spans="1:5" x14ac:dyDescent="0.2">
      <c r="A88" t="s">
        <v>76</v>
      </c>
      <c r="B88" s="95">
        <v>47.954453849254335</v>
      </c>
      <c r="C88" s="95">
        <v>3.4461910519951635</v>
      </c>
      <c r="D88" s="95">
        <v>1.9951632406287789</v>
      </c>
      <c r="E88" s="19" t="str">
        <f>IF(Backstage!$T88="",Backstage!$S88,Backstage!$T88)</f>
        <v>Potassic Trachybasalt</v>
      </c>
    </row>
    <row r="89" spans="1:5" x14ac:dyDescent="0.2">
      <c r="A89" t="s">
        <v>76</v>
      </c>
      <c r="B89" s="95">
        <v>47.954453849254335</v>
      </c>
      <c r="C89" s="95">
        <v>3.4461910519951635</v>
      </c>
      <c r="D89" s="95">
        <v>1.9951632406287789</v>
      </c>
      <c r="E89" s="19" t="str">
        <f>IF(Backstage!$T89="",Backstage!$S89,Backstage!$T89)</f>
        <v>Potassic Trachybasalt</v>
      </c>
    </row>
    <row r="90" spans="1:5" x14ac:dyDescent="0.2">
      <c r="A90" t="s">
        <v>76</v>
      </c>
      <c r="B90" s="95">
        <v>47.954453849254335</v>
      </c>
      <c r="C90" s="95">
        <v>3.4461910519951635</v>
      </c>
      <c r="D90" s="95">
        <v>1.9951632406287789</v>
      </c>
      <c r="E90" s="19" t="str">
        <f>IF(Backstage!$T90="",Backstage!$S90,Backstage!$T90)</f>
        <v>Potassic Trachybasalt</v>
      </c>
    </row>
    <row r="91" spans="1:5" x14ac:dyDescent="0.2">
      <c r="A91" s="92" t="s">
        <v>67</v>
      </c>
      <c r="B91" s="95">
        <v>47.98</v>
      </c>
      <c r="C91" s="95">
        <v>2.56</v>
      </c>
      <c r="D91" s="95">
        <v>1.26</v>
      </c>
      <c r="E91" s="19" t="str">
        <f>IF(Backstage!$T91="",Backstage!$S91,Backstage!$T91)</f>
        <v>Basalt</v>
      </c>
    </row>
    <row r="92" spans="1:5" x14ac:dyDescent="0.2">
      <c r="A92" s="92" t="s">
        <v>74</v>
      </c>
      <c r="B92" s="95">
        <v>48.02</v>
      </c>
      <c r="C92" s="95">
        <v>1.8</v>
      </c>
      <c r="D92" s="95">
        <v>5.55</v>
      </c>
      <c r="E92" s="19" t="str">
        <f>IF(Backstage!$T92="",Backstage!$S92,Backstage!$T92)</f>
        <v>Basanite</v>
      </c>
    </row>
    <row r="93" spans="1:5" x14ac:dyDescent="0.2">
      <c r="A93" s="92" t="s">
        <v>74</v>
      </c>
      <c r="B93" s="95">
        <v>48.02</v>
      </c>
      <c r="C93" s="95">
        <v>1.8</v>
      </c>
      <c r="D93" s="95">
        <v>5.55</v>
      </c>
      <c r="E93" s="19" t="str">
        <f>IF(Backstage!$T93="",Backstage!$S93,Backstage!$T93)</f>
        <v>Basanite</v>
      </c>
    </row>
    <row r="94" spans="1:5" x14ac:dyDescent="0.2">
      <c r="A94" s="92" t="s">
        <v>74</v>
      </c>
      <c r="B94" s="95">
        <v>48.02</v>
      </c>
      <c r="C94" s="95">
        <v>1.8</v>
      </c>
      <c r="D94" s="95">
        <v>5.55</v>
      </c>
      <c r="E94" s="19" t="str">
        <f>IF(Backstage!$T94="",Backstage!$S94,Backstage!$T94)</f>
        <v>Basanite</v>
      </c>
    </row>
    <row r="95" spans="1:5" x14ac:dyDescent="0.2">
      <c r="A95" s="92" t="s">
        <v>74</v>
      </c>
      <c r="B95" s="95">
        <v>48.02</v>
      </c>
      <c r="C95" s="95">
        <v>1.8</v>
      </c>
      <c r="D95" s="95">
        <v>5.55</v>
      </c>
      <c r="E95" s="19" t="str">
        <f>IF(Backstage!$T95="",Backstage!$S95,Backstage!$T95)</f>
        <v>Basanite</v>
      </c>
    </row>
    <row r="96" spans="1:5" x14ac:dyDescent="0.2">
      <c r="A96" s="92" t="s">
        <v>74</v>
      </c>
      <c r="B96" s="95">
        <v>48.02</v>
      </c>
      <c r="C96" s="95">
        <v>1.8</v>
      </c>
      <c r="D96" s="95">
        <v>5.55</v>
      </c>
      <c r="E96" s="19" t="str">
        <f>IF(Backstage!$T96="",Backstage!$S96,Backstage!$T96)</f>
        <v>Basanite</v>
      </c>
    </row>
    <row r="97" spans="1:5" x14ac:dyDescent="0.2">
      <c r="A97" s="92" t="s">
        <v>74</v>
      </c>
      <c r="B97" s="95">
        <v>48.02</v>
      </c>
      <c r="C97" s="95">
        <v>1.8</v>
      </c>
      <c r="D97" s="95">
        <v>5.55</v>
      </c>
      <c r="E97" s="19" t="str">
        <f>IF(Backstage!$T97="",Backstage!$S97,Backstage!$T97)</f>
        <v>Basanite</v>
      </c>
    </row>
    <row r="98" spans="1:5" x14ac:dyDescent="0.2">
      <c r="A98" s="92" t="s">
        <v>74</v>
      </c>
      <c r="B98" s="95">
        <v>48.02</v>
      </c>
      <c r="C98" s="95">
        <v>1.8</v>
      </c>
      <c r="D98" s="95">
        <v>5.55</v>
      </c>
      <c r="E98" s="19" t="str">
        <f>IF(Backstage!$T98="",Backstage!$S98,Backstage!$T98)</f>
        <v>Basanite</v>
      </c>
    </row>
    <row r="99" spans="1:5" x14ac:dyDescent="0.2">
      <c r="A99" s="92" t="s">
        <v>74</v>
      </c>
      <c r="B99" s="95">
        <v>48.02</v>
      </c>
      <c r="C99" s="95">
        <v>1.8</v>
      </c>
      <c r="D99" s="95">
        <v>5.55</v>
      </c>
      <c r="E99" s="19" t="str">
        <f>IF(Backstage!$T99="",Backstage!$S99,Backstage!$T99)</f>
        <v>Basanite</v>
      </c>
    </row>
    <row r="100" spans="1:5" x14ac:dyDescent="0.2">
      <c r="A100" s="92" t="s">
        <v>74</v>
      </c>
      <c r="B100" s="95">
        <v>48.02</v>
      </c>
      <c r="C100" s="95">
        <v>1.8</v>
      </c>
      <c r="D100" s="95">
        <v>5.55</v>
      </c>
      <c r="E100" s="19" t="str">
        <f>IF(Backstage!$T100="",Backstage!$S100,Backstage!$T100)</f>
        <v>Basanite</v>
      </c>
    </row>
    <row r="101" spans="1:5" x14ac:dyDescent="0.2">
      <c r="A101" s="92" t="s">
        <v>74</v>
      </c>
      <c r="B101" s="95">
        <v>48.02</v>
      </c>
      <c r="C101" s="95">
        <v>1.8</v>
      </c>
      <c r="D101" s="95">
        <v>5.55</v>
      </c>
      <c r="E101" s="19" t="str">
        <f>IF(Backstage!$T101="",Backstage!$S101,Backstage!$T101)</f>
        <v>Basanite</v>
      </c>
    </row>
    <row r="102" spans="1:5" x14ac:dyDescent="0.2">
      <c r="A102" s="92" t="s">
        <v>74</v>
      </c>
      <c r="B102" s="95">
        <v>48.02</v>
      </c>
      <c r="C102" s="95">
        <v>1.8</v>
      </c>
      <c r="D102" s="95">
        <v>5.55</v>
      </c>
      <c r="E102" s="19" t="str">
        <f>IF(Backstage!$T102="",Backstage!$S102,Backstage!$T102)</f>
        <v>Basanite</v>
      </c>
    </row>
    <row r="103" spans="1:5" x14ac:dyDescent="0.2">
      <c r="A103" t="s">
        <v>74</v>
      </c>
      <c r="B103" s="95">
        <v>48.02</v>
      </c>
      <c r="C103" s="95">
        <v>1.8</v>
      </c>
      <c r="D103" s="95">
        <v>5.55</v>
      </c>
      <c r="E103" s="19" t="str">
        <f>IF(Backstage!$T103="",Backstage!$S103,Backstage!$T103)</f>
        <v>Basanite</v>
      </c>
    </row>
    <row r="104" spans="1:5" x14ac:dyDescent="0.2">
      <c r="A104" t="s">
        <v>74</v>
      </c>
      <c r="B104" s="95">
        <v>48.02</v>
      </c>
      <c r="C104" s="95">
        <v>1.8</v>
      </c>
      <c r="D104" s="95">
        <v>5.55</v>
      </c>
      <c r="E104" s="19" t="str">
        <f>IF(Backstage!$T104="",Backstage!$S104,Backstage!$T104)</f>
        <v>Basanite</v>
      </c>
    </row>
    <row r="105" spans="1:5" x14ac:dyDescent="0.2">
      <c r="A105" t="s">
        <v>74</v>
      </c>
      <c r="B105" s="95">
        <v>48.02</v>
      </c>
      <c r="C105" s="95">
        <v>1.8</v>
      </c>
      <c r="D105" s="95">
        <v>5.55</v>
      </c>
      <c r="E105" s="19" t="str">
        <f>IF(Backstage!$T105="",Backstage!$S105,Backstage!$T105)</f>
        <v>Basanite</v>
      </c>
    </row>
    <row r="106" spans="1:5" x14ac:dyDescent="0.2">
      <c r="A106" t="s">
        <v>74</v>
      </c>
      <c r="B106" s="95">
        <v>48.02</v>
      </c>
      <c r="C106" s="95">
        <v>1.8</v>
      </c>
      <c r="D106" s="95">
        <v>5.55</v>
      </c>
      <c r="E106" s="19" t="str">
        <f>IF(Backstage!$T106="",Backstage!$S106,Backstage!$T106)</f>
        <v>Basanite</v>
      </c>
    </row>
    <row r="107" spans="1:5" x14ac:dyDescent="0.2">
      <c r="A107" t="s">
        <v>77</v>
      </c>
      <c r="B107" s="95">
        <v>48.03646563814867</v>
      </c>
      <c r="C107" s="95">
        <v>3.4562211981566824</v>
      </c>
      <c r="D107" s="95">
        <v>1.993588459226608</v>
      </c>
      <c r="E107" s="19" t="str">
        <f>IF(Backstage!$T107="",Backstage!$S107,Backstage!$T107)</f>
        <v>Potassic Trachybasalt</v>
      </c>
    </row>
    <row r="108" spans="1:5" x14ac:dyDescent="0.2">
      <c r="A108" t="s">
        <v>77</v>
      </c>
      <c r="B108" s="95">
        <v>48.03646563814867</v>
      </c>
      <c r="C108" s="95">
        <v>3.4562211981566824</v>
      </c>
      <c r="D108" s="95">
        <v>1.993588459226608</v>
      </c>
      <c r="E108" s="19" t="str">
        <f>IF(Backstage!$T108="",Backstage!$S108,Backstage!$T108)</f>
        <v>Potassic Trachybasalt</v>
      </c>
    </row>
    <row r="109" spans="1:5" x14ac:dyDescent="0.2">
      <c r="A109" t="s">
        <v>77</v>
      </c>
      <c r="B109" s="95">
        <v>48.03646563814867</v>
      </c>
      <c r="C109" s="95">
        <v>3.4562211981566824</v>
      </c>
      <c r="D109" s="95">
        <v>1.993588459226608</v>
      </c>
      <c r="E109" s="19" t="str">
        <f>IF(Backstage!$T109="",Backstage!$S109,Backstage!$T109)</f>
        <v>Potassic Trachybasalt</v>
      </c>
    </row>
    <row r="110" spans="1:5" x14ac:dyDescent="0.2">
      <c r="A110" t="s">
        <v>78</v>
      </c>
      <c r="B110" s="95">
        <v>48.13</v>
      </c>
      <c r="C110" s="95">
        <v>3.47</v>
      </c>
      <c r="D110" s="95">
        <v>0.81</v>
      </c>
      <c r="E110" s="19" t="str">
        <f>IF(Backstage!$T110="",Backstage!$S110,Backstage!$T110)</f>
        <v>Basalt</v>
      </c>
    </row>
    <row r="111" spans="1:5" x14ac:dyDescent="0.2">
      <c r="A111" t="s">
        <v>79</v>
      </c>
      <c r="B111" s="95">
        <v>48.2</v>
      </c>
      <c r="C111" s="95">
        <v>3.47</v>
      </c>
      <c r="D111" s="95">
        <v>0.82</v>
      </c>
      <c r="E111" s="19" t="str">
        <f>IF(Backstage!$T111="",Backstage!$S111,Backstage!$T111)</f>
        <v>Basalt</v>
      </c>
    </row>
    <row r="112" spans="1:5" x14ac:dyDescent="0.2">
      <c r="A112" t="s">
        <v>80</v>
      </c>
      <c r="B112" s="95">
        <v>48.21</v>
      </c>
      <c r="C112" s="95">
        <v>3.46</v>
      </c>
      <c r="D112" s="95">
        <v>0.82</v>
      </c>
      <c r="E112" s="19" t="str">
        <f>IF(Backstage!$T112="",Backstage!$S112,Backstage!$T112)</f>
        <v>Basalt</v>
      </c>
    </row>
    <row r="113" spans="1:5" x14ac:dyDescent="0.2">
      <c r="A113" s="92" t="s">
        <v>67</v>
      </c>
      <c r="B113" s="95">
        <v>48.28</v>
      </c>
      <c r="C113" s="95">
        <v>3.26</v>
      </c>
      <c r="D113" s="95">
        <v>1.58</v>
      </c>
      <c r="E113" s="19" t="str">
        <f>IF(Backstage!$T113="",Backstage!$S113,Backstage!$T113)</f>
        <v>Basalt</v>
      </c>
    </row>
    <row r="114" spans="1:5" x14ac:dyDescent="0.2">
      <c r="A114" t="s">
        <v>81</v>
      </c>
      <c r="B114" s="95">
        <v>48.34</v>
      </c>
      <c r="C114" s="95">
        <v>2.6</v>
      </c>
      <c r="D114" s="95">
        <v>0.3</v>
      </c>
      <c r="E114" s="19" t="str">
        <f>IF(Backstage!$T114="",Backstage!$S114,Backstage!$T114)</f>
        <v>Basalt</v>
      </c>
    </row>
    <row r="115" spans="1:5" x14ac:dyDescent="0.2">
      <c r="A115" t="s">
        <v>81</v>
      </c>
      <c r="B115" s="95">
        <v>48.34</v>
      </c>
      <c r="C115" s="95">
        <v>2.6</v>
      </c>
      <c r="D115" s="95">
        <v>0.3</v>
      </c>
      <c r="E115" s="19" t="str">
        <f>IF(Backstage!$T115="",Backstage!$S115,Backstage!$T115)</f>
        <v>Basalt</v>
      </c>
    </row>
    <row r="116" spans="1:5" x14ac:dyDescent="0.2">
      <c r="A116" t="s">
        <v>81</v>
      </c>
      <c r="B116" s="95">
        <v>48.34</v>
      </c>
      <c r="C116" s="95">
        <v>2.6</v>
      </c>
      <c r="D116" s="95">
        <v>0.3</v>
      </c>
      <c r="E116" s="19" t="str">
        <f>IF(Backstage!$T116="",Backstage!$S116,Backstage!$T116)</f>
        <v>Basalt</v>
      </c>
    </row>
    <row r="117" spans="1:5" x14ac:dyDescent="0.2">
      <c r="A117" t="s">
        <v>81</v>
      </c>
      <c r="B117" s="95">
        <v>48.34</v>
      </c>
      <c r="C117" s="95">
        <v>2.6</v>
      </c>
      <c r="D117" s="95">
        <v>0.3</v>
      </c>
      <c r="E117" s="19" t="str">
        <f>IF(Backstage!$T117="",Backstage!$S117,Backstage!$T117)</f>
        <v>Basalt</v>
      </c>
    </row>
    <row r="118" spans="1:5" x14ac:dyDescent="0.2">
      <c r="A118" t="s">
        <v>81</v>
      </c>
      <c r="B118" s="95">
        <v>48.34</v>
      </c>
      <c r="C118" s="95">
        <v>2.6</v>
      </c>
      <c r="D118" s="95">
        <v>0.3</v>
      </c>
      <c r="E118" s="19" t="str">
        <f>IF(Backstage!$T118="",Backstage!$S118,Backstage!$T118)</f>
        <v>Basalt</v>
      </c>
    </row>
    <row r="119" spans="1:5" x14ac:dyDescent="0.2">
      <c r="A119" t="s">
        <v>81</v>
      </c>
      <c r="B119" s="95">
        <v>48.34</v>
      </c>
      <c r="C119" s="95">
        <v>2.6</v>
      </c>
      <c r="D119" s="95">
        <v>0.3</v>
      </c>
      <c r="E119" s="19" t="str">
        <f>IF(Backstage!$T119="",Backstage!$S119,Backstage!$T119)</f>
        <v>Basalt</v>
      </c>
    </row>
    <row r="120" spans="1:5" x14ac:dyDescent="0.2">
      <c r="A120" t="s">
        <v>81</v>
      </c>
      <c r="B120" s="95">
        <v>48.34</v>
      </c>
      <c r="C120" s="95">
        <v>2.6</v>
      </c>
      <c r="D120" s="95">
        <v>0.3</v>
      </c>
      <c r="E120" s="19" t="str">
        <f>IF(Backstage!$T120="",Backstage!$S120,Backstage!$T120)</f>
        <v>Basalt</v>
      </c>
    </row>
    <row r="121" spans="1:5" x14ac:dyDescent="0.2">
      <c r="A121" t="s">
        <v>81</v>
      </c>
      <c r="B121" s="95">
        <v>48.34</v>
      </c>
      <c r="C121" s="95">
        <v>2.6</v>
      </c>
      <c r="D121" s="95">
        <v>0.3</v>
      </c>
      <c r="E121" s="19" t="str">
        <f>IF(Backstage!$T121="",Backstage!$S121,Backstage!$T121)</f>
        <v>Basalt</v>
      </c>
    </row>
    <row r="122" spans="1:5" x14ac:dyDescent="0.2">
      <c r="A122" t="s">
        <v>81</v>
      </c>
      <c r="B122" s="95">
        <v>48.34</v>
      </c>
      <c r="C122" s="95">
        <v>2.6</v>
      </c>
      <c r="D122" s="95">
        <v>0.3</v>
      </c>
      <c r="E122" s="19" t="str">
        <f>IF(Backstage!$T122="",Backstage!$S122,Backstage!$T122)</f>
        <v>Basalt</v>
      </c>
    </row>
    <row r="123" spans="1:5" x14ac:dyDescent="0.2">
      <c r="A123" t="s">
        <v>82</v>
      </c>
      <c r="B123" s="95">
        <v>48.34218170890513</v>
      </c>
      <c r="C123" s="95">
        <v>3.4558749874787136</v>
      </c>
      <c r="D123" s="95">
        <v>1.9633376740458777</v>
      </c>
      <c r="E123" s="19" t="str">
        <f>IF(Backstage!$T123="",Backstage!$S123,Backstage!$T123)</f>
        <v>Potassic Trachybasalt</v>
      </c>
    </row>
    <row r="124" spans="1:5" x14ac:dyDescent="0.2">
      <c r="A124" t="s">
        <v>82</v>
      </c>
      <c r="B124" s="95">
        <v>48.34218170890513</v>
      </c>
      <c r="C124" s="95">
        <v>3.4558749874787136</v>
      </c>
      <c r="D124" s="95">
        <v>1.9633376740458777</v>
      </c>
      <c r="E124" s="19" t="str">
        <f>IF(Backstage!$T124="",Backstage!$S124,Backstage!$T124)</f>
        <v>Potassic Trachybasalt</v>
      </c>
    </row>
    <row r="125" spans="1:5" x14ac:dyDescent="0.2">
      <c r="A125" t="s">
        <v>82</v>
      </c>
      <c r="B125" s="95">
        <v>48.34218170890513</v>
      </c>
      <c r="C125" s="95">
        <v>3.4558749874787136</v>
      </c>
      <c r="D125" s="95">
        <v>1.9633376740458777</v>
      </c>
      <c r="E125" s="19" t="str">
        <f>IF(Backstage!$T125="",Backstage!$S125,Backstage!$T125)</f>
        <v>Potassic Trachybasalt</v>
      </c>
    </row>
    <row r="126" spans="1:5" x14ac:dyDescent="0.2">
      <c r="A126" t="s">
        <v>82</v>
      </c>
      <c r="B126" s="95">
        <v>48.342181708905137</v>
      </c>
      <c r="C126" s="95">
        <v>3.455874987478714</v>
      </c>
      <c r="D126" s="95">
        <v>1.9633376740458781</v>
      </c>
      <c r="E126" s="19" t="str">
        <f>IF(Backstage!$T126="",Backstage!$S126,Backstage!$T126)</f>
        <v>Potassic Trachybasalt</v>
      </c>
    </row>
    <row r="127" spans="1:5" x14ac:dyDescent="0.2">
      <c r="A127" t="s">
        <v>83</v>
      </c>
      <c r="B127" s="95">
        <v>48.342181708905137</v>
      </c>
      <c r="C127" s="95">
        <v>3.455874987478714</v>
      </c>
      <c r="D127" s="95">
        <v>1.9633376740458781</v>
      </c>
      <c r="E127" s="19" t="str">
        <f>IF(Backstage!$T127="",Backstage!$S127,Backstage!$T127)</f>
        <v>Potassic Trachybasalt</v>
      </c>
    </row>
    <row r="128" spans="1:5" x14ac:dyDescent="0.2">
      <c r="A128" t="s">
        <v>83</v>
      </c>
      <c r="B128" s="95">
        <v>48.342181708905137</v>
      </c>
      <c r="C128" s="95">
        <v>3.455874987478714</v>
      </c>
      <c r="D128" s="95">
        <v>1.9633376740458781</v>
      </c>
      <c r="E128" s="19" t="str">
        <f>IF(Backstage!$T128="",Backstage!$S128,Backstage!$T128)</f>
        <v>Potassic Trachybasalt</v>
      </c>
    </row>
    <row r="129" spans="1:5" x14ac:dyDescent="0.2">
      <c r="A129" t="s">
        <v>84</v>
      </c>
      <c r="B129" s="95">
        <v>48.38</v>
      </c>
      <c r="C129" s="95">
        <v>6.16</v>
      </c>
      <c r="D129" s="95">
        <v>2.89</v>
      </c>
      <c r="E129" s="19" t="str">
        <f>IF(Backstage!$T129="",Backstage!$S129,Backstage!$T129)</f>
        <v>Phonotephrite</v>
      </c>
    </row>
    <row r="130" spans="1:5" x14ac:dyDescent="0.2">
      <c r="A130" t="s">
        <v>85</v>
      </c>
      <c r="B130" s="95">
        <v>48.45</v>
      </c>
      <c r="C130" s="95">
        <v>3.64</v>
      </c>
      <c r="D130" s="95">
        <v>1.87</v>
      </c>
      <c r="E130" s="19" t="str">
        <f>IF(Backstage!$T130="",Backstage!$S130,Backstage!$T130)</f>
        <v>Potassic Trachybasalt</v>
      </c>
    </row>
    <row r="131" spans="1:5" x14ac:dyDescent="0.2">
      <c r="A131" t="s">
        <v>86</v>
      </c>
      <c r="B131" s="95">
        <v>48.456575682382137</v>
      </c>
      <c r="C131" s="95">
        <v>6.9478908188585611E-2</v>
      </c>
      <c r="D131" s="95">
        <v>0</v>
      </c>
      <c r="E131" s="19" t="str">
        <f>IF(Backstage!$T131="",Backstage!$S131,Backstage!$T131)</f>
        <v/>
      </c>
    </row>
    <row r="132" spans="1:5" x14ac:dyDescent="0.2">
      <c r="A132" s="91" t="s">
        <v>87</v>
      </c>
      <c r="B132" s="94">
        <v>48.458418068437048</v>
      </c>
      <c r="C132" s="94">
        <v>1.4058923760595932</v>
      </c>
      <c r="D132" s="94">
        <v>0.1695047545603765</v>
      </c>
      <c r="E132" s="19" t="str">
        <f>IF(Backstage!$T132="",Backstage!$S132,Backstage!$T132)</f>
        <v>Basalt</v>
      </c>
    </row>
    <row r="133" spans="1:5" x14ac:dyDescent="0.2">
      <c r="A133" t="s">
        <v>88</v>
      </c>
      <c r="B133" s="95">
        <v>48.47</v>
      </c>
      <c r="C133" s="95">
        <v>6.1</v>
      </c>
      <c r="D133" s="95">
        <v>2.95</v>
      </c>
      <c r="E133" s="19" t="str">
        <f>IF(Backstage!$T133="",Backstage!$S133,Backstage!$T133)</f>
        <v>Phonotephrite</v>
      </c>
    </row>
    <row r="134" spans="1:5" x14ac:dyDescent="0.2">
      <c r="A134" t="s">
        <v>89</v>
      </c>
      <c r="B134" s="95">
        <v>48.61</v>
      </c>
      <c r="C134" s="95">
        <v>6.18</v>
      </c>
      <c r="D134" s="95">
        <v>2.98</v>
      </c>
      <c r="E134" s="19" t="str">
        <f>IF(Backstage!$T134="",Backstage!$S134,Backstage!$T134)</f>
        <v>Phonotephrite</v>
      </c>
    </row>
    <row r="135" spans="1:5" x14ac:dyDescent="0.2">
      <c r="A135" t="s">
        <v>90</v>
      </c>
      <c r="B135" s="95">
        <v>48.632772939031803</v>
      </c>
      <c r="C135" s="95">
        <v>1.8229694146242659</v>
      </c>
      <c r="D135" s="95">
        <v>5.6208223617581528</v>
      </c>
      <c r="E135" s="19" t="str">
        <f>IF(Backstage!$T135="",Backstage!$S135,Backstage!$T135)</f>
        <v>Basanite</v>
      </c>
    </row>
    <row r="136" spans="1:5" x14ac:dyDescent="0.2">
      <c r="A136" t="s">
        <v>90</v>
      </c>
      <c r="B136" s="95">
        <v>48.632772939031803</v>
      </c>
      <c r="C136" s="95">
        <v>1.8229694146242659</v>
      </c>
      <c r="D136" s="95">
        <v>5.6208223617581528</v>
      </c>
      <c r="E136" s="19" t="str">
        <f>IF(Backstage!$T136="",Backstage!$S136,Backstage!$T136)</f>
        <v>Basanite</v>
      </c>
    </row>
    <row r="137" spans="1:5" x14ac:dyDescent="0.2">
      <c r="A137" t="s">
        <v>90</v>
      </c>
      <c r="B137" s="95">
        <v>48.632772939031803</v>
      </c>
      <c r="C137" s="95">
        <v>1.8229694146242659</v>
      </c>
      <c r="D137" s="95">
        <v>5.6208223617581528</v>
      </c>
      <c r="E137" s="19" t="str">
        <f>IF(Backstage!$T137="",Backstage!$S137,Backstage!$T137)</f>
        <v>Basanite</v>
      </c>
    </row>
    <row r="138" spans="1:5" x14ac:dyDescent="0.2">
      <c r="A138" t="s">
        <v>90</v>
      </c>
      <c r="B138" s="95">
        <v>48.632772939031803</v>
      </c>
      <c r="C138" s="95">
        <v>1.8229694146242659</v>
      </c>
      <c r="D138" s="95">
        <v>5.6208223617581528</v>
      </c>
      <c r="E138" s="19" t="str">
        <f>IF(Backstage!$T138="",Backstage!$S138,Backstage!$T138)</f>
        <v>Basanite</v>
      </c>
    </row>
    <row r="139" spans="1:5" x14ac:dyDescent="0.2">
      <c r="A139" t="s">
        <v>91</v>
      </c>
      <c r="B139" s="95">
        <v>48.77</v>
      </c>
      <c r="C139" s="95">
        <v>3.65</v>
      </c>
      <c r="D139" s="95">
        <v>1.79</v>
      </c>
      <c r="E139" s="19" t="str">
        <f>IF(Backstage!$T139="",Backstage!$S139,Backstage!$T139)</f>
        <v>Potassic Trachybasalt</v>
      </c>
    </row>
    <row r="140" spans="1:5" x14ac:dyDescent="0.2">
      <c r="A140" t="s">
        <v>92</v>
      </c>
      <c r="B140" s="95">
        <v>48.8</v>
      </c>
      <c r="C140" s="95">
        <v>3.75</v>
      </c>
      <c r="D140" s="95">
        <v>1.87</v>
      </c>
      <c r="E140" s="19" t="str">
        <f>IF(Backstage!$T140="",Backstage!$S140,Backstage!$T140)</f>
        <v>Potassic Trachybasalt</v>
      </c>
    </row>
    <row r="141" spans="1:5" x14ac:dyDescent="0.2">
      <c r="A141" s="92" t="s">
        <v>93</v>
      </c>
      <c r="B141" s="95">
        <v>48.86</v>
      </c>
      <c r="C141" s="95">
        <v>3.62</v>
      </c>
      <c r="D141" s="95">
        <v>1.93</v>
      </c>
      <c r="E141" s="19" t="str">
        <f>IF(Backstage!$T141="",Backstage!$S141,Backstage!$T141)</f>
        <v>Potassic Trachybasalt</v>
      </c>
    </row>
    <row r="142" spans="1:5" x14ac:dyDescent="0.2">
      <c r="A142" s="92" t="s">
        <v>93</v>
      </c>
      <c r="B142" s="95">
        <v>48.86</v>
      </c>
      <c r="C142" s="95">
        <v>3.62</v>
      </c>
      <c r="D142" s="95">
        <v>1.93</v>
      </c>
      <c r="E142" s="19" t="str">
        <f>IF(Backstage!$T142="",Backstage!$S142,Backstage!$T142)</f>
        <v>Potassic Trachybasalt</v>
      </c>
    </row>
    <row r="143" spans="1:5" x14ac:dyDescent="0.2">
      <c r="A143" s="92" t="s">
        <v>93</v>
      </c>
      <c r="B143" s="95">
        <v>48.86</v>
      </c>
      <c r="C143" s="95">
        <v>3.62</v>
      </c>
      <c r="D143" s="95">
        <v>1.93</v>
      </c>
      <c r="E143" s="19" t="str">
        <f>IF(Backstage!$T143="",Backstage!$S143,Backstage!$T143)</f>
        <v>Potassic Trachybasalt</v>
      </c>
    </row>
    <row r="144" spans="1:5" x14ac:dyDescent="0.2">
      <c r="A144" s="92" t="s">
        <v>93</v>
      </c>
      <c r="B144" s="95">
        <v>48.86</v>
      </c>
      <c r="C144" s="95">
        <v>3.62</v>
      </c>
      <c r="D144" s="95">
        <v>1.93</v>
      </c>
      <c r="E144" s="19" t="str">
        <f>IF(Backstage!$T144="",Backstage!$S144,Backstage!$T144)</f>
        <v>Potassic Trachybasalt</v>
      </c>
    </row>
    <row r="145" spans="1:5" x14ac:dyDescent="0.2">
      <c r="A145" s="92" t="s">
        <v>93</v>
      </c>
      <c r="B145" s="95">
        <v>48.86</v>
      </c>
      <c r="C145" s="95">
        <v>3.62</v>
      </c>
      <c r="D145" s="95">
        <v>1.93</v>
      </c>
      <c r="E145" s="19" t="str">
        <f>IF(Backstage!$T145="",Backstage!$S145,Backstage!$T145)</f>
        <v>Potassic Trachybasalt</v>
      </c>
    </row>
    <row r="146" spans="1:5" x14ac:dyDescent="0.2">
      <c r="A146" s="92" t="s">
        <v>93</v>
      </c>
      <c r="B146" s="95">
        <v>48.86</v>
      </c>
      <c r="C146" s="95">
        <v>3.62</v>
      </c>
      <c r="D146" s="95">
        <v>1.93</v>
      </c>
      <c r="E146" s="19" t="str">
        <f>IF(Backstage!$T146="",Backstage!$S146,Backstage!$T146)</f>
        <v>Potassic Trachybasalt</v>
      </c>
    </row>
    <row r="147" spans="1:5" x14ac:dyDescent="0.2">
      <c r="A147" t="s">
        <v>73</v>
      </c>
      <c r="B147" s="95">
        <v>48.86</v>
      </c>
      <c r="C147" s="95">
        <v>3.62</v>
      </c>
      <c r="D147" s="95">
        <v>1.93</v>
      </c>
      <c r="E147" s="19" t="str">
        <f>IF(Backstage!$T147="",Backstage!$S147,Backstage!$T147)</f>
        <v>Potassic Trachybasalt</v>
      </c>
    </row>
    <row r="148" spans="1:5" x14ac:dyDescent="0.2">
      <c r="A148" t="s">
        <v>73</v>
      </c>
      <c r="B148" s="95">
        <v>48.86</v>
      </c>
      <c r="C148" s="95">
        <v>3.62</v>
      </c>
      <c r="D148" s="95">
        <v>1.93</v>
      </c>
      <c r="E148" s="19" t="str">
        <f>IF(Backstage!$T148="",Backstage!$S148,Backstage!$T148)</f>
        <v>Potassic Trachybasalt</v>
      </c>
    </row>
    <row r="149" spans="1:5" x14ac:dyDescent="0.2">
      <c r="A149" t="s">
        <v>73</v>
      </c>
      <c r="B149" s="95">
        <v>48.86</v>
      </c>
      <c r="C149" s="95">
        <v>3.62</v>
      </c>
      <c r="D149" s="95">
        <v>1.93</v>
      </c>
      <c r="E149" s="19" t="str">
        <f>IF(Backstage!$T149="",Backstage!$S149,Backstage!$T149)</f>
        <v>Potassic Trachybasalt</v>
      </c>
    </row>
    <row r="150" spans="1:5" x14ac:dyDescent="0.2">
      <c r="A150" t="s">
        <v>73</v>
      </c>
      <c r="B150" s="95">
        <v>48.86</v>
      </c>
      <c r="C150" s="95">
        <v>3.62</v>
      </c>
      <c r="D150" s="95">
        <v>1.93</v>
      </c>
      <c r="E150" s="19" t="str">
        <f>IF(Backstage!$T150="",Backstage!$S150,Backstage!$T150)</f>
        <v>Potassic Trachybasalt</v>
      </c>
    </row>
    <row r="151" spans="1:5" x14ac:dyDescent="0.2">
      <c r="A151" t="s">
        <v>73</v>
      </c>
      <c r="B151" s="95">
        <v>48.86</v>
      </c>
      <c r="C151" s="95">
        <v>3.62</v>
      </c>
      <c r="D151" s="95">
        <v>1.93</v>
      </c>
      <c r="E151" s="19" t="str">
        <f>IF(Backstage!$T151="",Backstage!$S151,Backstage!$T151)</f>
        <v>Potassic Trachybasalt</v>
      </c>
    </row>
    <row r="152" spans="1:5" x14ac:dyDescent="0.2">
      <c r="A152" t="s">
        <v>73</v>
      </c>
      <c r="B152" s="95">
        <v>48.86</v>
      </c>
      <c r="C152" s="95">
        <v>3.62</v>
      </c>
      <c r="D152" s="95">
        <v>1.93</v>
      </c>
      <c r="E152" s="19" t="str">
        <f>IF(Backstage!$T152="",Backstage!$S152,Backstage!$T152)</f>
        <v>Potassic Trachybasalt</v>
      </c>
    </row>
    <row r="153" spans="1:5" x14ac:dyDescent="0.2">
      <c r="A153" t="s">
        <v>73</v>
      </c>
      <c r="B153" s="95">
        <v>48.86</v>
      </c>
      <c r="C153" s="95">
        <v>3.62</v>
      </c>
      <c r="D153" s="95">
        <v>1.93</v>
      </c>
      <c r="E153" s="19" t="str">
        <f>IF(Backstage!$T153="",Backstage!$S153,Backstage!$T153)</f>
        <v>Potassic Trachybasalt</v>
      </c>
    </row>
    <row r="154" spans="1:5" x14ac:dyDescent="0.2">
      <c r="A154" t="s">
        <v>73</v>
      </c>
      <c r="B154" s="95">
        <v>48.86</v>
      </c>
      <c r="C154" s="95">
        <v>3.62</v>
      </c>
      <c r="D154" s="95">
        <v>1.93</v>
      </c>
      <c r="E154" s="19" t="str">
        <f>IF(Backstage!$T154="",Backstage!$S154,Backstage!$T154)</f>
        <v>Potassic Trachybasalt</v>
      </c>
    </row>
    <row r="155" spans="1:5" x14ac:dyDescent="0.2">
      <c r="A155" t="s">
        <v>73</v>
      </c>
      <c r="B155" s="95">
        <v>48.86</v>
      </c>
      <c r="C155" s="95">
        <v>3.62</v>
      </c>
      <c r="D155" s="95">
        <v>1.93</v>
      </c>
      <c r="E155" s="19" t="str">
        <f>IF(Backstage!$T155="",Backstage!$S155,Backstage!$T155)</f>
        <v>Potassic Trachybasalt</v>
      </c>
    </row>
    <row r="156" spans="1:5" x14ac:dyDescent="0.2">
      <c r="A156" t="s">
        <v>73</v>
      </c>
      <c r="B156" s="95">
        <v>48.86</v>
      </c>
      <c r="C156" s="95">
        <v>3.62</v>
      </c>
      <c r="D156" s="95">
        <v>1.93</v>
      </c>
      <c r="E156" s="19" t="str">
        <f>IF(Backstage!$T156="",Backstage!$S156,Backstage!$T156)</f>
        <v>Potassic Trachybasalt</v>
      </c>
    </row>
    <row r="157" spans="1:5" x14ac:dyDescent="0.2">
      <c r="A157" t="s">
        <v>73</v>
      </c>
      <c r="B157" s="95">
        <v>48.86</v>
      </c>
      <c r="C157" s="95">
        <v>3.62</v>
      </c>
      <c r="D157" s="95">
        <v>1.93</v>
      </c>
      <c r="E157" s="19" t="str">
        <f>IF(Backstage!$T157="",Backstage!$S157,Backstage!$T157)</f>
        <v>Potassic Trachybasalt</v>
      </c>
    </row>
    <row r="158" spans="1:5" x14ac:dyDescent="0.2">
      <c r="A158" t="s">
        <v>73</v>
      </c>
      <c r="B158" s="95">
        <v>48.86</v>
      </c>
      <c r="C158" s="95">
        <v>3.62</v>
      </c>
      <c r="D158" s="95">
        <v>1.93</v>
      </c>
      <c r="E158" s="19" t="str">
        <f>IF(Backstage!$T158="",Backstage!$S158,Backstage!$T158)</f>
        <v>Potassic Trachybasalt</v>
      </c>
    </row>
    <row r="159" spans="1:5" x14ac:dyDescent="0.2">
      <c r="A159" t="s">
        <v>73</v>
      </c>
      <c r="B159" s="95">
        <v>48.86</v>
      </c>
      <c r="C159" s="95">
        <v>3.62</v>
      </c>
      <c r="D159" s="95">
        <v>1.93</v>
      </c>
      <c r="E159" s="19" t="str">
        <f>IF(Backstage!$T159="",Backstage!$S159,Backstage!$T159)</f>
        <v>Potassic Trachybasalt</v>
      </c>
    </row>
    <row r="160" spans="1:5" x14ac:dyDescent="0.2">
      <c r="A160" t="s">
        <v>73</v>
      </c>
      <c r="B160" s="95">
        <v>48.86</v>
      </c>
      <c r="C160" s="95">
        <v>3.62</v>
      </c>
      <c r="D160" s="95">
        <v>1.93</v>
      </c>
      <c r="E160" s="19" t="str">
        <f>IF(Backstage!$T160="",Backstage!$S160,Backstage!$T160)</f>
        <v>Potassic Trachybasalt</v>
      </c>
    </row>
    <row r="161" spans="1:5" x14ac:dyDescent="0.2">
      <c r="A161" t="s">
        <v>73</v>
      </c>
      <c r="B161" s="95">
        <v>48.86</v>
      </c>
      <c r="C161" s="95">
        <v>3.62</v>
      </c>
      <c r="D161" s="95">
        <v>1.93</v>
      </c>
      <c r="E161" s="19" t="str">
        <f>IF(Backstage!$T161="",Backstage!$S161,Backstage!$T161)</f>
        <v>Potassic Trachybasalt</v>
      </c>
    </row>
    <row r="162" spans="1:5" x14ac:dyDescent="0.2">
      <c r="A162" t="s">
        <v>73</v>
      </c>
      <c r="B162" s="95">
        <v>48.86</v>
      </c>
      <c r="C162" s="95">
        <v>3.62</v>
      </c>
      <c r="D162" s="95">
        <v>1.93</v>
      </c>
      <c r="E162" s="19" t="str">
        <f>IF(Backstage!$T162="",Backstage!$S162,Backstage!$T162)</f>
        <v>Potassic Trachybasalt</v>
      </c>
    </row>
    <row r="163" spans="1:5" x14ac:dyDescent="0.2">
      <c r="A163" t="s">
        <v>73</v>
      </c>
      <c r="B163" s="95">
        <v>48.86</v>
      </c>
      <c r="C163" s="95">
        <v>3.62</v>
      </c>
      <c r="D163" s="95">
        <v>1.93</v>
      </c>
      <c r="E163" s="19" t="str">
        <f>IF(Backstage!$T163="",Backstage!$S163,Backstage!$T163)</f>
        <v>Potassic Trachybasalt</v>
      </c>
    </row>
    <row r="164" spans="1:5" x14ac:dyDescent="0.2">
      <c r="A164" t="s">
        <v>73</v>
      </c>
      <c r="B164" s="95">
        <v>48.86</v>
      </c>
      <c r="C164" s="95">
        <v>3.62</v>
      </c>
      <c r="D164" s="95">
        <v>1.93</v>
      </c>
      <c r="E164" s="19" t="str">
        <f>IF(Backstage!$T164="",Backstage!$S164,Backstage!$T164)</f>
        <v>Potassic Trachybasalt</v>
      </c>
    </row>
    <row r="165" spans="1:5" x14ac:dyDescent="0.2">
      <c r="A165" t="s">
        <v>73</v>
      </c>
      <c r="B165" s="95">
        <v>48.86</v>
      </c>
      <c r="C165" s="95">
        <v>3.62</v>
      </c>
      <c r="D165" s="95">
        <v>1.93</v>
      </c>
      <c r="E165" s="19" t="str">
        <f>IF(Backstage!$T165="",Backstage!$S165,Backstage!$T165)</f>
        <v>Potassic Trachybasalt</v>
      </c>
    </row>
    <row r="166" spans="1:5" x14ac:dyDescent="0.2">
      <c r="A166" t="s">
        <v>73</v>
      </c>
      <c r="B166" s="95">
        <v>48.86</v>
      </c>
      <c r="C166" s="95">
        <v>3.62</v>
      </c>
      <c r="D166" s="95">
        <v>1.93</v>
      </c>
      <c r="E166" s="19" t="str">
        <f>IF(Backstage!$T166="",Backstage!$S166,Backstage!$T166)</f>
        <v>Potassic Trachybasalt</v>
      </c>
    </row>
    <row r="167" spans="1:5" x14ac:dyDescent="0.2">
      <c r="A167" t="s">
        <v>73</v>
      </c>
      <c r="B167" s="95">
        <v>48.86</v>
      </c>
      <c r="C167" s="95">
        <v>3.62</v>
      </c>
      <c r="D167" s="95">
        <v>1.93</v>
      </c>
      <c r="E167" s="19" t="str">
        <f>IF(Backstage!$T167="",Backstage!$S167,Backstage!$T167)</f>
        <v>Potassic Trachybasalt</v>
      </c>
    </row>
    <row r="168" spans="1:5" x14ac:dyDescent="0.2">
      <c r="A168" t="s">
        <v>73</v>
      </c>
      <c r="B168" s="95">
        <v>48.86</v>
      </c>
      <c r="C168" s="95">
        <v>3.62</v>
      </c>
      <c r="D168" s="95">
        <v>1.93</v>
      </c>
      <c r="E168" s="19" t="str">
        <f>IF(Backstage!$T168="",Backstage!$S168,Backstage!$T168)</f>
        <v>Potassic Trachybasalt</v>
      </c>
    </row>
    <row r="169" spans="1:5" x14ac:dyDescent="0.2">
      <c r="A169" t="s">
        <v>73</v>
      </c>
      <c r="B169" s="95">
        <v>48.86</v>
      </c>
      <c r="C169" s="95">
        <v>3.62</v>
      </c>
      <c r="D169" s="95">
        <v>1.93</v>
      </c>
      <c r="E169" s="19" t="str">
        <f>IF(Backstage!$T169="",Backstage!$S169,Backstage!$T169)</f>
        <v>Potassic Trachybasalt</v>
      </c>
    </row>
    <row r="170" spans="1:5" x14ac:dyDescent="0.2">
      <c r="A170" t="s">
        <v>94</v>
      </c>
      <c r="B170" s="95">
        <v>48.882596824754778</v>
      </c>
      <c r="C170" s="95">
        <v>2.6291839417534635</v>
      </c>
      <c r="D170" s="95">
        <v>0.30336737789463042</v>
      </c>
      <c r="E170" s="19" t="str">
        <f>IF(Backstage!$T170="",Backstage!$S170,Backstage!$T170)</f>
        <v>Basalt</v>
      </c>
    </row>
    <row r="171" spans="1:5" x14ac:dyDescent="0.2">
      <c r="A171" t="s">
        <v>94</v>
      </c>
      <c r="B171" s="95">
        <v>48.882596824754778</v>
      </c>
      <c r="C171" s="95">
        <v>2.6291839417534635</v>
      </c>
      <c r="D171" s="95">
        <v>0.30336737789463042</v>
      </c>
      <c r="E171" s="19" t="str">
        <f>IF(Backstage!$T171="",Backstage!$S171,Backstage!$T171)</f>
        <v>Basalt</v>
      </c>
    </row>
    <row r="172" spans="1:5" x14ac:dyDescent="0.2">
      <c r="A172" t="s">
        <v>94</v>
      </c>
      <c r="B172" s="95">
        <v>48.882596824754778</v>
      </c>
      <c r="C172" s="95">
        <v>2.6291839417534635</v>
      </c>
      <c r="D172" s="95">
        <v>0.30336737789463042</v>
      </c>
      <c r="E172" s="19" t="str">
        <f>IF(Backstage!$T172="",Backstage!$S172,Backstage!$T172)</f>
        <v>Basalt</v>
      </c>
    </row>
    <row r="173" spans="1:5" x14ac:dyDescent="0.2">
      <c r="A173" t="s">
        <v>94</v>
      </c>
      <c r="B173" s="95">
        <v>48.882596824754778</v>
      </c>
      <c r="C173" s="95">
        <v>2.6291839417534635</v>
      </c>
      <c r="D173" s="95">
        <v>0.30336737789463042</v>
      </c>
      <c r="E173" s="19" t="str">
        <f>IF(Backstage!$T173="",Backstage!$S173,Backstage!$T173)</f>
        <v>Basalt</v>
      </c>
    </row>
    <row r="174" spans="1:5" x14ac:dyDescent="0.2">
      <c r="A174" s="91" t="s">
        <v>95</v>
      </c>
      <c r="B174" s="94">
        <v>48.885812926005123</v>
      </c>
      <c r="C174" s="94">
        <v>1.0496953695767972</v>
      </c>
      <c r="D174" s="94">
        <v>0.17994777764173664</v>
      </c>
      <c r="E174" s="19" t="str">
        <f>IF(Backstage!$T174="",Backstage!$S174,Backstage!$T174)</f>
        <v>Basalt</v>
      </c>
    </row>
    <row r="175" spans="1:5" x14ac:dyDescent="0.2">
      <c r="A175" t="s">
        <v>96</v>
      </c>
      <c r="B175" s="95">
        <v>48.91</v>
      </c>
      <c r="C175" s="95">
        <v>3.67</v>
      </c>
      <c r="D175" s="95">
        <v>1.78</v>
      </c>
      <c r="E175" s="19" t="str">
        <f>IF(Backstage!$T175="",Backstage!$S175,Backstage!$T175)</f>
        <v>Potassic Trachybasalt</v>
      </c>
    </row>
    <row r="176" spans="1:5" x14ac:dyDescent="0.2">
      <c r="A176" s="91" t="s">
        <v>97</v>
      </c>
      <c r="B176" s="94">
        <v>48.922252289287457</v>
      </c>
      <c r="C176" s="94">
        <v>1.537556500520463</v>
      </c>
      <c r="D176" s="94">
        <v>0.1697302630444667</v>
      </c>
      <c r="E176" s="19" t="str">
        <f>IF(Backstage!$T176="",Backstage!$S176,Backstage!$T176)</f>
        <v>Basalt</v>
      </c>
    </row>
    <row r="177" spans="1:5" x14ac:dyDescent="0.2">
      <c r="A177" s="91" t="s">
        <v>98</v>
      </c>
      <c r="B177" s="94">
        <v>48.968523464361219</v>
      </c>
      <c r="C177" s="94">
        <v>1.4990364325824863</v>
      </c>
      <c r="D177" s="94">
        <v>0.1598972194754652</v>
      </c>
      <c r="E177" s="19" t="str">
        <f>IF(Backstage!$T177="",Backstage!$S177,Backstage!$T177)</f>
        <v>Basalt</v>
      </c>
    </row>
    <row r="178" spans="1:5" x14ac:dyDescent="0.2">
      <c r="A178" t="s">
        <v>99</v>
      </c>
      <c r="B178" s="95">
        <v>49.031221764883036</v>
      </c>
      <c r="C178" s="95">
        <v>3.1322156409998994</v>
      </c>
      <c r="D178" s="95">
        <v>1.1243851018973998</v>
      </c>
      <c r="E178" s="19" t="str">
        <f>IF(Backstage!$T178="",Backstage!$S178,Backstage!$T178)</f>
        <v>Basalt</v>
      </c>
    </row>
    <row r="179" spans="1:5" x14ac:dyDescent="0.2">
      <c r="A179" t="s">
        <v>99</v>
      </c>
      <c r="B179" s="95">
        <v>49.031221764883036</v>
      </c>
      <c r="C179" s="95">
        <v>3.1322156409998994</v>
      </c>
      <c r="D179" s="95">
        <v>1.1243851018973998</v>
      </c>
      <c r="E179" s="19" t="str">
        <f>IF(Backstage!$T179="",Backstage!$S179,Backstage!$T179)</f>
        <v>Basalt</v>
      </c>
    </row>
    <row r="180" spans="1:5" x14ac:dyDescent="0.2">
      <c r="A180" t="s">
        <v>99</v>
      </c>
      <c r="B180" s="95">
        <v>49.031221764883043</v>
      </c>
      <c r="C180" s="95">
        <v>3.1322156409998998</v>
      </c>
      <c r="D180" s="95">
        <v>1.1243851018974</v>
      </c>
      <c r="E180" s="19" t="str">
        <f>IF(Backstage!$T180="",Backstage!$S180,Backstage!$T180)</f>
        <v>Basalt</v>
      </c>
    </row>
    <row r="181" spans="1:5" x14ac:dyDescent="0.2">
      <c r="A181" t="s">
        <v>100</v>
      </c>
      <c r="B181" s="95">
        <v>49.06</v>
      </c>
      <c r="C181" s="95">
        <v>3.68</v>
      </c>
      <c r="D181" s="95">
        <v>1.82</v>
      </c>
      <c r="E181" s="19" t="str">
        <f>IF(Backstage!$T181="",Backstage!$S181,Backstage!$T181)</f>
        <v>Potassic Trachybasalt</v>
      </c>
    </row>
    <row r="182" spans="1:5" x14ac:dyDescent="0.2">
      <c r="A182" t="s">
        <v>54</v>
      </c>
      <c r="B182" s="95">
        <v>49.07</v>
      </c>
      <c r="C182" s="95">
        <v>2.2400000000000002</v>
      </c>
      <c r="D182" s="95">
        <v>1.8</v>
      </c>
      <c r="E182" s="19" t="str">
        <f>IF(Backstage!$T182="",Backstage!$S182,Backstage!$T182)</f>
        <v>Basalt</v>
      </c>
    </row>
    <row r="183" spans="1:5" x14ac:dyDescent="0.2">
      <c r="A183" s="91" t="s">
        <v>101</v>
      </c>
      <c r="B183" s="94">
        <v>49.07160094364064</v>
      </c>
      <c r="C183" s="94">
        <v>2.1461321489736007</v>
      </c>
      <c r="D183" s="94">
        <v>0.50908338230572692</v>
      </c>
      <c r="E183" s="19" t="str">
        <f>IF(Backstage!$T183="",Backstage!$S183,Backstage!$T183)</f>
        <v>Basalt</v>
      </c>
    </row>
    <row r="184" spans="1:5" x14ac:dyDescent="0.2">
      <c r="A184" s="91" t="s">
        <v>102</v>
      </c>
      <c r="B184" s="94">
        <v>49.071619247900472</v>
      </c>
      <c r="C184" s="94">
        <v>2.1461358913401609</v>
      </c>
      <c r="D184" s="94">
        <v>0.50908306722649443</v>
      </c>
      <c r="E184" s="19" t="str">
        <f>IF(Backstage!$T184="",Backstage!$S184,Backstage!$T184)</f>
        <v>Basalt</v>
      </c>
    </row>
    <row r="185" spans="1:5" x14ac:dyDescent="0.2">
      <c r="A185" s="91" t="s">
        <v>103</v>
      </c>
      <c r="B185" s="94">
        <v>49.071625013929761</v>
      </c>
      <c r="C185" s="94">
        <v>2.1461340734531897</v>
      </c>
      <c r="D185" s="94">
        <v>0.50908366934880434</v>
      </c>
      <c r="E185" s="19" t="str">
        <f>IF(Backstage!$T185="",Backstage!$S185,Backstage!$T185)</f>
        <v>Basalt</v>
      </c>
    </row>
    <row r="186" spans="1:5" x14ac:dyDescent="0.2">
      <c r="A186" s="91" t="s">
        <v>104</v>
      </c>
      <c r="B186" s="94">
        <v>49.071645200314904</v>
      </c>
      <c r="C186" s="94">
        <v>2.1461365744613428</v>
      </c>
      <c r="D186" s="94">
        <v>0.50908335010820682</v>
      </c>
      <c r="E186" s="19" t="str">
        <f>IF(Backstage!$T186="",Backstage!$S186,Backstage!$T186)</f>
        <v>Basalt</v>
      </c>
    </row>
    <row r="187" spans="1:5" x14ac:dyDescent="0.2">
      <c r="A187" s="91" t="s">
        <v>105</v>
      </c>
      <c r="B187" s="94">
        <v>49.071655338090046</v>
      </c>
      <c r="C187" s="94">
        <v>2.1461329313755302</v>
      </c>
      <c r="D187" s="94">
        <v>0.50908333128160843</v>
      </c>
      <c r="E187" s="19" t="str">
        <f>IF(Backstage!$T187="",Backstage!$S187,Backstage!$T187)</f>
        <v>Basalt</v>
      </c>
    </row>
    <row r="188" spans="1:5" x14ac:dyDescent="0.2">
      <c r="A188" s="91" t="s">
        <v>106</v>
      </c>
      <c r="B188" s="94">
        <v>49.071667016006501</v>
      </c>
      <c r="C188" s="94">
        <v>2.1461362748358335</v>
      </c>
      <c r="D188" s="94">
        <v>0.50908365132864142</v>
      </c>
      <c r="E188" s="19" t="str">
        <f>IF(Backstage!$T188="",Backstage!$S188,Backstage!$T188)</f>
        <v>Basalt</v>
      </c>
    </row>
    <row r="189" spans="1:5" x14ac:dyDescent="0.2">
      <c r="A189" s="91" t="s">
        <v>107</v>
      </c>
      <c r="B189" s="94">
        <v>49.071672361546916</v>
      </c>
      <c r="C189" s="94">
        <v>2.1461424493089338</v>
      </c>
      <c r="D189" s="94">
        <v>0.50908354811807977</v>
      </c>
      <c r="E189" s="19" t="str">
        <f>IF(Backstage!$T189="",Backstage!$S189,Backstage!$T189)</f>
        <v>Basalt</v>
      </c>
    </row>
    <row r="190" spans="1:5" x14ac:dyDescent="0.2">
      <c r="A190" s="91" t="s">
        <v>108</v>
      </c>
      <c r="B190" s="94">
        <v>49.071691233246476</v>
      </c>
      <c r="C190" s="94">
        <v>2.1461364915304824</v>
      </c>
      <c r="D190" s="94">
        <v>0.50908349275103881</v>
      </c>
      <c r="E190" s="19" t="str">
        <f>IF(Backstage!$T190="",Backstage!$S190,Backstage!$T190)</f>
        <v>Basalt</v>
      </c>
    </row>
    <row r="191" spans="1:5" x14ac:dyDescent="0.2">
      <c r="A191" s="91" t="s">
        <v>109</v>
      </c>
      <c r="B191" s="94">
        <v>49.071711666351717</v>
      </c>
      <c r="C191" s="94">
        <v>2.1461395526058693</v>
      </c>
      <c r="D191" s="94">
        <v>0.50908454870705799</v>
      </c>
      <c r="E191" s="19" t="str">
        <f>IF(Backstage!$T191="",Backstage!$S191,Backstage!$T191)</f>
        <v>Basalt</v>
      </c>
    </row>
    <row r="192" spans="1:5" x14ac:dyDescent="0.2">
      <c r="A192" t="s">
        <v>110</v>
      </c>
      <c r="B192" s="95">
        <v>49.11</v>
      </c>
      <c r="C192" s="95">
        <v>1.89</v>
      </c>
      <c r="D192" s="95">
        <v>6.01</v>
      </c>
      <c r="E192" s="19" t="str">
        <f>IF(Backstage!$T192="",Backstage!$S192,Backstage!$T192)</f>
        <v>Phonotephrite</v>
      </c>
    </row>
    <row r="193" spans="1:5" x14ac:dyDescent="0.2">
      <c r="A193" t="s">
        <v>54</v>
      </c>
      <c r="B193" s="95">
        <v>49.18</v>
      </c>
      <c r="C193" s="95">
        <v>2.2000000000000002</v>
      </c>
      <c r="D193" s="95">
        <v>1.89</v>
      </c>
      <c r="E193" s="19" t="str">
        <f>IF(Backstage!$T193="",Backstage!$S193,Backstage!$T193)</f>
        <v>Basalt</v>
      </c>
    </row>
    <row r="194" spans="1:5" x14ac:dyDescent="0.2">
      <c r="A194" t="s">
        <v>111</v>
      </c>
      <c r="B194" s="95">
        <v>49.2</v>
      </c>
      <c r="C194" s="95">
        <v>1.94</v>
      </c>
      <c r="D194" s="95">
        <v>5.93</v>
      </c>
      <c r="E194" s="19" t="str">
        <f>IF(Backstage!$T194="",Backstage!$S194,Backstage!$T194)</f>
        <v>Phonotephrite</v>
      </c>
    </row>
    <row r="195" spans="1:5" x14ac:dyDescent="0.2">
      <c r="A195" t="s">
        <v>112</v>
      </c>
      <c r="B195" s="95">
        <v>49.26</v>
      </c>
      <c r="C195" s="95">
        <v>1.9</v>
      </c>
      <c r="D195" s="95">
        <v>6.01</v>
      </c>
      <c r="E195" s="19" t="str">
        <f>IF(Backstage!$T195="",Backstage!$S195,Backstage!$T195)</f>
        <v>Phonotephrite</v>
      </c>
    </row>
    <row r="196" spans="1:5" x14ac:dyDescent="0.2">
      <c r="A196" t="s">
        <v>113</v>
      </c>
      <c r="B196" s="95">
        <v>49.37</v>
      </c>
      <c r="C196" s="95">
        <v>1.94</v>
      </c>
      <c r="D196" s="95">
        <v>5.89</v>
      </c>
      <c r="E196" s="19" t="str">
        <f>IF(Backstage!$T196="",Backstage!$S196,Backstage!$T196)</f>
        <v>Phonotephrite</v>
      </c>
    </row>
    <row r="197" spans="1:5" x14ac:dyDescent="0.2">
      <c r="A197" s="92" t="s">
        <v>74</v>
      </c>
      <c r="B197" s="95">
        <v>49.4</v>
      </c>
      <c r="C197" s="95">
        <v>2.2999999999999998</v>
      </c>
      <c r="D197" s="95">
        <v>1.9</v>
      </c>
      <c r="E197" s="19" t="str">
        <f>IF(Backstage!$T197="",Backstage!$S197,Backstage!$T197)</f>
        <v>Basalt</v>
      </c>
    </row>
    <row r="198" spans="1:5" x14ac:dyDescent="0.2">
      <c r="A198" s="92" t="s">
        <v>74</v>
      </c>
      <c r="B198" s="95">
        <v>49.4</v>
      </c>
      <c r="C198" s="95">
        <v>2.2999999999999998</v>
      </c>
      <c r="D198" s="95">
        <v>1.9</v>
      </c>
      <c r="E198" s="19" t="str">
        <f>IF(Backstage!$T198="",Backstage!$S198,Backstage!$T198)</f>
        <v>Basalt</v>
      </c>
    </row>
    <row r="199" spans="1:5" x14ac:dyDescent="0.2">
      <c r="A199" s="92" t="s">
        <v>74</v>
      </c>
      <c r="B199" s="95">
        <v>49.4</v>
      </c>
      <c r="C199" s="95">
        <v>2.2999999999999998</v>
      </c>
      <c r="D199" s="95">
        <v>1.9</v>
      </c>
      <c r="E199" s="19" t="str">
        <f>IF(Backstage!$T199="",Backstage!$S199,Backstage!$T199)</f>
        <v>Basalt</v>
      </c>
    </row>
    <row r="200" spans="1:5" x14ac:dyDescent="0.2">
      <c r="A200" s="92" t="s">
        <v>74</v>
      </c>
      <c r="B200" s="95">
        <v>49.4</v>
      </c>
      <c r="C200" s="95">
        <v>2.2999999999999998</v>
      </c>
      <c r="D200" s="95">
        <v>1.9</v>
      </c>
      <c r="E200" s="19" t="str">
        <f>IF(Backstage!$T200="",Backstage!$S200,Backstage!$T200)</f>
        <v>Basalt</v>
      </c>
    </row>
    <row r="201" spans="1:5" x14ac:dyDescent="0.2">
      <c r="A201" s="92" t="s">
        <v>74</v>
      </c>
      <c r="B201" s="95">
        <v>49.4</v>
      </c>
      <c r="C201" s="95">
        <v>2.2999999999999998</v>
      </c>
      <c r="D201" s="95">
        <v>1.9</v>
      </c>
      <c r="E201" s="19" t="str">
        <f>IF(Backstage!$T201="",Backstage!$S201,Backstage!$T201)</f>
        <v>Basalt</v>
      </c>
    </row>
    <row r="202" spans="1:5" x14ac:dyDescent="0.2">
      <c r="A202" s="92" t="s">
        <v>74</v>
      </c>
      <c r="B202" s="95">
        <v>49.4</v>
      </c>
      <c r="C202" s="95">
        <v>2.2999999999999998</v>
      </c>
      <c r="D202" s="95">
        <v>1.9</v>
      </c>
      <c r="E202" s="19" t="str">
        <f>IF(Backstage!$T202="",Backstage!$S202,Backstage!$T202)</f>
        <v>Basalt</v>
      </c>
    </row>
    <row r="203" spans="1:5" x14ac:dyDescent="0.2">
      <c r="A203" s="92" t="s">
        <v>74</v>
      </c>
      <c r="B203" s="95">
        <v>49.4</v>
      </c>
      <c r="C203" s="95">
        <v>2.2999999999999998</v>
      </c>
      <c r="D203" s="95">
        <v>1.9</v>
      </c>
      <c r="E203" s="19" t="str">
        <f>IF(Backstage!$T203="",Backstage!$S203,Backstage!$T203)</f>
        <v>Basalt</v>
      </c>
    </row>
    <row r="204" spans="1:5" x14ac:dyDescent="0.2">
      <c r="A204" s="92" t="s">
        <v>74</v>
      </c>
      <c r="B204" s="95">
        <v>49.4</v>
      </c>
      <c r="C204" s="95">
        <v>2.2999999999999998</v>
      </c>
      <c r="D204" s="95">
        <v>1.9</v>
      </c>
      <c r="E204" s="19" t="str">
        <f>IF(Backstage!$T204="",Backstage!$S204,Backstage!$T204)</f>
        <v>Basalt</v>
      </c>
    </row>
    <row r="205" spans="1:5" x14ac:dyDescent="0.2">
      <c r="A205" t="s">
        <v>74</v>
      </c>
      <c r="B205" s="95">
        <v>49.4</v>
      </c>
      <c r="C205" s="95">
        <v>2.2999999999999998</v>
      </c>
      <c r="D205" s="95">
        <v>1.9</v>
      </c>
      <c r="E205" s="19" t="str">
        <f>IF(Backstage!$T205="",Backstage!$S205,Backstage!$T205)</f>
        <v>Basalt</v>
      </c>
    </row>
    <row r="206" spans="1:5" x14ac:dyDescent="0.2">
      <c r="A206" t="s">
        <v>74</v>
      </c>
      <c r="B206" s="95">
        <v>49.4</v>
      </c>
      <c r="C206" s="95">
        <v>2.2999999999999998</v>
      </c>
      <c r="D206" s="95">
        <v>1.9</v>
      </c>
      <c r="E206" s="19" t="str">
        <f>IF(Backstage!$T206="",Backstage!$S206,Backstage!$T206)</f>
        <v>Basalt</v>
      </c>
    </row>
    <row r="207" spans="1:5" x14ac:dyDescent="0.2">
      <c r="A207" t="s">
        <v>74</v>
      </c>
      <c r="B207" s="95">
        <v>49.4</v>
      </c>
      <c r="C207" s="95">
        <v>2.2999999999999998</v>
      </c>
      <c r="D207" s="95">
        <v>1.9</v>
      </c>
      <c r="E207" s="19" t="str">
        <f>IF(Backstage!$T207="",Backstage!$S207,Backstage!$T207)</f>
        <v>Basalt</v>
      </c>
    </row>
    <row r="208" spans="1:5" x14ac:dyDescent="0.2">
      <c r="A208" t="s">
        <v>74</v>
      </c>
      <c r="B208" s="95">
        <v>49.4</v>
      </c>
      <c r="C208" s="95">
        <v>2.2999999999999998</v>
      </c>
      <c r="D208" s="95">
        <v>1.9</v>
      </c>
      <c r="E208" s="19" t="str">
        <f>IF(Backstage!$T208="",Backstage!$S208,Backstage!$T208)</f>
        <v>Basalt</v>
      </c>
    </row>
    <row r="209" spans="1:5" x14ac:dyDescent="0.2">
      <c r="A209" t="s">
        <v>114</v>
      </c>
      <c r="B209" s="95">
        <v>49.46</v>
      </c>
      <c r="C209" s="95">
        <v>2.92</v>
      </c>
      <c r="D209" s="95">
        <v>0.14000000000000001</v>
      </c>
      <c r="E209" s="19" t="str">
        <f>IF(Backstage!$T209="",Backstage!$S209,Backstage!$T209)</f>
        <v>Basalt</v>
      </c>
    </row>
    <row r="210" spans="1:5" x14ac:dyDescent="0.2">
      <c r="A210" t="s">
        <v>114</v>
      </c>
      <c r="B210" s="95">
        <v>49.46</v>
      </c>
      <c r="C210" s="95">
        <v>2.92</v>
      </c>
      <c r="D210" s="95">
        <v>0.14000000000000001</v>
      </c>
      <c r="E210" s="19" t="str">
        <f>IF(Backstage!$T210="",Backstage!$S210,Backstage!$T210)</f>
        <v>Basalt</v>
      </c>
    </row>
    <row r="211" spans="1:5" x14ac:dyDescent="0.2">
      <c r="A211" t="s">
        <v>114</v>
      </c>
      <c r="B211" s="95">
        <v>49.46</v>
      </c>
      <c r="C211" s="95">
        <v>2.92</v>
      </c>
      <c r="D211" s="95">
        <v>0.14000000000000001</v>
      </c>
      <c r="E211" s="19" t="str">
        <f>IF(Backstage!$T211="",Backstage!$S211,Backstage!$T211)</f>
        <v>Basalt</v>
      </c>
    </row>
    <row r="212" spans="1:5" x14ac:dyDescent="0.2">
      <c r="A212" t="s">
        <v>114</v>
      </c>
      <c r="B212" s="95">
        <v>49.46</v>
      </c>
      <c r="C212" s="95">
        <v>2.92</v>
      </c>
      <c r="D212" s="95">
        <v>0.14000000000000001</v>
      </c>
      <c r="E212" s="19" t="str">
        <f>IF(Backstage!$T212="",Backstage!$S212,Backstage!$T212)</f>
        <v>Basalt</v>
      </c>
    </row>
    <row r="213" spans="1:5" x14ac:dyDescent="0.2">
      <c r="A213" t="s">
        <v>114</v>
      </c>
      <c r="B213" s="95">
        <v>49.46</v>
      </c>
      <c r="C213" s="95">
        <v>2.92</v>
      </c>
      <c r="D213" s="95">
        <v>0.14000000000000001</v>
      </c>
      <c r="E213" s="19" t="str">
        <f>IF(Backstage!$T213="",Backstage!$S213,Backstage!$T213)</f>
        <v>Basalt</v>
      </c>
    </row>
    <row r="214" spans="1:5" x14ac:dyDescent="0.2">
      <c r="A214" t="s">
        <v>114</v>
      </c>
      <c r="B214" s="95">
        <v>49.46</v>
      </c>
      <c r="C214" s="95">
        <v>2.92</v>
      </c>
      <c r="D214" s="95">
        <v>0.14000000000000001</v>
      </c>
      <c r="E214" s="19" t="str">
        <f>IF(Backstage!$T214="",Backstage!$S214,Backstage!$T214)</f>
        <v>Basalt</v>
      </c>
    </row>
    <row r="215" spans="1:5" x14ac:dyDescent="0.2">
      <c r="A215" t="s">
        <v>114</v>
      </c>
      <c r="B215" s="95">
        <v>49.46</v>
      </c>
      <c r="C215" s="95">
        <v>2.92</v>
      </c>
      <c r="D215" s="95">
        <v>0.14000000000000001</v>
      </c>
      <c r="E215" s="19" t="str">
        <f>IF(Backstage!$T215="",Backstage!$S215,Backstage!$T215)</f>
        <v>Basalt</v>
      </c>
    </row>
    <row r="216" spans="1:5" x14ac:dyDescent="0.2">
      <c r="A216" t="s">
        <v>114</v>
      </c>
      <c r="B216" s="95">
        <v>49.46</v>
      </c>
      <c r="C216" s="95">
        <v>2.92</v>
      </c>
      <c r="D216" s="95">
        <v>0.14000000000000001</v>
      </c>
      <c r="E216" s="19" t="str">
        <f>IF(Backstage!$T216="",Backstage!$S216,Backstage!$T216)</f>
        <v>Basalt</v>
      </c>
    </row>
    <row r="217" spans="1:5" x14ac:dyDescent="0.2">
      <c r="A217" t="s">
        <v>114</v>
      </c>
      <c r="B217" s="95">
        <v>49.46</v>
      </c>
      <c r="C217" s="95">
        <v>2.92</v>
      </c>
      <c r="D217" s="95">
        <v>0.14000000000000001</v>
      </c>
      <c r="E217" s="19" t="str">
        <f>IF(Backstage!$T217="",Backstage!$S217,Backstage!$T217)</f>
        <v>Basalt</v>
      </c>
    </row>
    <row r="218" spans="1:5" x14ac:dyDescent="0.2">
      <c r="A218" t="s">
        <v>114</v>
      </c>
      <c r="B218" s="95">
        <v>49.46</v>
      </c>
      <c r="C218" s="95">
        <v>2.92</v>
      </c>
      <c r="D218" s="95">
        <v>0.14000000000000001</v>
      </c>
      <c r="E218" s="19" t="str">
        <f>IF(Backstage!$T218="",Backstage!$S218,Backstage!$T218)</f>
        <v>Basalt</v>
      </c>
    </row>
    <row r="219" spans="1:5" x14ac:dyDescent="0.2">
      <c r="A219" t="s">
        <v>115</v>
      </c>
      <c r="B219" s="95">
        <v>49.489137982343017</v>
      </c>
      <c r="C219" s="95">
        <v>1.9343319115167146</v>
      </c>
      <c r="D219" s="95">
        <v>7.4595774228747143</v>
      </c>
      <c r="E219" s="19" t="str">
        <f>IF(Backstage!$T219="",Backstage!$S219,Backstage!$T219)</f>
        <v>Phonotephrite</v>
      </c>
    </row>
    <row r="220" spans="1:5" x14ac:dyDescent="0.2">
      <c r="A220" t="s">
        <v>115</v>
      </c>
      <c r="B220" s="95">
        <v>49.489137982343017</v>
      </c>
      <c r="C220" s="95">
        <v>1.9343319115167146</v>
      </c>
      <c r="D220" s="95">
        <v>7.4595774228747143</v>
      </c>
      <c r="E220" s="19" t="str">
        <f>IF(Backstage!$T220="",Backstage!$S220,Backstage!$T220)</f>
        <v>Phonotephrite</v>
      </c>
    </row>
    <row r="221" spans="1:5" x14ac:dyDescent="0.2">
      <c r="A221" t="s">
        <v>115</v>
      </c>
      <c r="B221" s="95">
        <v>49.489137982343017</v>
      </c>
      <c r="C221" s="95">
        <v>1.9343319115167146</v>
      </c>
      <c r="D221" s="95">
        <v>7.4595774228747143</v>
      </c>
      <c r="E221" s="19" t="str">
        <f>IF(Backstage!$T221="",Backstage!$S221,Backstage!$T221)</f>
        <v>Phonotephrite</v>
      </c>
    </row>
    <row r="222" spans="1:5" x14ac:dyDescent="0.2">
      <c r="A222" t="s">
        <v>115</v>
      </c>
      <c r="B222" s="95">
        <v>49.489137982343017</v>
      </c>
      <c r="C222" s="95">
        <v>1.9343319115167146</v>
      </c>
      <c r="D222" s="95">
        <v>7.4595774228747143</v>
      </c>
      <c r="E222" s="19" t="str">
        <f>IF(Backstage!$T222="",Backstage!$S222,Backstage!$T222)</f>
        <v>Phonotephrite</v>
      </c>
    </row>
    <row r="223" spans="1:5" x14ac:dyDescent="0.2">
      <c r="A223" s="91" t="s">
        <v>116</v>
      </c>
      <c r="B223" s="94">
        <v>49.538367560032341</v>
      </c>
      <c r="C223" s="94">
        <v>2.4918695955750674</v>
      </c>
      <c r="D223" s="94">
        <v>0.18938208926370512</v>
      </c>
      <c r="E223" s="19" t="str">
        <f>IF(Backstage!$T223="",Backstage!$S223,Backstage!$T223)</f>
        <v>Basalt</v>
      </c>
    </row>
    <row r="224" spans="1:5" x14ac:dyDescent="0.2">
      <c r="A224" s="92" t="s">
        <v>117</v>
      </c>
      <c r="B224" s="95">
        <v>49.64</v>
      </c>
      <c r="C224" s="95">
        <v>2.2799999999999998</v>
      </c>
      <c r="D224" s="95">
        <v>0.08</v>
      </c>
      <c r="E224" s="19" t="str">
        <f>IF(Backstage!$T224="",Backstage!$S224,Backstage!$T224)</f>
        <v>Basalt</v>
      </c>
    </row>
    <row r="225" spans="1:5" x14ac:dyDescent="0.2">
      <c r="A225" s="92" t="s">
        <v>117</v>
      </c>
      <c r="B225" s="95">
        <v>49.64</v>
      </c>
      <c r="C225" s="95">
        <v>2.2799999999999998</v>
      </c>
      <c r="D225" s="95">
        <v>0.08</v>
      </c>
      <c r="E225" s="19" t="str">
        <f>IF(Backstage!$T225="",Backstage!$S225,Backstage!$T225)</f>
        <v>Basalt</v>
      </c>
    </row>
    <row r="226" spans="1:5" x14ac:dyDescent="0.2">
      <c r="A226" s="92" t="s">
        <v>117</v>
      </c>
      <c r="B226" s="95">
        <v>49.64</v>
      </c>
      <c r="C226" s="95">
        <v>2.2799999999999998</v>
      </c>
      <c r="D226" s="95">
        <v>0.08</v>
      </c>
      <c r="E226" s="19" t="str">
        <f>IF(Backstage!$T226="",Backstage!$S226,Backstage!$T226)</f>
        <v>Basalt</v>
      </c>
    </row>
    <row r="227" spans="1:5" x14ac:dyDescent="0.2">
      <c r="A227" s="92" t="s">
        <v>117</v>
      </c>
      <c r="B227" s="95">
        <v>49.64</v>
      </c>
      <c r="C227" s="95">
        <v>2.2799999999999998</v>
      </c>
      <c r="D227" s="95">
        <v>0.08</v>
      </c>
      <c r="E227" s="19" t="str">
        <f>IF(Backstage!$T227="",Backstage!$S227,Backstage!$T227)</f>
        <v>Basalt</v>
      </c>
    </row>
    <row r="228" spans="1:5" x14ac:dyDescent="0.2">
      <c r="A228" s="92" t="s">
        <v>117</v>
      </c>
      <c r="B228" s="95">
        <v>49.64</v>
      </c>
      <c r="C228" s="95">
        <v>2.2799999999999998</v>
      </c>
      <c r="D228" s="95">
        <v>0.08</v>
      </c>
      <c r="E228" s="19" t="str">
        <f>IF(Backstage!$T228="",Backstage!$S228,Backstage!$T228)</f>
        <v>Basalt</v>
      </c>
    </row>
    <row r="229" spans="1:5" x14ac:dyDescent="0.2">
      <c r="A229" s="92" t="s">
        <v>117</v>
      </c>
      <c r="B229" s="95">
        <v>49.64</v>
      </c>
      <c r="C229" s="95">
        <v>2.2799999999999998</v>
      </c>
      <c r="D229" s="95">
        <v>0.08</v>
      </c>
      <c r="E229" s="19" t="str">
        <f>IF(Backstage!$T229="",Backstage!$S229,Backstage!$T229)</f>
        <v>Basalt</v>
      </c>
    </row>
    <row r="230" spans="1:5" x14ac:dyDescent="0.2">
      <c r="A230" s="92" t="s">
        <v>117</v>
      </c>
      <c r="B230" s="95">
        <v>49.64</v>
      </c>
      <c r="C230" s="95">
        <v>2.2799999999999998</v>
      </c>
      <c r="D230" s="95">
        <v>0.08</v>
      </c>
      <c r="E230" s="19" t="str">
        <f>IF(Backstage!$T230="",Backstage!$S230,Backstage!$T230)</f>
        <v>Basalt</v>
      </c>
    </row>
    <row r="231" spans="1:5" x14ac:dyDescent="0.2">
      <c r="A231" s="92" t="s">
        <v>117</v>
      </c>
      <c r="B231" s="95">
        <v>49.64</v>
      </c>
      <c r="C231" s="95">
        <v>2.2799999999999998</v>
      </c>
      <c r="D231" s="95">
        <v>0.08</v>
      </c>
      <c r="E231" s="19" t="str">
        <f>IF(Backstage!$T231="",Backstage!$S231,Backstage!$T231)</f>
        <v>Basalt</v>
      </c>
    </row>
    <row r="232" spans="1:5" x14ac:dyDescent="0.2">
      <c r="A232" s="92" t="s">
        <v>117</v>
      </c>
      <c r="B232" s="95">
        <v>49.64</v>
      </c>
      <c r="C232" s="95">
        <v>2.2799999999999998</v>
      </c>
      <c r="D232" s="95">
        <v>0.08</v>
      </c>
      <c r="E232" s="19" t="str">
        <f>IF(Backstage!$T232="",Backstage!$S232,Backstage!$T232)</f>
        <v>Basalt</v>
      </c>
    </row>
    <row r="233" spans="1:5" x14ac:dyDescent="0.2">
      <c r="A233" s="92" t="s">
        <v>117</v>
      </c>
      <c r="B233" s="95">
        <v>49.64</v>
      </c>
      <c r="C233" s="95">
        <v>2.2799999999999998</v>
      </c>
      <c r="D233" s="95">
        <v>0.08</v>
      </c>
      <c r="E233" s="19" t="str">
        <f>IF(Backstage!$T233="",Backstage!$S233,Backstage!$T233)</f>
        <v>Basalt</v>
      </c>
    </row>
    <row r="234" spans="1:5" x14ac:dyDescent="0.2">
      <c r="A234" s="92" t="s">
        <v>117</v>
      </c>
      <c r="B234" s="95">
        <v>49.64</v>
      </c>
      <c r="C234" s="95">
        <v>2.2799999999999998</v>
      </c>
      <c r="D234" s="95">
        <v>0.08</v>
      </c>
      <c r="E234" s="19" t="str">
        <f>IF(Backstage!$T234="",Backstage!$S234,Backstage!$T234)</f>
        <v>Basalt</v>
      </c>
    </row>
    <row r="235" spans="1:5" x14ac:dyDescent="0.2">
      <c r="A235" s="92" t="s">
        <v>117</v>
      </c>
      <c r="B235" s="95">
        <v>49.64</v>
      </c>
      <c r="C235" s="95">
        <v>2.2799999999999998</v>
      </c>
      <c r="D235" s="95">
        <v>0.08</v>
      </c>
      <c r="E235" s="19" t="str">
        <f>IF(Backstage!$T235="",Backstage!$S235,Backstage!$T235)</f>
        <v>Basalt</v>
      </c>
    </row>
    <row r="236" spans="1:5" x14ac:dyDescent="0.2">
      <c r="A236">
        <v>125</v>
      </c>
      <c r="B236" s="95">
        <v>49.64</v>
      </c>
      <c r="C236" s="95">
        <v>2.2799999999999998</v>
      </c>
      <c r="D236" s="95">
        <v>0.08</v>
      </c>
      <c r="E236" s="19" t="str">
        <f>IF(Backstage!$T236="",Backstage!$S236,Backstage!$T236)</f>
        <v>Basalt</v>
      </c>
    </row>
    <row r="237" spans="1:5" x14ac:dyDescent="0.2">
      <c r="A237">
        <v>25</v>
      </c>
      <c r="B237" s="95">
        <v>49.64</v>
      </c>
      <c r="C237" s="95">
        <v>2.2799999999999998</v>
      </c>
      <c r="D237" s="95">
        <v>0.08</v>
      </c>
      <c r="E237" s="19" t="str">
        <f>IF(Backstage!$T237="",Backstage!$S237,Backstage!$T237)</f>
        <v>Basalt</v>
      </c>
    </row>
    <row r="238" spans="1:5" x14ac:dyDescent="0.2">
      <c r="A238">
        <v>24</v>
      </c>
      <c r="B238" s="95">
        <v>49.64</v>
      </c>
      <c r="C238" s="95">
        <v>2.2799999999999998</v>
      </c>
      <c r="D238" s="95">
        <v>0.08</v>
      </c>
      <c r="E238" s="19" t="str">
        <f>IF(Backstage!$T238="",Backstage!$S238,Backstage!$T238)</f>
        <v>Basalt</v>
      </c>
    </row>
    <row r="239" spans="1:5" x14ac:dyDescent="0.2">
      <c r="A239">
        <v>23</v>
      </c>
      <c r="B239" s="95">
        <v>49.64</v>
      </c>
      <c r="C239" s="95">
        <v>2.2799999999999998</v>
      </c>
      <c r="D239" s="95">
        <v>0.08</v>
      </c>
      <c r="E239" s="19" t="str">
        <f>IF(Backstage!$T239="",Backstage!$S239,Backstage!$T239)</f>
        <v>Basalt</v>
      </c>
    </row>
    <row r="240" spans="1:5" x14ac:dyDescent="0.2">
      <c r="A240">
        <v>27</v>
      </c>
      <c r="B240" s="95">
        <v>49.64</v>
      </c>
      <c r="C240" s="95">
        <v>2.2799999999999998</v>
      </c>
      <c r="D240" s="95">
        <v>0.08</v>
      </c>
      <c r="E240" s="19" t="str">
        <f>IF(Backstage!$T240="",Backstage!$S240,Backstage!$T240)</f>
        <v>Basalt</v>
      </c>
    </row>
    <row r="241" spans="1:5" x14ac:dyDescent="0.2">
      <c r="A241">
        <v>26</v>
      </c>
      <c r="B241" s="95">
        <v>49.64</v>
      </c>
      <c r="C241" s="95">
        <v>2.2799999999999998</v>
      </c>
      <c r="D241" s="95">
        <v>0.08</v>
      </c>
      <c r="E241" s="19" t="str">
        <f>IF(Backstage!$T241="",Backstage!$S241,Backstage!$T241)</f>
        <v>Basalt</v>
      </c>
    </row>
    <row r="242" spans="1:5" x14ac:dyDescent="0.2">
      <c r="A242" t="s">
        <v>118</v>
      </c>
      <c r="B242" s="95">
        <v>49.65</v>
      </c>
      <c r="C242" s="95">
        <v>4.63</v>
      </c>
      <c r="D242" s="95">
        <v>4.71</v>
      </c>
      <c r="E242" s="19" t="str">
        <f>IF(Backstage!$T242="",Backstage!$S242,Backstage!$T242)</f>
        <v>Phonotephrite</v>
      </c>
    </row>
    <row r="243" spans="1:5" x14ac:dyDescent="0.2">
      <c r="A243" s="91" t="s">
        <v>119</v>
      </c>
      <c r="B243" s="94">
        <v>49.672541106277777</v>
      </c>
      <c r="C243" s="94">
        <v>2.0946252273731596</v>
      </c>
      <c r="D243" s="94">
        <v>0.20946252273731594</v>
      </c>
      <c r="E243" s="19" t="str">
        <f>IF(Backstage!$T243="",Backstage!$S243,Backstage!$T243)</f>
        <v>Basalt</v>
      </c>
    </row>
    <row r="244" spans="1:5" x14ac:dyDescent="0.2">
      <c r="A244" t="s">
        <v>120</v>
      </c>
      <c r="B244" s="95">
        <v>49.72</v>
      </c>
      <c r="C244" s="95">
        <v>2.4500000000000002</v>
      </c>
      <c r="D244" s="95">
        <v>1.96</v>
      </c>
      <c r="E244" s="19" t="str">
        <f>IF(Backstage!$T244="",Backstage!$S244,Backstage!$T244)</f>
        <v>Basalt</v>
      </c>
    </row>
    <row r="245" spans="1:5" x14ac:dyDescent="0.2">
      <c r="A245" t="s">
        <v>121</v>
      </c>
      <c r="B245" s="95">
        <v>49.81</v>
      </c>
      <c r="C245" s="95">
        <v>2.42</v>
      </c>
      <c r="D245" s="95">
        <v>1.88</v>
      </c>
      <c r="E245" s="19" t="str">
        <f>IF(Backstage!$T245="",Backstage!$S245,Backstage!$T245)</f>
        <v>Basalt</v>
      </c>
    </row>
    <row r="246" spans="1:5" x14ac:dyDescent="0.2">
      <c r="A246" t="s">
        <v>122</v>
      </c>
      <c r="B246" s="95">
        <v>49.828525317732499</v>
      </c>
      <c r="C246" s="95">
        <v>2.3199515836191242</v>
      </c>
      <c r="D246" s="95">
        <v>1.9164817429897114</v>
      </c>
      <c r="E246" s="19" t="str">
        <f>IF(Backstage!$T246="",Backstage!$S246,Backstage!$T246)</f>
        <v>Basalt</v>
      </c>
    </row>
    <row r="247" spans="1:5" x14ac:dyDescent="0.2">
      <c r="A247" t="s">
        <v>122</v>
      </c>
      <c r="B247" s="95">
        <v>49.828525317732499</v>
      </c>
      <c r="C247" s="95">
        <v>2.3199515836191242</v>
      </c>
      <c r="D247" s="95">
        <v>1.9164817429897114</v>
      </c>
      <c r="E247" s="19" t="str">
        <f>IF(Backstage!$T247="",Backstage!$S247,Backstage!$T247)</f>
        <v>Basalt</v>
      </c>
    </row>
    <row r="248" spans="1:5" x14ac:dyDescent="0.2">
      <c r="A248" t="s">
        <v>122</v>
      </c>
      <c r="B248" s="95">
        <v>49.828525317732499</v>
      </c>
      <c r="C248" s="95">
        <v>2.3199515836191242</v>
      </c>
      <c r="D248" s="95">
        <v>1.9164817429897114</v>
      </c>
      <c r="E248" s="19" t="str">
        <f>IF(Backstage!$T248="",Backstage!$S248,Backstage!$T248)</f>
        <v>Basalt</v>
      </c>
    </row>
    <row r="249" spans="1:5" x14ac:dyDescent="0.2">
      <c r="A249" t="s">
        <v>123</v>
      </c>
      <c r="B249" s="95">
        <v>49.89</v>
      </c>
      <c r="C249" s="95">
        <v>1.95</v>
      </c>
      <c r="D249" s="95">
        <v>7.72</v>
      </c>
      <c r="E249" s="19" t="str">
        <f>IF(Backstage!$T249="",Backstage!$S249,Backstage!$T249)</f>
        <v>Phonotephrite</v>
      </c>
    </row>
    <row r="250" spans="1:5" x14ac:dyDescent="0.2">
      <c r="A250" t="s">
        <v>123</v>
      </c>
      <c r="B250" s="95">
        <v>49.89</v>
      </c>
      <c r="C250" s="95">
        <v>1.95</v>
      </c>
      <c r="D250" s="95">
        <v>7.72</v>
      </c>
      <c r="E250" s="19" t="str">
        <f>IF(Backstage!$T250="",Backstage!$S250,Backstage!$T250)</f>
        <v>Phonotephrite</v>
      </c>
    </row>
    <row r="251" spans="1:5" x14ac:dyDescent="0.2">
      <c r="A251" t="s">
        <v>123</v>
      </c>
      <c r="B251" s="95">
        <v>49.89</v>
      </c>
      <c r="C251" s="95">
        <v>1.95</v>
      </c>
      <c r="D251" s="95">
        <v>7.72</v>
      </c>
      <c r="E251" s="19" t="str">
        <f>IF(Backstage!$T251="",Backstage!$S251,Backstage!$T251)</f>
        <v>Phonotephrite</v>
      </c>
    </row>
    <row r="252" spans="1:5" x14ac:dyDescent="0.2">
      <c r="A252" t="s">
        <v>123</v>
      </c>
      <c r="B252" s="95">
        <v>49.89</v>
      </c>
      <c r="C252" s="95">
        <v>1.95</v>
      </c>
      <c r="D252" s="95">
        <v>7.72</v>
      </c>
      <c r="E252" s="19" t="str">
        <f>IF(Backstage!$T252="",Backstage!$S252,Backstage!$T252)</f>
        <v>Phonotephrite</v>
      </c>
    </row>
    <row r="253" spans="1:5" x14ac:dyDescent="0.2">
      <c r="A253" t="s">
        <v>123</v>
      </c>
      <c r="B253" s="95">
        <v>49.89</v>
      </c>
      <c r="C253" s="95">
        <v>1.95</v>
      </c>
      <c r="D253" s="95">
        <v>7.72</v>
      </c>
      <c r="E253" s="19" t="str">
        <f>IF(Backstage!$T253="",Backstage!$S253,Backstage!$T253)</f>
        <v>Phonotephrite</v>
      </c>
    </row>
    <row r="254" spans="1:5" x14ac:dyDescent="0.2">
      <c r="A254" t="s">
        <v>123</v>
      </c>
      <c r="B254" s="95">
        <v>49.89</v>
      </c>
      <c r="C254" s="95">
        <v>1.95</v>
      </c>
      <c r="D254" s="95">
        <v>7.72</v>
      </c>
      <c r="E254" s="19" t="str">
        <f>IF(Backstage!$T254="",Backstage!$S254,Backstage!$T254)</f>
        <v>Phonotephrite</v>
      </c>
    </row>
    <row r="255" spans="1:5" x14ac:dyDescent="0.2">
      <c r="A255" t="s">
        <v>123</v>
      </c>
      <c r="B255" s="95">
        <v>49.89</v>
      </c>
      <c r="C255" s="95">
        <v>1.95</v>
      </c>
      <c r="D255" s="95">
        <v>7.72</v>
      </c>
      <c r="E255" s="19" t="str">
        <f>IF(Backstage!$T255="",Backstage!$S255,Backstage!$T255)</f>
        <v>Phonotephrite</v>
      </c>
    </row>
    <row r="256" spans="1:5" x14ac:dyDescent="0.2">
      <c r="A256" t="s">
        <v>123</v>
      </c>
      <c r="B256" s="95">
        <v>49.89</v>
      </c>
      <c r="C256" s="95">
        <v>1.95</v>
      </c>
      <c r="D256" s="95">
        <v>7.72</v>
      </c>
      <c r="E256" s="19" t="str">
        <f>IF(Backstage!$T256="",Backstage!$S256,Backstage!$T256)</f>
        <v>Phonotephrite</v>
      </c>
    </row>
    <row r="257" spans="1:5" x14ac:dyDescent="0.2">
      <c r="A257" t="s">
        <v>123</v>
      </c>
      <c r="B257" s="95">
        <v>49.89</v>
      </c>
      <c r="C257" s="95">
        <v>1.95</v>
      </c>
      <c r="D257" s="95">
        <v>7.72</v>
      </c>
      <c r="E257" s="19" t="str">
        <f>IF(Backstage!$T257="",Backstage!$S257,Backstage!$T257)</f>
        <v>Phonotephrite</v>
      </c>
    </row>
    <row r="258" spans="1:5" x14ac:dyDescent="0.2">
      <c r="A258" t="s">
        <v>123</v>
      </c>
      <c r="B258" s="95">
        <v>49.89</v>
      </c>
      <c r="C258" s="95">
        <v>1.95</v>
      </c>
      <c r="D258" s="95">
        <v>7.72</v>
      </c>
      <c r="E258" s="19" t="str">
        <f>IF(Backstage!$T258="",Backstage!$S258,Backstage!$T258)</f>
        <v>Phonotephrite</v>
      </c>
    </row>
    <row r="259" spans="1:5" x14ac:dyDescent="0.2">
      <c r="A259" t="s">
        <v>123</v>
      </c>
      <c r="B259" s="95">
        <v>49.89</v>
      </c>
      <c r="C259" s="95">
        <v>1.95</v>
      </c>
      <c r="D259" s="95">
        <v>7.72</v>
      </c>
      <c r="E259" s="19" t="str">
        <f>IF(Backstage!$T259="",Backstage!$S259,Backstage!$T259)</f>
        <v>Phonotephrite</v>
      </c>
    </row>
    <row r="260" spans="1:5" x14ac:dyDescent="0.2">
      <c r="A260" t="s">
        <v>123</v>
      </c>
      <c r="B260" s="95">
        <v>49.89</v>
      </c>
      <c r="C260" s="95">
        <v>1.95</v>
      </c>
      <c r="D260" s="95">
        <v>7.72</v>
      </c>
      <c r="E260" s="19" t="str">
        <f>IF(Backstage!$T260="",Backstage!$S260,Backstage!$T260)</f>
        <v>Phonotephrite</v>
      </c>
    </row>
    <row r="261" spans="1:5" x14ac:dyDescent="0.2">
      <c r="A261" t="s">
        <v>123</v>
      </c>
      <c r="B261" s="95">
        <v>49.89</v>
      </c>
      <c r="C261" s="95">
        <v>1.95</v>
      </c>
      <c r="D261" s="95">
        <v>7.72</v>
      </c>
      <c r="E261" s="19" t="str">
        <f>IF(Backstage!$T261="",Backstage!$S261,Backstage!$T261)</f>
        <v>Phonotephrite</v>
      </c>
    </row>
    <row r="262" spans="1:5" x14ac:dyDescent="0.2">
      <c r="A262" t="s">
        <v>123</v>
      </c>
      <c r="B262" s="95">
        <v>49.89</v>
      </c>
      <c r="C262" s="95">
        <v>1.95</v>
      </c>
      <c r="D262" s="95">
        <v>7.72</v>
      </c>
      <c r="E262" s="19" t="str">
        <f>IF(Backstage!$T262="",Backstage!$S262,Backstage!$T262)</f>
        <v>Phonotephrite</v>
      </c>
    </row>
    <row r="263" spans="1:5" x14ac:dyDescent="0.2">
      <c r="A263" t="s">
        <v>123</v>
      </c>
      <c r="B263" s="95">
        <v>49.89</v>
      </c>
      <c r="C263" s="95">
        <v>1.95</v>
      </c>
      <c r="D263" s="95">
        <v>7.72</v>
      </c>
      <c r="E263" s="19" t="str">
        <f>IF(Backstage!$T263="",Backstage!$S263,Backstage!$T263)</f>
        <v>Phonotephrite</v>
      </c>
    </row>
    <row r="264" spans="1:5" x14ac:dyDescent="0.2">
      <c r="A264" t="s">
        <v>123</v>
      </c>
      <c r="B264" s="95">
        <v>49.89</v>
      </c>
      <c r="C264" s="95">
        <v>1.95</v>
      </c>
      <c r="D264" s="95">
        <v>7.72</v>
      </c>
      <c r="E264" s="19" t="str">
        <f>IF(Backstage!$T264="",Backstage!$S264,Backstage!$T264)</f>
        <v>Phonotephrite</v>
      </c>
    </row>
    <row r="265" spans="1:5" x14ac:dyDescent="0.2">
      <c r="A265" t="s">
        <v>123</v>
      </c>
      <c r="B265" s="95">
        <v>49.89</v>
      </c>
      <c r="C265" s="95">
        <v>1.95</v>
      </c>
      <c r="D265" s="95">
        <v>7.72</v>
      </c>
      <c r="E265" s="19" t="str">
        <f>IF(Backstage!$T265="",Backstage!$S265,Backstage!$T265)</f>
        <v>Phonotephrite</v>
      </c>
    </row>
    <row r="266" spans="1:5" x14ac:dyDescent="0.2">
      <c r="A266" t="s">
        <v>123</v>
      </c>
      <c r="B266" s="95">
        <v>49.89</v>
      </c>
      <c r="C266" s="95">
        <v>1.95</v>
      </c>
      <c r="D266" s="95">
        <v>7.72</v>
      </c>
      <c r="E266" s="19" t="str">
        <f>IF(Backstage!$T266="",Backstage!$S266,Backstage!$T266)</f>
        <v>Phonotephrite</v>
      </c>
    </row>
    <row r="267" spans="1:5" x14ac:dyDescent="0.2">
      <c r="A267" t="s">
        <v>123</v>
      </c>
      <c r="B267" s="95">
        <v>49.89</v>
      </c>
      <c r="C267" s="95">
        <v>1.95</v>
      </c>
      <c r="D267" s="95">
        <v>7.72</v>
      </c>
      <c r="E267" s="19" t="str">
        <f>IF(Backstage!$T267="",Backstage!$S267,Backstage!$T267)</f>
        <v>Phonotephrite</v>
      </c>
    </row>
    <row r="268" spans="1:5" x14ac:dyDescent="0.2">
      <c r="A268" t="s">
        <v>123</v>
      </c>
      <c r="B268" s="95">
        <v>49.89</v>
      </c>
      <c r="C268" s="95">
        <v>1.95</v>
      </c>
      <c r="D268" s="95">
        <v>7.72</v>
      </c>
      <c r="E268" s="19" t="str">
        <f>IF(Backstage!$T268="",Backstage!$S268,Backstage!$T268)</f>
        <v>Phonotephrite</v>
      </c>
    </row>
    <row r="269" spans="1:5" x14ac:dyDescent="0.2">
      <c r="A269" t="s">
        <v>123</v>
      </c>
      <c r="B269" s="95">
        <v>49.89</v>
      </c>
      <c r="C269" s="95">
        <v>1.95</v>
      </c>
      <c r="D269" s="95">
        <v>7.72</v>
      </c>
      <c r="E269" s="19" t="str">
        <f>IF(Backstage!$T269="",Backstage!$S269,Backstage!$T269)</f>
        <v>Phonotephrite</v>
      </c>
    </row>
    <row r="270" spans="1:5" x14ac:dyDescent="0.2">
      <c r="A270" t="s">
        <v>123</v>
      </c>
      <c r="B270" s="95">
        <v>49.89</v>
      </c>
      <c r="C270" s="95">
        <v>1.95</v>
      </c>
      <c r="D270" s="95">
        <v>7.72</v>
      </c>
      <c r="E270" s="19" t="str">
        <f>IF(Backstage!$T270="",Backstage!$S270,Backstage!$T270)</f>
        <v>Phonotephrite</v>
      </c>
    </row>
    <row r="271" spans="1:5" x14ac:dyDescent="0.2">
      <c r="A271" t="s">
        <v>123</v>
      </c>
      <c r="B271" s="95">
        <v>49.89</v>
      </c>
      <c r="C271" s="95">
        <v>1.95</v>
      </c>
      <c r="D271" s="95">
        <v>7.72</v>
      </c>
      <c r="E271" s="19" t="str">
        <f>IF(Backstage!$T271="",Backstage!$S271,Backstage!$T271)</f>
        <v>Phonotephrite</v>
      </c>
    </row>
    <row r="272" spans="1:5" x14ac:dyDescent="0.2">
      <c r="A272" t="s">
        <v>123</v>
      </c>
      <c r="B272" s="95">
        <v>49.89</v>
      </c>
      <c r="C272" s="95">
        <v>1.95</v>
      </c>
      <c r="D272" s="95">
        <v>7.72</v>
      </c>
      <c r="E272" s="19" t="str">
        <f>IF(Backstage!$T272="",Backstage!$S272,Backstage!$T272)</f>
        <v>Phonotephrite</v>
      </c>
    </row>
    <row r="273" spans="1:5" x14ac:dyDescent="0.2">
      <c r="A273" t="s">
        <v>123</v>
      </c>
      <c r="B273" s="95">
        <v>49.89</v>
      </c>
      <c r="C273" s="95">
        <v>1.95</v>
      </c>
      <c r="D273" s="95">
        <v>7.72</v>
      </c>
      <c r="E273" s="19" t="str">
        <f>IF(Backstage!$T273="",Backstage!$S273,Backstage!$T273)</f>
        <v>Phonotephrite</v>
      </c>
    </row>
    <row r="274" spans="1:5" x14ac:dyDescent="0.2">
      <c r="A274" t="s">
        <v>123</v>
      </c>
      <c r="B274" s="95">
        <v>49.89</v>
      </c>
      <c r="C274" s="95">
        <v>1.95</v>
      </c>
      <c r="D274" s="95">
        <v>7.72</v>
      </c>
      <c r="E274" s="19" t="str">
        <f>IF(Backstage!$T274="",Backstage!$S274,Backstage!$T274)</f>
        <v>Phonotephrite</v>
      </c>
    </row>
    <row r="275" spans="1:5" x14ac:dyDescent="0.2">
      <c r="A275" t="s">
        <v>123</v>
      </c>
      <c r="B275" s="95">
        <v>49.89</v>
      </c>
      <c r="C275" s="95">
        <v>1.95</v>
      </c>
      <c r="D275" s="95">
        <v>7.72</v>
      </c>
      <c r="E275" s="19" t="str">
        <f>IF(Backstage!$T275="",Backstage!$S275,Backstage!$T275)</f>
        <v>Phonotephrite</v>
      </c>
    </row>
    <row r="276" spans="1:5" x14ac:dyDescent="0.2">
      <c r="A276" t="s">
        <v>123</v>
      </c>
      <c r="B276" s="95">
        <v>49.89</v>
      </c>
      <c r="C276" s="95">
        <v>1.95</v>
      </c>
      <c r="D276" s="95">
        <v>7.72</v>
      </c>
      <c r="E276" s="19" t="str">
        <f>IF(Backstage!$T276="",Backstage!$S276,Backstage!$T276)</f>
        <v>Phonotephrite</v>
      </c>
    </row>
    <row r="277" spans="1:5" x14ac:dyDescent="0.2">
      <c r="A277" t="s">
        <v>123</v>
      </c>
      <c r="B277" s="95">
        <v>49.89</v>
      </c>
      <c r="C277" s="95">
        <v>1.95</v>
      </c>
      <c r="D277" s="95">
        <v>7.72</v>
      </c>
      <c r="E277" s="19" t="str">
        <f>IF(Backstage!$T277="",Backstage!$S277,Backstage!$T277)</f>
        <v>Phonotephrite</v>
      </c>
    </row>
    <row r="278" spans="1:5" x14ac:dyDescent="0.2">
      <c r="A278" t="s">
        <v>123</v>
      </c>
      <c r="B278" s="95">
        <v>49.89</v>
      </c>
      <c r="C278" s="95">
        <v>1.95</v>
      </c>
      <c r="D278" s="95">
        <v>7.72</v>
      </c>
      <c r="E278" s="19" t="str">
        <f>IF(Backstage!$T278="",Backstage!$S278,Backstage!$T278)</f>
        <v>Phonotephrite</v>
      </c>
    </row>
    <row r="279" spans="1:5" x14ac:dyDescent="0.2">
      <c r="A279" t="s">
        <v>123</v>
      </c>
      <c r="B279" s="95">
        <v>49.89</v>
      </c>
      <c r="C279" s="95">
        <v>1.95</v>
      </c>
      <c r="D279" s="95">
        <v>7.72</v>
      </c>
      <c r="E279" s="19" t="str">
        <f>IF(Backstage!$T279="",Backstage!$S279,Backstage!$T279)</f>
        <v>Phonotephrite</v>
      </c>
    </row>
    <row r="280" spans="1:5" x14ac:dyDescent="0.2">
      <c r="A280" t="s">
        <v>123</v>
      </c>
      <c r="B280" s="95">
        <v>49.89</v>
      </c>
      <c r="C280" s="95">
        <v>1.95</v>
      </c>
      <c r="D280" s="95">
        <v>7.72</v>
      </c>
      <c r="E280" s="19" t="str">
        <f>IF(Backstage!$T280="",Backstage!$S280,Backstage!$T280)</f>
        <v>Phonotephrite</v>
      </c>
    </row>
    <row r="281" spans="1:5" x14ac:dyDescent="0.2">
      <c r="A281" t="s">
        <v>123</v>
      </c>
      <c r="B281" s="95">
        <v>49.89</v>
      </c>
      <c r="C281" s="95">
        <v>1.95</v>
      </c>
      <c r="D281" s="95">
        <v>7.72</v>
      </c>
      <c r="E281" s="19" t="str">
        <f>IF(Backstage!$T281="",Backstage!$S281,Backstage!$T281)</f>
        <v>Phonotephrite</v>
      </c>
    </row>
    <row r="282" spans="1:5" x14ac:dyDescent="0.2">
      <c r="A282" t="s">
        <v>123</v>
      </c>
      <c r="B282" s="95">
        <v>49.89</v>
      </c>
      <c r="C282" s="95">
        <v>1.95</v>
      </c>
      <c r="D282" s="95">
        <v>7.72</v>
      </c>
      <c r="E282" s="19" t="str">
        <f>IF(Backstage!$T282="",Backstage!$S282,Backstage!$T282)</f>
        <v>Phonotephrite</v>
      </c>
    </row>
    <row r="283" spans="1:5" x14ac:dyDescent="0.2">
      <c r="A283" t="s">
        <v>123</v>
      </c>
      <c r="B283" s="95">
        <v>49.89</v>
      </c>
      <c r="C283" s="95">
        <v>1.95</v>
      </c>
      <c r="D283" s="95">
        <v>7.72</v>
      </c>
      <c r="E283" s="19" t="str">
        <f>IF(Backstage!$T283="",Backstage!$S283,Backstage!$T283)</f>
        <v>Phonotephrite</v>
      </c>
    </row>
    <row r="284" spans="1:5" x14ac:dyDescent="0.2">
      <c r="A284" t="s">
        <v>123</v>
      </c>
      <c r="B284" s="95">
        <v>49.89</v>
      </c>
      <c r="C284" s="95">
        <v>1.95</v>
      </c>
      <c r="D284" s="95">
        <v>7.72</v>
      </c>
      <c r="E284" s="19" t="str">
        <f>IF(Backstage!$T284="",Backstage!$S284,Backstage!$T284)</f>
        <v>Phonotephrite</v>
      </c>
    </row>
    <row r="285" spans="1:5" x14ac:dyDescent="0.2">
      <c r="A285" t="s">
        <v>123</v>
      </c>
      <c r="B285" s="95">
        <v>49.89</v>
      </c>
      <c r="C285" s="95">
        <v>1.95</v>
      </c>
      <c r="D285" s="95">
        <v>7.72</v>
      </c>
      <c r="E285" s="19" t="str">
        <f>IF(Backstage!$T285="",Backstage!$S285,Backstage!$T285)</f>
        <v>Phonotephrite</v>
      </c>
    </row>
    <row r="286" spans="1:5" x14ac:dyDescent="0.2">
      <c r="A286" t="s">
        <v>123</v>
      </c>
      <c r="B286" s="95">
        <v>49.89</v>
      </c>
      <c r="C286" s="95">
        <v>1.95</v>
      </c>
      <c r="D286" s="95">
        <v>7.72</v>
      </c>
      <c r="E286" s="19" t="str">
        <f>IF(Backstage!$T286="",Backstage!$S286,Backstage!$T286)</f>
        <v>Phonotephrite</v>
      </c>
    </row>
    <row r="287" spans="1:5" x14ac:dyDescent="0.2">
      <c r="A287" t="s">
        <v>123</v>
      </c>
      <c r="B287" s="95">
        <v>49.89</v>
      </c>
      <c r="C287" s="95">
        <v>1.95</v>
      </c>
      <c r="D287" s="95">
        <v>7.72</v>
      </c>
      <c r="E287" s="19" t="str">
        <f>IF(Backstage!$T287="",Backstage!$S287,Backstage!$T287)</f>
        <v>Phonotephrite</v>
      </c>
    </row>
    <row r="288" spans="1:5" x14ac:dyDescent="0.2">
      <c r="A288" s="91" t="s">
        <v>124</v>
      </c>
      <c r="B288" s="94">
        <v>49.984948661156025</v>
      </c>
      <c r="C288" s="94">
        <v>2.921465119678774</v>
      </c>
      <c r="D288" s="94">
        <v>0.14006972478330595</v>
      </c>
      <c r="E288" s="19" t="str">
        <f>IF(Backstage!$T288="",Backstage!$S288,Backstage!$T288)</f>
        <v>Basalt</v>
      </c>
    </row>
    <row r="289" spans="1:5" x14ac:dyDescent="0.2">
      <c r="A289" s="91" t="s">
        <v>125</v>
      </c>
      <c r="B289" s="94">
        <v>49.9849724794392</v>
      </c>
      <c r="C289" s="94">
        <v>2.9214584946367945</v>
      </c>
      <c r="D289" s="94">
        <v>0.14007002380181499</v>
      </c>
      <c r="E289" s="19" t="str">
        <f>IF(Backstage!$T289="",Backstage!$S289,Backstage!$T289)</f>
        <v>Basalt</v>
      </c>
    </row>
    <row r="290" spans="1:5" x14ac:dyDescent="0.2">
      <c r="A290" s="91" t="s">
        <v>126</v>
      </c>
      <c r="B290" s="94">
        <v>49.984995476230139</v>
      </c>
      <c r="C290" s="94">
        <v>2.9214596227825105</v>
      </c>
      <c r="D290" s="94">
        <v>0.14007057129013853</v>
      </c>
      <c r="E290" s="19" t="str">
        <f>IF(Backstage!$T290="",Backstage!$S290,Backstage!$T290)</f>
        <v>Basalt</v>
      </c>
    </row>
    <row r="291" spans="1:5" x14ac:dyDescent="0.2">
      <c r="A291" s="91" t="s">
        <v>127</v>
      </c>
      <c r="B291" s="94">
        <v>49.985029494522195</v>
      </c>
      <c r="C291" s="94">
        <v>2.9214622519392242</v>
      </c>
      <c r="D291" s="94">
        <v>0.14006990238029784</v>
      </c>
      <c r="E291" s="19" t="str">
        <f>IF(Backstage!$T291="",Backstage!$S291,Backstage!$T291)</f>
        <v>Basalt</v>
      </c>
    </row>
    <row r="292" spans="1:5" x14ac:dyDescent="0.2">
      <c r="A292" s="91" t="s">
        <v>128</v>
      </c>
      <c r="B292" s="94">
        <v>49.985031104485095</v>
      </c>
      <c r="C292" s="94">
        <v>2.9214643892673116</v>
      </c>
      <c r="D292" s="94">
        <v>0.14007034755332201</v>
      </c>
      <c r="E292" s="19" t="str">
        <f>IF(Backstage!$T292="",Backstage!$S292,Backstage!$T292)</f>
        <v>Basalt</v>
      </c>
    </row>
    <row r="293" spans="1:5" x14ac:dyDescent="0.2">
      <c r="A293" t="s">
        <v>129</v>
      </c>
      <c r="B293" s="95">
        <v>50.03</v>
      </c>
      <c r="C293" s="95">
        <v>2.46</v>
      </c>
      <c r="D293" s="95">
        <v>1.99</v>
      </c>
      <c r="E293" s="19" t="str">
        <f>IF(Backstage!$T293="",Backstage!$S293,Backstage!$T293)</f>
        <v>Basalt</v>
      </c>
    </row>
    <row r="294" spans="1:5" x14ac:dyDescent="0.2">
      <c r="A294" t="s">
        <v>130</v>
      </c>
      <c r="B294" s="95">
        <v>50.17</v>
      </c>
      <c r="C294" s="95">
        <v>2.33</v>
      </c>
      <c r="D294" s="95">
        <v>0.23</v>
      </c>
      <c r="E294" s="19" t="str">
        <f>IF(Backstage!$T294="",Backstage!$S294,Backstage!$T294)</f>
        <v>Basalt</v>
      </c>
    </row>
    <row r="295" spans="1:5" x14ac:dyDescent="0.2">
      <c r="A295" t="s">
        <v>130</v>
      </c>
      <c r="B295" s="95">
        <v>50.17</v>
      </c>
      <c r="C295" s="95">
        <v>2.33</v>
      </c>
      <c r="D295" s="95">
        <v>0.23</v>
      </c>
      <c r="E295" s="19" t="str">
        <f>IF(Backstage!$T295="",Backstage!$S295,Backstage!$T295)</f>
        <v>Basalt</v>
      </c>
    </row>
    <row r="296" spans="1:5" x14ac:dyDescent="0.2">
      <c r="A296" t="s">
        <v>130</v>
      </c>
      <c r="B296" s="95">
        <v>50.17</v>
      </c>
      <c r="C296" s="95">
        <v>2.33</v>
      </c>
      <c r="D296" s="95">
        <v>0.23</v>
      </c>
      <c r="E296" s="19" t="str">
        <f>IF(Backstage!$T296="",Backstage!$S296,Backstage!$T296)</f>
        <v>Basalt</v>
      </c>
    </row>
    <row r="297" spans="1:5" x14ac:dyDescent="0.2">
      <c r="A297" t="s">
        <v>130</v>
      </c>
      <c r="B297" s="95">
        <v>50.17</v>
      </c>
      <c r="C297" s="95">
        <v>2.33</v>
      </c>
      <c r="D297" s="95">
        <v>0.23</v>
      </c>
      <c r="E297" s="19" t="str">
        <f>IF(Backstage!$T297="",Backstage!$S297,Backstage!$T297)</f>
        <v>Basalt</v>
      </c>
    </row>
    <row r="298" spans="1:5" x14ac:dyDescent="0.2">
      <c r="A298" t="s">
        <v>130</v>
      </c>
      <c r="B298" s="95">
        <v>50.17</v>
      </c>
      <c r="C298" s="95">
        <v>2.33</v>
      </c>
      <c r="D298" s="95">
        <v>0.23</v>
      </c>
      <c r="E298" s="19" t="str">
        <f>IF(Backstage!$T298="",Backstage!$S298,Backstage!$T298)</f>
        <v>Basalt</v>
      </c>
    </row>
    <row r="299" spans="1:5" x14ac:dyDescent="0.2">
      <c r="A299" t="s">
        <v>130</v>
      </c>
      <c r="B299" s="95">
        <v>50.17</v>
      </c>
      <c r="C299" s="95">
        <v>2.33</v>
      </c>
      <c r="D299" s="95">
        <v>0.23</v>
      </c>
      <c r="E299" s="19" t="str">
        <f>IF(Backstage!$T299="",Backstage!$S299,Backstage!$T299)</f>
        <v>Basalt</v>
      </c>
    </row>
    <row r="300" spans="1:5" x14ac:dyDescent="0.2">
      <c r="A300" t="s">
        <v>130</v>
      </c>
      <c r="B300" s="95">
        <v>50.17</v>
      </c>
      <c r="C300" s="95">
        <v>2.33</v>
      </c>
      <c r="D300" s="95">
        <v>0.23</v>
      </c>
      <c r="E300" s="19" t="str">
        <f>IF(Backstage!$T300="",Backstage!$S300,Backstage!$T300)</f>
        <v>Basalt</v>
      </c>
    </row>
    <row r="301" spans="1:5" x14ac:dyDescent="0.2">
      <c r="A301" t="s">
        <v>130</v>
      </c>
      <c r="B301" s="95">
        <v>50.17</v>
      </c>
      <c r="C301" s="95">
        <v>2.33</v>
      </c>
      <c r="D301" s="95">
        <v>0.23</v>
      </c>
      <c r="E301" s="19" t="str">
        <f>IF(Backstage!$T301="",Backstage!$S301,Backstage!$T301)</f>
        <v>Basalt</v>
      </c>
    </row>
    <row r="302" spans="1:5" x14ac:dyDescent="0.2">
      <c r="A302" t="s">
        <v>130</v>
      </c>
      <c r="B302" s="95">
        <v>50.17</v>
      </c>
      <c r="C302" s="95">
        <v>2.33</v>
      </c>
      <c r="D302" s="95">
        <v>0.23</v>
      </c>
      <c r="E302" s="19" t="str">
        <f>IF(Backstage!$T302="",Backstage!$S302,Backstage!$T302)</f>
        <v>Basalt</v>
      </c>
    </row>
    <row r="303" spans="1:5" x14ac:dyDescent="0.2">
      <c r="A303" t="s">
        <v>130</v>
      </c>
      <c r="B303" s="95">
        <v>50.17</v>
      </c>
      <c r="C303" s="95">
        <v>2.33</v>
      </c>
      <c r="D303" s="95">
        <v>0.23</v>
      </c>
      <c r="E303" s="19" t="str">
        <f>IF(Backstage!$T303="",Backstage!$S303,Backstage!$T303)</f>
        <v>Basalt</v>
      </c>
    </row>
    <row r="304" spans="1:5" x14ac:dyDescent="0.2">
      <c r="A304" t="s">
        <v>130</v>
      </c>
      <c r="B304" s="95">
        <v>50.17</v>
      </c>
      <c r="C304" s="95">
        <v>2.33</v>
      </c>
      <c r="D304" s="95">
        <v>0.23</v>
      </c>
      <c r="E304" s="19" t="str">
        <f>IF(Backstage!$T304="",Backstage!$S304,Backstage!$T304)</f>
        <v>Basalt</v>
      </c>
    </row>
    <row r="305" spans="1:5" x14ac:dyDescent="0.2">
      <c r="A305" t="s">
        <v>130</v>
      </c>
      <c r="B305" s="95">
        <v>50.17</v>
      </c>
      <c r="C305" s="95">
        <v>2.33</v>
      </c>
      <c r="D305" s="95">
        <v>0.23</v>
      </c>
      <c r="E305" s="19" t="str">
        <f>IF(Backstage!$T305="",Backstage!$S305,Backstage!$T305)</f>
        <v>Basalt</v>
      </c>
    </row>
    <row r="306" spans="1:5" x14ac:dyDescent="0.2">
      <c r="A306" t="s">
        <v>130</v>
      </c>
      <c r="B306" s="95">
        <v>50.17</v>
      </c>
      <c r="C306" s="95">
        <v>2.33</v>
      </c>
      <c r="D306" s="95">
        <v>0.23</v>
      </c>
      <c r="E306" s="19" t="str">
        <f>IF(Backstage!$T306="",Backstage!$S306,Backstage!$T306)</f>
        <v>Basalt</v>
      </c>
    </row>
    <row r="307" spans="1:5" x14ac:dyDescent="0.2">
      <c r="A307" t="s">
        <v>130</v>
      </c>
      <c r="B307" s="95">
        <v>50.17</v>
      </c>
      <c r="C307" s="95">
        <v>2.33</v>
      </c>
      <c r="D307" s="95">
        <v>0.23</v>
      </c>
      <c r="E307" s="19" t="str">
        <f>IF(Backstage!$T307="",Backstage!$S307,Backstage!$T307)</f>
        <v>Basalt</v>
      </c>
    </row>
    <row r="308" spans="1:5" x14ac:dyDescent="0.2">
      <c r="A308" t="s">
        <v>130</v>
      </c>
      <c r="B308" s="95">
        <v>50.17</v>
      </c>
      <c r="C308" s="95">
        <v>2.33</v>
      </c>
      <c r="D308" s="95">
        <v>0.23</v>
      </c>
      <c r="E308" s="19" t="str">
        <f>IF(Backstage!$T308="",Backstage!$S308,Backstage!$T308)</f>
        <v>Basalt</v>
      </c>
    </row>
    <row r="309" spans="1:5" x14ac:dyDescent="0.2">
      <c r="A309" t="s">
        <v>130</v>
      </c>
      <c r="B309" s="95">
        <v>50.17</v>
      </c>
      <c r="C309" s="95">
        <v>2.33</v>
      </c>
      <c r="D309" s="95">
        <v>0.23</v>
      </c>
      <c r="E309" s="19" t="str">
        <f>IF(Backstage!$T309="",Backstage!$S309,Backstage!$T309)</f>
        <v>Basalt</v>
      </c>
    </row>
    <row r="310" spans="1:5" x14ac:dyDescent="0.2">
      <c r="A310" t="s">
        <v>130</v>
      </c>
      <c r="B310" s="95">
        <v>50.17</v>
      </c>
      <c r="C310" s="95">
        <v>2.33</v>
      </c>
      <c r="D310" s="95">
        <v>0.23</v>
      </c>
      <c r="E310" s="19" t="str">
        <f>IF(Backstage!$T310="",Backstage!$S310,Backstage!$T310)</f>
        <v>Basalt</v>
      </c>
    </row>
    <row r="311" spans="1:5" x14ac:dyDescent="0.2">
      <c r="A311" t="s">
        <v>130</v>
      </c>
      <c r="B311" s="95">
        <v>50.17</v>
      </c>
      <c r="C311" s="95">
        <v>2.33</v>
      </c>
      <c r="D311" s="95">
        <v>0.23</v>
      </c>
      <c r="E311" s="19" t="str">
        <f>IF(Backstage!$T311="",Backstage!$S311,Backstage!$T311)</f>
        <v>Basalt</v>
      </c>
    </row>
    <row r="312" spans="1:5" x14ac:dyDescent="0.2">
      <c r="A312" t="s">
        <v>130</v>
      </c>
      <c r="B312" s="95">
        <v>50.17</v>
      </c>
      <c r="C312" s="95">
        <v>2.33</v>
      </c>
      <c r="D312" s="95">
        <v>0.23</v>
      </c>
      <c r="E312" s="19" t="str">
        <f>IF(Backstage!$T312="",Backstage!$S312,Backstage!$T312)</f>
        <v>Basalt</v>
      </c>
    </row>
    <row r="313" spans="1:5" x14ac:dyDescent="0.2">
      <c r="A313" t="s">
        <v>130</v>
      </c>
      <c r="B313" s="95">
        <v>50.17</v>
      </c>
      <c r="C313" s="95">
        <v>2.33</v>
      </c>
      <c r="D313" s="95">
        <v>0.23</v>
      </c>
      <c r="E313" s="19" t="str">
        <f>IF(Backstage!$T313="",Backstage!$S313,Backstage!$T313)</f>
        <v>Basalt</v>
      </c>
    </row>
    <row r="314" spans="1:5" x14ac:dyDescent="0.2">
      <c r="A314" t="s">
        <v>130</v>
      </c>
      <c r="B314" s="95">
        <v>50.17</v>
      </c>
      <c r="C314" s="95">
        <v>2.33</v>
      </c>
      <c r="D314" s="95">
        <v>0.23</v>
      </c>
      <c r="E314" s="19" t="str">
        <f>IF(Backstage!$T314="",Backstage!$S314,Backstage!$T314)</f>
        <v>Basalt</v>
      </c>
    </row>
    <row r="315" spans="1:5" x14ac:dyDescent="0.2">
      <c r="A315" t="s">
        <v>130</v>
      </c>
      <c r="B315" s="95">
        <v>50.17</v>
      </c>
      <c r="C315" s="95">
        <v>2.33</v>
      </c>
      <c r="D315" s="95">
        <v>0.23</v>
      </c>
      <c r="E315" s="19" t="str">
        <f>IF(Backstage!$T315="",Backstage!$S315,Backstage!$T315)</f>
        <v>Basalt</v>
      </c>
    </row>
    <row r="316" spans="1:5" x14ac:dyDescent="0.2">
      <c r="A316" t="s">
        <v>130</v>
      </c>
      <c r="B316" s="95">
        <v>50.17</v>
      </c>
      <c r="C316" s="95">
        <v>2.33</v>
      </c>
      <c r="D316" s="95">
        <v>0.23</v>
      </c>
      <c r="E316" s="19" t="str">
        <f>IF(Backstage!$T316="",Backstage!$S316,Backstage!$T316)</f>
        <v>Basalt</v>
      </c>
    </row>
    <row r="317" spans="1:5" x14ac:dyDescent="0.2">
      <c r="A317" t="s">
        <v>130</v>
      </c>
      <c r="B317" s="95">
        <v>50.17</v>
      </c>
      <c r="C317" s="95">
        <v>2.33</v>
      </c>
      <c r="D317" s="95">
        <v>0.23</v>
      </c>
      <c r="E317" s="19" t="str">
        <f>IF(Backstage!$T317="",Backstage!$S317,Backstage!$T317)</f>
        <v>Basalt</v>
      </c>
    </row>
    <row r="318" spans="1:5" x14ac:dyDescent="0.2">
      <c r="A318" t="s">
        <v>130</v>
      </c>
      <c r="B318" s="95">
        <v>50.17</v>
      </c>
      <c r="C318" s="95">
        <v>2.33</v>
      </c>
      <c r="D318" s="95">
        <v>0.23</v>
      </c>
      <c r="E318" s="19" t="str">
        <f>IF(Backstage!$T318="",Backstage!$S318,Backstage!$T318)</f>
        <v>Basalt</v>
      </c>
    </row>
    <row r="319" spans="1:5" x14ac:dyDescent="0.2">
      <c r="A319" t="s">
        <v>130</v>
      </c>
      <c r="B319" s="95">
        <v>50.17</v>
      </c>
      <c r="C319" s="95">
        <v>2.33</v>
      </c>
      <c r="D319" s="95">
        <v>0.23</v>
      </c>
      <c r="E319" s="19" t="str">
        <f>IF(Backstage!$T319="",Backstage!$S319,Backstage!$T319)</f>
        <v>Basalt</v>
      </c>
    </row>
    <row r="320" spans="1:5" x14ac:dyDescent="0.2">
      <c r="A320" t="s">
        <v>131</v>
      </c>
      <c r="B320" s="95">
        <v>50.175017501750162</v>
      </c>
      <c r="C320" s="95">
        <v>2.3302330233023296</v>
      </c>
      <c r="D320" s="95">
        <v>0.23002300230022996</v>
      </c>
      <c r="E320" s="19" t="str">
        <f>IF(Backstage!$T320="",Backstage!$S320,Backstage!$T320)</f>
        <v>Basalt</v>
      </c>
    </row>
    <row r="321" spans="1:5" x14ac:dyDescent="0.2">
      <c r="A321" t="s">
        <v>131</v>
      </c>
      <c r="B321" s="95">
        <v>50.175017501750162</v>
      </c>
      <c r="C321" s="95">
        <v>2.3302330233023296</v>
      </c>
      <c r="D321" s="95">
        <v>0.23002300230022996</v>
      </c>
      <c r="E321" s="19" t="str">
        <f>IF(Backstage!$T321="",Backstage!$S321,Backstage!$T321)</f>
        <v>Basalt</v>
      </c>
    </row>
    <row r="322" spans="1:5" x14ac:dyDescent="0.2">
      <c r="A322" t="s">
        <v>131</v>
      </c>
      <c r="B322" s="95">
        <v>50.175017501750162</v>
      </c>
      <c r="C322" s="95">
        <v>2.3302330233023296</v>
      </c>
      <c r="D322" s="95">
        <v>0.23002300230022996</v>
      </c>
      <c r="E322" s="19" t="str">
        <f>IF(Backstage!$T322="",Backstage!$S322,Backstage!$T322)</f>
        <v>Basalt</v>
      </c>
    </row>
    <row r="323" spans="1:5" x14ac:dyDescent="0.2">
      <c r="A323" t="s">
        <v>131</v>
      </c>
      <c r="B323" s="95">
        <v>50.175017501750162</v>
      </c>
      <c r="C323" s="95">
        <v>2.3302330233023296</v>
      </c>
      <c r="D323" s="95">
        <v>0.23002300230022996</v>
      </c>
      <c r="E323" s="19" t="str">
        <f>IF(Backstage!$T323="",Backstage!$S323,Backstage!$T323)</f>
        <v>Basalt</v>
      </c>
    </row>
    <row r="324" spans="1:5" x14ac:dyDescent="0.2">
      <c r="A324" t="s">
        <v>131</v>
      </c>
      <c r="B324" s="95">
        <v>50.175017501750162</v>
      </c>
      <c r="C324" s="95">
        <v>2.3302330233023296</v>
      </c>
      <c r="D324" s="95">
        <v>0.23002300230022996</v>
      </c>
      <c r="E324" s="19" t="str">
        <f>IF(Backstage!$T324="",Backstage!$S324,Backstage!$T324)</f>
        <v>Basalt</v>
      </c>
    </row>
    <row r="325" spans="1:5" x14ac:dyDescent="0.2">
      <c r="A325" t="s">
        <v>131</v>
      </c>
      <c r="B325" s="95">
        <v>50.175017501750176</v>
      </c>
      <c r="C325" s="95">
        <v>2.3302330233023305</v>
      </c>
      <c r="D325" s="95">
        <v>0.23002300230023004</v>
      </c>
      <c r="E325" s="19" t="str">
        <f>IF(Backstage!$T325="",Backstage!$S325,Backstage!$T325)</f>
        <v>Basalt</v>
      </c>
    </row>
    <row r="326" spans="1:5" x14ac:dyDescent="0.2">
      <c r="A326" t="s">
        <v>131</v>
      </c>
      <c r="B326" s="95">
        <v>50.175017501750176</v>
      </c>
      <c r="C326" s="95">
        <v>2.3302330233023305</v>
      </c>
      <c r="D326" s="95">
        <v>0.23002300230023004</v>
      </c>
      <c r="E326" s="19" t="str">
        <f>IF(Backstage!$T326="",Backstage!$S326,Backstage!$T326)</f>
        <v>Basalt</v>
      </c>
    </row>
    <row r="327" spans="1:5" x14ac:dyDescent="0.2">
      <c r="A327" t="s">
        <v>131</v>
      </c>
      <c r="B327" s="95">
        <v>50.175017501750176</v>
      </c>
      <c r="C327" s="95">
        <v>2.3302330233023305</v>
      </c>
      <c r="D327" s="95">
        <v>0.23002300230023004</v>
      </c>
      <c r="E327" s="19" t="str">
        <f>IF(Backstage!$T327="",Backstage!$S327,Backstage!$T327)</f>
        <v>Basalt</v>
      </c>
    </row>
    <row r="328" spans="1:5" x14ac:dyDescent="0.2">
      <c r="A328" t="s">
        <v>131</v>
      </c>
      <c r="B328" s="95">
        <v>50.175017501750176</v>
      </c>
      <c r="C328" s="95">
        <v>2.3302330233023305</v>
      </c>
      <c r="D328" s="95">
        <v>0.23002300230023004</v>
      </c>
      <c r="E328" s="19" t="str">
        <f>IF(Backstage!$T328="",Backstage!$S328,Backstage!$T328)</f>
        <v>Basalt</v>
      </c>
    </row>
    <row r="329" spans="1:5" x14ac:dyDescent="0.2">
      <c r="A329" t="s">
        <v>131</v>
      </c>
      <c r="B329" s="95">
        <v>50.175017501750176</v>
      </c>
      <c r="C329" s="95">
        <v>2.3302330233023305</v>
      </c>
      <c r="D329" s="95">
        <v>0.23002300230023004</v>
      </c>
      <c r="E329" s="19" t="str">
        <f>IF(Backstage!$T329="",Backstage!$S329,Backstage!$T329)</f>
        <v>Basalt</v>
      </c>
    </row>
    <row r="330" spans="1:5" x14ac:dyDescent="0.2">
      <c r="A330" t="s">
        <v>54</v>
      </c>
      <c r="B330" s="95">
        <v>50.26</v>
      </c>
      <c r="C330" s="95">
        <v>2.3199999999999998</v>
      </c>
      <c r="D330" s="95">
        <v>2.04</v>
      </c>
      <c r="E330" s="19" t="str">
        <f>IF(Backstage!$T330="",Backstage!$S330,Backstage!$T330)</f>
        <v>Basalt</v>
      </c>
    </row>
    <row r="331" spans="1:5" x14ac:dyDescent="0.2">
      <c r="A331" s="92" t="s">
        <v>132</v>
      </c>
      <c r="B331" s="95">
        <v>50.6</v>
      </c>
      <c r="C331" s="95">
        <v>4.2300000000000004</v>
      </c>
      <c r="D331" s="95">
        <v>1</v>
      </c>
      <c r="E331" s="19" t="str">
        <f>IF(Backstage!$T331="",Backstage!$S331,Backstage!$T331)</f>
        <v>Hawaiite</v>
      </c>
    </row>
    <row r="332" spans="1:5" x14ac:dyDescent="0.2">
      <c r="A332" s="92" t="s">
        <v>132</v>
      </c>
      <c r="B332" s="95">
        <v>50.6</v>
      </c>
      <c r="C332" s="95">
        <v>4.2300000000000004</v>
      </c>
      <c r="D332" s="95">
        <v>1</v>
      </c>
      <c r="E332" s="19" t="str">
        <f>IF(Backstage!$T332="",Backstage!$S332,Backstage!$T332)</f>
        <v>Hawaiite</v>
      </c>
    </row>
    <row r="333" spans="1:5" x14ac:dyDescent="0.2">
      <c r="A333" s="92" t="s">
        <v>132</v>
      </c>
      <c r="B333" s="95">
        <v>50.6</v>
      </c>
      <c r="C333" s="95">
        <v>4.2300000000000004</v>
      </c>
      <c r="D333" s="95">
        <v>1</v>
      </c>
      <c r="E333" s="19" t="str">
        <f>IF(Backstage!$T333="",Backstage!$S333,Backstage!$T333)</f>
        <v>Hawaiite</v>
      </c>
    </row>
    <row r="334" spans="1:5" x14ac:dyDescent="0.2">
      <c r="A334" s="92" t="s">
        <v>132</v>
      </c>
      <c r="B334" s="95">
        <v>50.6</v>
      </c>
      <c r="C334" s="95">
        <v>4.2300000000000004</v>
      </c>
      <c r="D334" s="95">
        <v>1</v>
      </c>
      <c r="E334" s="19" t="str">
        <f>IF(Backstage!$T334="",Backstage!$S334,Backstage!$T334)</f>
        <v>Hawaiite</v>
      </c>
    </row>
    <row r="335" spans="1:5" x14ac:dyDescent="0.2">
      <c r="A335" t="s">
        <v>133</v>
      </c>
      <c r="B335" s="95">
        <v>50.6</v>
      </c>
      <c r="C335" s="95">
        <v>4.2300000000000004</v>
      </c>
      <c r="D335" s="95">
        <v>1</v>
      </c>
      <c r="E335" s="19" t="str">
        <f>IF(Backstage!$T335="",Backstage!$S335,Backstage!$T335)</f>
        <v>Hawaiite</v>
      </c>
    </row>
    <row r="336" spans="1:5" x14ac:dyDescent="0.2">
      <c r="A336" t="s">
        <v>134</v>
      </c>
      <c r="B336" s="95">
        <v>50.6</v>
      </c>
      <c r="C336" s="95">
        <v>4.2300000000000004</v>
      </c>
      <c r="D336" s="95">
        <v>1</v>
      </c>
      <c r="E336" s="19" t="str">
        <f>IF(Backstage!$T336="",Backstage!$S336,Backstage!$T336)</f>
        <v>Hawaiite</v>
      </c>
    </row>
    <row r="337" spans="1:5" x14ac:dyDescent="0.2">
      <c r="A337" t="s">
        <v>135</v>
      </c>
      <c r="B337" s="95">
        <v>50.6</v>
      </c>
      <c r="C337" s="95">
        <v>4.2300000000000004</v>
      </c>
      <c r="D337" s="95">
        <v>1</v>
      </c>
      <c r="E337" s="19" t="str">
        <f>IF(Backstage!$T337="",Backstage!$S337,Backstage!$T337)</f>
        <v>Hawaiite</v>
      </c>
    </row>
    <row r="338" spans="1:5" x14ac:dyDescent="0.2">
      <c r="A338" t="s">
        <v>136</v>
      </c>
      <c r="B338" s="95">
        <v>50.6</v>
      </c>
      <c r="C338" s="95">
        <v>4.2300000000000004</v>
      </c>
      <c r="D338" s="95">
        <v>1</v>
      </c>
      <c r="E338" s="19" t="str">
        <f>IF(Backstage!$T338="",Backstage!$S338,Backstage!$T338)</f>
        <v>Hawaiite</v>
      </c>
    </row>
    <row r="339" spans="1:5" x14ac:dyDescent="0.2">
      <c r="A339" t="s">
        <v>137</v>
      </c>
      <c r="B339" s="95">
        <v>50.630394145487813</v>
      </c>
      <c r="C339" s="95">
        <v>2.6150419599888641</v>
      </c>
      <c r="D339" s="95">
        <v>0.15909000517042518</v>
      </c>
      <c r="E339" s="19" t="str">
        <f>IF(Backstage!$T339="",Backstage!$S339,Backstage!$T339)</f>
        <v>Basalt</v>
      </c>
    </row>
    <row r="340" spans="1:5" x14ac:dyDescent="0.2">
      <c r="A340" t="s">
        <v>138</v>
      </c>
      <c r="B340" s="95">
        <v>50.630394145487813</v>
      </c>
      <c r="C340" s="95">
        <v>2.6150419599888641</v>
      </c>
      <c r="D340" s="95">
        <v>0.15909000517042518</v>
      </c>
      <c r="E340" s="19" t="str">
        <f>IF(Backstage!$T340="",Backstage!$S340,Backstage!$T340)</f>
        <v>Basalt</v>
      </c>
    </row>
    <row r="341" spans="1:5" x14ac:dyDescent="0.2">
      <c r="A341" t="s">
        <v>139</v>
      </c>
      <c r="B341" s="95">
        <v>50.687668826289169</v>
      </c>
      <c r="C341" s="95">
        <v>2.5229248329508298</v>
      </c>
      <c r="D341" s="95">
        <v>0.22277453947234802</v>
      </c>
      <c r="E341" s="19" t="str">
        <f>IF(Backstage!$T341="",Backstage!$S341,Backstage!$T341)</f>
        <v>Basalt</v>
      </c>
    </row>
    <row r="342" spans="1:5" x14ac:dyDescent="0.2">
      <c r="A342" t="s">
        <v>139</v>
      </c>
      <c r="B342" s="95">
        <v>50.687668826289169</v>
      </c>
      <c r="C342" s="95">
        <v>2.5229248329508298</v>
      </c>
      <c r="D342" s="95">
        <v>0.22277453947234802</v>
      </c>
      <c r="E342" s="19" t="str">
        <f>IF(Backstage!$T342="",Backstage!$S342,Backstage!$T342)</f>
        <v>Basalt</v>
      </c>
    </row>
    <row r="343" spans="1:5" x14ac:dyDescent="0.2">
      <c r="A343" t="s">
        <v>139</v>
      </c>
      <c r="B343" s="95">
        <v>50.687668826289169</v>
      </c>
      <c r="C343" s="95">
        <v>2.5229248329508298</v>
      </c>
      <c r="D343" s="95">
        <v>0.22277453947234802</v>
      </c>
      <c r="E343" s="19" t="str">
        <f>IF(Backstage!$T343="",Backstage!$S343,Backstage!$T343)</f>
        <v>Basalt</v>
      </c>
    </row>
    <row r="344" spans="1:5" x14ac:dyDescent="0.2">
      <c r="A344" s="91" t="s">
        <v>140</v>
      </c>
      <c r="B344" s="94">
        <v>50.701630379274178</v>
      </c>
      <c r="C344" s="94">
        <v>2.689477446444799</v>
      </c>
      <c r="D344" s="94">
        <v>0.17929849642965326</v>
      </c>
      <c r="E344" s="19" t="str">
        <f>IF(Backstage!$T344="",Backstage!$S344,Backstage!$T344)</f>
        <v>Basalt</v>
      </c>
    </row>
    <row r="345" spans="1:5" x14ac:dyDescent="0.2">
      <c r="A345" s="92" t="s">
        <v>141</v>
      </c>
      <c r="B345" s="95">
        <v>50.71</v>
      </c>
      <c r="C345" s="95">
        <v>3.16</v>
      </c>
      <c r="D345" s="95">
        <v>0.77</v>
      </c>
      <c r="E345" s="19" t="str">
        <f>IF(Backstage!$T345="",Backstage!$S345,Backstage!$T345)</f>
        <v>Basalt</v>
      </c>
    </row>
    <row r="346" spans="1:5" x14ac:dyDescent="0.2">
      <c r="A346" s="92" t="s">
        <v>141</v>
      </c>
      <c r="B346" s="95">
        <v>50.71</v>
      </c>
      <c r="C346" s="95">
        <v>3.16</v>
      </c>
      <c r="D346" s="95">
        <v>0.77</v>
      </c>
      <c r="E346" s="19" t="str">
        <f>IF(Backstage!$T346="",Backstage!$S346,Backstage!$T346)</f>
        <v>Basalt</v>
      </c>
    </row>
    <row r="347" spans="1:5" x14ac:dyDescent="0.2">
      <c r="A347" t="s">
        <v>142</v>
      </c>
      <c r="B347" s="95">
        <v>50.71</v>
      </c>
      <c r="C347" s="95">
        <v>3.16</v>
      </c>
      <c r="D347" s="95">
        <v>0.77</v>
      </c>
      <c r="E347" s="19" t="str">
        <f>IF(Backstage!$T347="",Backstage!$S347,Backstage!$T347)</f>
        <v>Basalt</v>
      </c>
    </row>
    <row r="348" spans="1:5" x14ac:dyDescent="0.2">
      <c r="A348" t="s">
        <v>143</v>
      </c>
      <c r="B348" s="95">
        <v>50.71</v>
      </c>
      <c r="C348" s="95">
        <v>3.16</v>
      </c>
      <c r="D348" s="95">
        <v>0.77</v>
      </c>
      <c r="E348" s="19" t="str">
        <f>IF(Backstage!$T348="",Backstage!$S348,Backstage!$T348)</f>
        <v>Basalt</v>
      </c>
    </row>
    <row r="349" spans="1:5" x14ac:dyDescent="0.2">
      <c r="A349" t="s">
        <v>144</v>
      </c>
      <c r="B349" s="95">
        <v>50.723914128806783</v>
      </c>
      <c r="C349" s="95">
        <v>2.6759860209685464</v>
      </c>
      <c r="D349" s="95">
        <v>0.14977533699450821</v>
      </c>
      <c r="E349" s="19" t="str">
        <f>IF(Backstage!$T349="",Backstage!$S349,Backstage!$T349)</f>
        <v>Basalt</v>
      </c>
    </row>
    <row r="350" spans="1:5" x14ac:dyDescent="0.2">
      <c r="A350" t="s">
        <v>145</v>
      </c>
      <c r="B350" s="95">
        <v>50.72391412880679</v>
      </c>
      <c r="C350" s="95">
        <v>2.6759860209685469</v>
      </c>
      <c r="D350" s="95">
        <v>0.14977533699450823</v>
      </c>
      <c r="E350" s="19" t="str">
        <f>IF(Backstage!$T350="",Backstage!$S350,Backstage!$T350)</f>
        <v>Basalt</v>
      </c>
    </row>
    <row r="351" spans="1:5" x14ac:dyDescent="0.2">
      <c r="A351" t="s">
        <v>146</v>
      </c>
      <c r="B351" s="95">
        <v>50.8</v>
      </c>
      <c r="C351" s="95">
        <v>2.68</v>
      </c>
      <c r="D351" s="95">
        <v>0.15</v>
      </c>
      <c r="E351" s="19" t="str">
        <f>IF(Backstage!$T351="",Backstage!$S351,Backstage!$T351)</f>
        <v>Basalt</v>
      </c>
    </row>
    <row r="352" spans="1:5" x14ac:dyDescent="0.2">
      <c r="A352" t="s">
        <v>146</v>
      </c>
      <c r="B352" s="95">
        <v>50.8</v>
      </c>
      <c r="C352" s="95">
        <v>2.68</v>
      </c>
      <c r="D352" s="95">
        <v>0.15</v>
      </c>
      <c r="E352" s="19" t="str">
        <f>IF(Backstage!$T352="",Backstage!$S352,Backstage!$T352)</f>
        <v>Basalt</v>
      </c>
    </row>
    <row r="353" spans="1:5" x14ac:dyDescent="0.2">
      <c r="A353" t="s">
        <v>146</v>
      </c>
      <c r="B353" s="95">
        <v>50.8</v>
      </c>
      <c r="C353" s="95">
        <v>2.68</v>
      </c>
      <c r="D353" s="95">
        <v>0.15</v>
      </c>
      <c r="E353" s="19" t="str">
        <f>IF(Backstage!$T353="",Backstage!$S353,Backstage!$T353)</f>
        <v>Basalt</v>
      </c>
    </row>
    <row r="354" spans="1:5" x14ac:dyDescent="0.2">
      <c r="A354" t="s">
        <v>146</v>
      </c>
      <c r="B354" s="95">
        <v>50.8</v>
      </c>
      <c r="C354" s="95">
        <v>2.68</v>
      </c>
      <c r="D354" s="95">
        <v>0.15</v>
      </c>
      <c r="E354" s="19" t="str">
        <f>IF(Backstage!$T354="",Backstage!$S354,Backstage!$T354)</f>
        <v>Basalt</v>
      </c>
    </row>
    <row r="355" spans="1:5" x14ac:dyDescent="0.2">
      <c r="A355" t="s">
        <v>146</v>
      </c>
      <c r="B355" s="95">
        <v>50.8</v>
      </c>
      <c r="C355" s="95">
        <v>2.68</v>
      </c>
      <c r="D355" s="95">
        <v>0.15</v>
      </c>
      <c r="E355" s="19" t="str">
        <f>IF(Backstage!$T355="",Backstage!$S355,Backstage!$T355)</f>
        <v>Basalt</v>
      </c>
    </row>
    <row r="356" spans="1:5" x14ac:dyDescent="0.2">
      <c r="A356" t="s">
        <v>146</v>
      </c>
      <c r="B356" s="95">
        <v>50.8</v>
      </c>
      <c r="C356" s="95">
        <v>2.68</v>
      </c>
      <c r="D356" s="95">
        <v>0.15</v>
      </c>
      <c r="E356" s="19" t="str">
        <f>IF(Backstage!$T356="",Backstage!$S356,Backstage!$T356)</f>
        <v>Basalt</v>
      </c>
    </row>
    <row r="357" spans="1:5" x14ac:dyDescent="0.2">
      <c r="A357" t="s">
        <v>146</v>
      </c>
      <c r="B357" s="95">
        <v>50.8</v>
      </c>
      <c r="C357" s="95">
        <v>2.68</v>
      </c>
      <c r="D357" s="95">
        <v>0.15</v>
      </c>
      <c r="E357" s="19" t="str">
        <f>IF(Backstage!$T357="",Backstage!$S357,Backstage!$T357)</f>
        <v>Basalt</v>
      </c>
    </row>
    <row r="358" spans="1:5" x14ac:dyDescent="0.2">
      <c r="A358" t="s">
        <v>146</v>
      </c>
      <c r="B358" s="95">
        <v>50.8</v>
      </c>
      <c r="C358" s="95">
        <v>2.68</v>
      </c>
      <c r="D358" s="95">
        <v>0.15</v>
      </c>
      <c r="E358" s="19" t="str">
        <f>IF(Backstage!$T358="",Backstage!$S358,Backstage!$T358)</f>
        <v>Basalt</v>
      </c>
    </row>
    <row r="359" spans="1:5" x14ac:dyDescent="0.2">
      <c r="A359" t="s">
        <v>146</v>
      </c>
      <c r="B359" s="95">
        <v>50.8</v>
      </c>
      <c r="C359" s="95">
        <v>2.68</v>
      </c>
      <c r="D359" s="95">
        <v>0.15</v>
      </c>
      <c r="E359" s="19" t="str">
        <f>IF(Backstage!$T359="",Backstage!$S359,Backstage!$T359)</f>
        <v>Basalt</v>
      </c>
    </row>
    <row r="360" spans="1:5" x14ac:dyDescent="0.2">
      <c r="A360" t="s">
        <v>146</v>
      </c>
      <c r="B360" s="95">
        <v>50.8</v>
      </c>
      <c r="C360" s="95">
        <v>2.68</v>
      </c>
      <c r="D360" s="95">
        <v>0.15</v>
      </c>
      <c r="E360" s="19" t="str">
        <f>IF(Backstage!$T360="",Backstage!$S360,Backstage!$T360)</f>
        <v>Basalt</v>
      </c>
    </row>
    <row r="361" spans="1:5" x14ac:dyDescent="0.2">
      <c r="A361" t="s">
        <v>146</v>
      </c>
      <c r="B361" s="95">
        <v>50.8</v>
      </c>
      <c r="C361" s="95">
        <v>2.68</v>
      </c>
      <c r="D361" s="95">
        <v>0.15</v>
      </c>
      <c r="E361" s="19" t="str">
        <f>IF(Backstage!$T361="",Backstage!$S361,Backstage!$T361)</f>
        <v>Basalt</v>
      </c>
    </row>
    <row r="362" spans="1:5" x14ac:dyDescent="0.2">
      <c r="A362" t="s">
        <v>146</v>
      </c>
      <c r="B362" s="95">
        <v>50.8</v>
      </c>
      <c r="C362" s="95">
        <v>2.68</v>
      </c>
      <c r="D362" s="95">
        <v>0.15</v>
      </c>
      <c r="E362" s="19" t="str">
        <f>IF(Backstage!$T362="",Backstage!$S362,Backstage!$T362)</f>
        <v>Basalt</v>
      </c>
    </row>
    <row r="363" spans="1:5" x14ac:dyDescent="0.2">
      <c r="A363" t="s">
        <v>146</v>
      </c>
      <c r="B363" s="95">
        <v>50.8</v>
      </c>
      <c r="C363" s="95">
        <v>2.68</v>
      </c>
      <c r="D363" s="95">
        <v>0.15</v>
      </c>
      <c r="E363" s="19" t="str">
        <f>IF(Backstage!$T363="",Backstage!$S363,Backstage!$T363)</f>
        <v>Basalt</v>
      </c>
    </row>
    <row r="364" spans="1:5" x14ac:dyDescent="0.2">
      <c r="A364" t="s">
        <v>146</v>
      </c>
      <c r="B364" s="95">
        <v>50.8</v>
      </c>
      <c r="C364" s="95">
        <v>2.68</v>
      </c>
      <c r="D364" s="95">
        <v>0.15</v>
      </c>
      <c r="E364" s="19" t="str">
        <f>IF(Backstage!$T364="",Backstage!$S364,Backstage!$T364)</f>
        <v>Basalt</v>
      </c>
    </row>
    <row r="365" spans="1:5" x14ac:dyDescent="0.2">
      <c r="A365" t="s">
        <v>146</v>
      </c>
      <c r="B365" s="95">
        <v>50.8</v>
      </c>
      <c r="C365" s="95">
        <v>2.68</v>
      </c>
      <c r="D365" s="95">
        <v>0.15</v>
      </c>
      <c r="E365" s="19" t="str">
        <f>IF(Backstage!$T365="",Backstage!$S365,Backstage!$T365)</f>
        <v>Basalt</v>
      </c>
    </row>
    <row r="366" spans="1:5" x14ac:dyDescent="0.2">
      <c r="A366" t="s">
        <v>146</v>
      </c>
      <c r="B366" s="95">
        <v>50.8</v>
      </c>
      <c r="C366" s="95">
        <v>2.68</v>
      </c>
      <c r="D366" s="95">
        <v>0.15</v>
      </c>
      <c r="E366" s="19" t="str">
        <f>IF(Backstage!$T366="",Backstage!$S366,Backstage!$T366)</f>
        <v>Basalt</v>
      </c>
    </row>
    <row r="367" spans="1:5" x14ac:dyDescent="0.2">
      <c r="A367" t="s">
        <v>146</v>
      </c>
      <c r="B367" s="95">
        <v>50.8</v>
      </c>
      <c r="C367" s="95">
        <v>2.68</v>
      </c>
      <c r="D367" s="95">
        <v>0.15</v>
      </c>
      <c r="E367" s="19" t="str">
        <f>IF(Backstage!$T367="",Backstage!$S367,Backstage!$T367)</f>
        <v>Basalt</v>
      </c>
    </row>
    <row r="368" spans="1:5" x14ac:dyDescent="0.2">
      <c r="A368" t="s">
        <v>146</v>
      </c>
      <c r="B368" s="95">
        <v>50.8</v>
      </c>
      <c r="C368" s="95">
        <v>2.68</v>
      </c>
      <c r="D368" s="95">
        <v>0.15</v>
      </c>
      <c r="E368" s="19" t="str">
        <f>IF(Backstage!$T368="",Backstage!$S368,Backstage!$T368)</f>
        <v>Basalt</v>
      </c>
    </row>
    <row r="369" spans="1:5" x14ac:dyDescent="0.2">
      <c r="A369" t="s">
        <v>146</v>
      </c>
      <c r="B369" s="95">
        <v>50.8</v>
      </c>
      <c r="C369" s="95">
        <v>2.68</v>
      </c>
      <c r="D369" s="95">
        <v>0.15</v>
      </c>
      <c r="E369" s="19" t="str">
        <f>IF(Backstage!$T369="",Backstage!$S369,Backstage!$T369)</f>
        <v>Basalt</v>
      </c>
    </row>
    <row r="370" spans="1:5" x14ac:dyDescent="0.2">
      <c r="A370" s="92" t="s">
        <v>146</v>
      </c>
      <c r="B370" s="95">
        <v>50.8</v>
      </c>
      <c r="C370" s="95">
        <v>2.68</v>
      </c>
      <c r="D370" s="95">
        <v>0.15</v>
      </c>
      <c r="E370" s="19" t="str">
        <f>IF(Backstage!$T370="",Backstage!$S370,Backstage!$T370)</f>
        <v>Basalt</v>
      </c>
    </row>
    <row r="371" spans="1:5" x14ac:dyDescent="0.2">
      <c r="A371" s="92" t="s">
        <v>146</v>
      </c>
      <c r="B371" s="95">
        <v>50.8</v>
      </c>
      <c r="C371" s="95">
        <v>2.68</v>
      </c>
      <c r="D371" s="95">
        <v>0.15</v>
      </c>
      <c r="E371" s="19" t="str">
        <f>IF(Backstage!$T371="",Backstage!$S371,Backstage!$T371)</f>
        <v>Basalt</v>
      </c>
    </row>
    <row r="372" spans="1:5" x14ac:dyDescent="0.2">
      <c r="A372" s="92" t="s">
        <v>146</v>
      </c>
      <c r="B372" s="95">
        <v>50.8</v>
      </c>
      <c r="C372" s="95">
        <v>2.68</v>
      </c>
      <c r="D372" s="95">
        <v>0.15</v>
      </c>
      <c r="E372" s="19" t="str">
        <f>IF(Backstage!$T372="",Backstage!$S372,Backstage!$T372)</f>
        <v>Basalt</v>
      </c>
    </row>
    <row r="373" spans="1:5" x14ac:dyDescent="0.2">
      <c r="A373" s="92" t="s">
        <v>146</v>
      </c>
      <c r="B373" s="95">
        <v>50.8</v>
      </c>
      <c r="C373" s="95">
        <v>2.68</v>
      </c>
      <c r="D373" s="95">
        <v>0.15</v>
      </c>
      <c r="E373" s="19" t="str">
        <f>IF(Backstage!$T373="",Backstage!$S373,Backstage!$T373)</f>
        <v>Basalt</v>
      </c>
    </row>
    <row r="374" spans="1:5" x14ac:dyDescent="0.2">
      <c r="A374" s="92" t="s">
        <v>146</v>
      </c>
      <c r="B374" s="95">
        <v>50.8</v>
      </c>
      <c r="C374" s="95">
        <v>2.68</v>
      </c>
      <c r="D374" s="95">
        <v>0.15</v>
      </c>
      <c r="E374" s="19" t="str">
        <f>IF(Backstage!$T374="",Backstage!$S374,Backstage!$T374)</f>
        <v>Basalt</v>
      </c>
    </row>
    <row r="375" spans="1:5" x14ac:dyDescent="0.2">
      <c r="A375" s="92" t="s">
        <v>146</v>
      </c>
      <c r="B375" s="95">
        <v>50.8</v>
      </c>
      <c r="C375" s="95">
        <v>2.68</v>
      </c>
      <c r="D375" s="95">
        <v>0.15</v>
      </c>
      <c r="E375" s="19" t="str">
        <f>IF(Backstage!$T375="",Backstage!$S375,Backstage!$T375)</f>
        <v>Basalt</v>
      </c>
    </row>
    <row r="376" spans="1:5" x14ac:dyDescent="0.2">
      <c r="A376" t="s">
        <v>147</v>
      </c>
      <c r="B376" s="95">
        <v>50.8</v>
      </c>
      <c r="C376" s="95">
        <v>2.68</v>
      </c>
      <c r="D376" s="95">
        <v>0.15</v>
      </c>
      <c r="E376" s="19" t="str">
        <f>IF(Backstage!$T376="",Backstage!$S376,Backstage!$T376)</f>
        <v>Basalt</v>
      </c>
    </row>
    <row r="377" spans="1:5" x14ac:dyDescent="0.2">
      <c r="A377" t="s">
        <v>148</v>
      </c>
      <c r="B377" s="95">
        <v>50.8</v>
      </c>
      <c r="C377" s="95">
        <v>2.68</v>
      </c>
      <c r="D377" s="95">
        <v>0.15</v>
      </c>
      <c r="E377" s="19" t="str">
        <f>IF(Backstage!$T377="",Backstage!$S377,Backstage!$T377)</f>
        <v>Basalt</v>
      </c>
    </row>
    <row r="378" spans="1:5" x14ac:dyDescent="0.2">
      <c r="A378" t="s">
        <v>149</v>
      </c>
      <c r="B378" s="95">
        <v>50.8</v>
      </c>
      <c r="C378" s="95">
        <v>2.68</v>
      </c>
      <c r="D378" s="95">
        <v>0.15</v>
      </c>
      <c r="E378" s="19" t="str">
        <f>IF(Backstage!$T378="",Backstage!$S378,Backstage!$T378)</f>
        <v>Basalt</v>
      </c>
    </row>
    <row r="379" spans="1:5" x14ac:dyDescent="0.2">
      <c r="A379" t="s">
        <v>150</v>
      </c>
      <c r="B379" s="95">
        <v>50.92</v>
      </c>
      <c r="C379" s="95">
        <v>2.63</v>
      </c>
      <c r="D379" s="95">
        <v>0.16</v>
      </c>
      <c r="E379" s="19" t="str">
        <f>IF(Backstage!$T379="",Backstage!$S379,Backstage!$T379)</f>
        <v>Basalt</v>
      </c>
    </row>
    <row r="380" spans="1:5" x14ac:dyDescent="0.2">
      <c r="A380" t="s">
        <v>151</v>
      </c>
      <c r="B380" s="95">
        <v>50.92</v>
      </c>
      <c r="C380" s="95">
        <v>2.63</v>
      </c>
      <c r="D380" s="95">
        <v>0.16</v>
      </c>
      <c r="E380" s="19" t="str">
        <f>IF(Backstage!$T380="",Backstage!$S380,Backstage!$T380)</f>
        <v>Basalt</v>
      </c>
    </row>
    <row r="381" spans="1:5" x14ac:dyDescent="0.2">
      <c r="A381" t="s">
        <v>152</v>
      </c>
      <c r="B381" s="95">
        <v>50.92</v>
      </c>
      <c r="C381" s="95">
        <v>2.63</v>
      </c>
      <c r="D381" s="95">
        <v>0.16</v>
      </c>
      <c r="E381" s="19" t="str">
        <f>IF(Backstage!$T381="",Backstage!$S381,Backstage!$T381)</f>
        <v>Basalt</v>
      </c>
    </row>
    <row r="382" spans="1:5" x14ac:dyDescent="0.2">
      <c r="A382" t="s">
        <v>153</v>
      </c>
      <c r="B382" s="95">
        <v>50.92</v>
      </c>
      <c r="C382" s="95">
        <v>2.63</v>
      </c>
      <c r="D382" s="95">
        <v>0.16</v>
      </c>
      <c r="E382" s="19" t="str">
        <f>IF(Backstage!$T382="",Backstage!$S382,Backstage!$T382)</f>
        <v>Basalt</v>
      </c>
    </row>
    <row r="383" spans="1:5" x14ac:dyDescent="0.2">
      <c r="A383" t="s">
        <v>154</v>
      </c>
      <c r="B383" s="95">
        <v>50.92</v>
      </c>
      <c r="C383" s="95">
        <v>2.63</v>
      </c>
      <c r="D383" s="95">
        <v>0.16</v>
      </c>
      <c r="E383" s="19" t="str">
        <f>IF(Backstage!$T383="",Backstage!$S383,Backstage!$T383)</f>
        <v>Basalt</v>
      </c>
    </row>
    <row r="384" spans="1:5" x14ac:dyDescent="0.2">
      <c r="A384" t="s">
        <v>155</v>
      </c>
      <c r="B384" s="95">
        <v>50.92</v>
      </c>
      <c r="C384" s="95">
        <v>2.63</v>
      </c>
      <c r="D384" s="95">
        <v>0.16</v>
      </c>
      <c r="E384" s="19" t="str">
        <f>IF(Backstage!$T384="",Backstage!$S384,Backstage!$T384)</f>
        <v>Basalt</v>
      </c>
    </row>
    <row r="385" spans="1:5" x14ac:dyDescent="0.2">
      <c r="A385" t="s">
        <v>156</v>
      </c>
      <c r="B385" s="95">
        <v>50.99</v>
      </c>
      <c r="C385" s="95">
        <v>7.23</v>
      </c>
      <c r="D385" s="95">
        <v>1.89</v>
      </c>
      <c r="E385" s="19" t="str">
        <f>IF(Backstage!$T385="",Backstage!$S385,Backstage!$T385)</f>
        <v>Phonotephrite</v>
      </c>
    </row>
    <row r="386" spans="1:5" x14ac:dyDescent="0.2">
      <c r="A386" t="s">
        <v>157</v>
      </c>
      <c r="B386" s="95">
        <v>51.283341721187711</v>
      </c>
      <c r="C386" s="95">
        <v>2.1540010065425261</v>
      </c>
      <c r="D386" s="95">
        <v>4.0261701056869645E-2</v>
      </c>
      <c r="E386" s="19" t="str">
        <f>IF(Backstage!$T386="",Backstage!$S386,Backstage!$T386)</f>
        <v>Basalt</v>
      </c>
    </row>
    <row r="387" spans="1:5" x14ac:dyDescent="0.2">
      <c r="A387" t="s">
        <v>157</v>
      </c>
      <c r="B387" s="95">
        <v>51.283341721187711</v>
      </c>
      <c r="C387" s="95">
        <v>2.1540010065425261</v>
      </c>
      <c r="D387" s="95">
        <v>4.0261701056869645E-2</v>
      </c>
      <c r="E387" s="19" t="str">
        <f>IF(Backstage!$T387="",Backstage!$S387,Backstage!$T387)</f>
        <v>Basalt</v>
      </c>
    </row>
    <row r="388" spans="1:5" x14ac:dyDescent="0.2">
      <c r="A388" t="s">
        <v>157</v>
      </c>
      <c r="B388" s="95">
        <v>51.283341721187711</v>
      </c>
      <c r="C388" s="95">
        <v>2.1540010065425261</v>
      </c>
      <c r="D388" s="95">
        <v>4.0261701056869645E-2</v>
      </c>
      <c r="E388" s="19" t="str">
        <f>IF(Backstage!$T388="",Backstage!$S388,Backstage!$T388)</f>
        <v>Basalt</v>
      </c>
    </row>
    <row r="389" spans="1:5" x14ac:dyDescent="0.2">
      <c r="A389" s="91" t="s">
        <v>158</v>
      </c>
      <c r="B389" s="94">
        <v>51.590938974474113</v>
      </c>
      <c r="C389" s="94">
        <v>1.891135235755848</v>
      </c>
      <c r="D389" s="94">
        <v>0.41024622004672534</v>
      </c>
      <c r="E389" s="19" t="str">
        <f>IF(Backstage!$T389="",Backstage!$S389,Backstage!$T389)</f>
        <v>Basalt</v>
      </c>
    </row>
    <row r="390" spans="1:5" x14ac:dyDescent="0.2">
      <c r="A390" s="91" t="s">
        <v>159</v>
      </c>
      <c r="B390" s="94">
        <v>51.590954821199333</v>
      </c>
      <c r="C390" s="94">
        <v>1.8911338506670723</v>
      </c>
      <c r="D390" s="94">
        <v>0.4102457857283433</v>
      </c>
      <c r="E390" s="19" t="str">
        <f>IF(Backstage!$T390="",Backstage!$S390,Backstage!$T390)</f>
        <v>Basalt</v>
      </c>
    </row>
    <row r="391" spans="1:5" x14ac:dyDescent="0.2">
      <c r="A391" s="91" t="s">
        <v>160</v>
      </c>
      <c r="B391" s="94">
        <v>51.590958380983622</v>
      </c>
      <c r="C391" s="94">
        <v>1.8911344751764794</v>
      </c>
      <c r="D391" s="94">
        <v>0.41024659538349145</v>
      </c>
      <c r="E391" s="19" t="str">
        <f>IF(Backstage!$T391="",Backstage!$S391,Backstage!$T391)</f>
        <v>Basalt</v>
      </c>
    </row>
    <row r="392" spans="1:5" x14ac:dyDescent="0.2">
      <c r="A392" s="91" t="s">
        <v>161</v>
      </c>
      <c r="B392" s="94">
        <v>51.590978812746599</v>
      </c>
      <c r="C392" s="94">
        <v>1.8911354598375674</v>
      </c>
      <c r="D392" s="94">
        <v>0.41024583117336499</v>
      </c>
      <c r="E392" s="19" t="str">
        <f>IF(Backstage!$T392="",Backstage!$S392,Backstage!$T392)</f>
        <v>Basalt</v>
      </c>
    </row>
    <row r="393" spans="1:5" x14ac:dyDescent="0.2">
      <c r="A393" s="91" t="s">
        <v>162</v>
      </c>
      <c r="B393" s="94">
        <v>51.590991335471493</v>
      </c>
      <c r="C393" s="94">
        <v>1.8911370359725677</v>
      </c>
      <c r="D393" s="94">
        <v>0.41024682972341969</v>
      </c>
      <c r="E393" s="19" t="str">
        <f>IF(Backstage!$T393="",Backstage!$S393,Backstage!$T393)</f>
        <v>Basalt</v>
      </c>
    </row>
    <row r="394" spans="1:5" x14ac:dyDescent="0.2">
      <c r="A394" s="91" t="s">
        <v>163</v>
      </c>
      <c r="B394" s="94">
        <v>51.591006081634369</v>
      </c>
      <c r="C394" s="94">
        <v>1.8911351102009695</v>
      </c>
      <c r="D394" s="94">
        <v>0.41024583967916273</v>
      </c>
      <c r="E394" s="19" t="str">
        <f>IF(Backstage!$T394="",Backstage!$S394,Backstage!$T394)</f>
        <v>Basalt</v>
      </c>
    </row>
    <row r="395" spans="1:5" x14ac:dyDescent="0.2">
      <c r="A395" s="92" t="s">
        <v>164</v>
      </c>
      <c r="B395" s="95">
        <v>51.8</v>
      </c>
      <c r="C395" s="95">
        <v>2.04</v>
      </c>
      <c r="D395" s="95">
        <v>3.28</v>
      </c>
      <c r="E395" s="19" t="str">
        <f>IF(Backstage!$T395="",Backstage!$S395,Backstage!$T395)</f>
        <v>Shoshonite</v>
      </c>
    </row>
    <row r="396" spans="1:5" x14ac:dyDescent="0.2">
      <c r="A396" s="92" t="s">
        <v>164</v>
      </c>
      <c r="B396" s="95">
        <v>51.8</v>
      </c>
      <c r="C396" s="95">
        <v>2.04</v>
      </c>
      <c r="D396" s="95">
        <v>3.28</v>
      </c>
      <c r="E396" s="19" t="str">
        <f>IF(Backstage!$T396="",Backstage!$S396,Backstage!$T396)</f>
        <v>Shoshonite</v>
      </c>
    </row>
    <row r="397" spans="1:5" x14ac:dyDescent="0.2">
      <c r="A397" s="92" t="s">
        <v>164</v>
      </c>
      <c r="B397" s="95">
        <v>51.8</v>
      </c>
      <c r="C397" s="95">
        <v>2.04</v>
      </c>
      <c r="D397" s="95">
        <v>3.28</v>
      </c>
      <c r="E397" s="19" t="str">
        <f>IF(Backstage!$T397="",Backstage!$S397,Backstage!$T397)</f>
        <v>Shoshonite</v>
      </c>
    </row>
    <row r="398" spans="1:5" x14ac:dyDescent="0.2">
      <c r="A398" s="92" t="s">
        <v>164</v>
      </c>
      <c r="B398" s="95">
        <v>51.8</v>
      </c>
      <c r="C398" s="95">
        <v>2.04</v>
      </c>
      <c r="D398" s="95">
        <v>3.28</v>
      </c>
      <c r="E398" s="19" t="str">
        <f>IF(Backstage!$T398="",Backstage!$S398,Backstage!$T398)</f>
        <v>Shoshonite</v>
      </c>
    </row>
    <row r="399" spans="1:5" x14ac:dyDescent="0.2">
      <c r="A399" s="92" t="s">
        <v>164</v>
      </c>
      <c r="B399" s="95">
        <v>51.8</v>
      </c>
      <c r="C399" s="95">
        <v>2.04</v>
      </c>
      <c r="D399" s="95">
        <v>3.28</v>
      </c>
      <c r="E399" s="19" t="str">
        <f>IF(Backstage!$T399="",Backstage!$S399,Backstage!$T399)</f>
        <v>Shoshonite</v>
      </c>
    </row>
    <row r="400" spans="1:5" x14ac:dyDescent="0.2">
      <c r="A400" s="92" t="s">
        <v>164</v>
      </c>
      <c r="B400" s="95">
        <v>51.8</v>
      </c>
      <c r="C400" s="95">
        <v>2.04</v>
      </c>
      <c r="D400" s="95">
        <v>3.28</v>
      </c>
      <c r="E400" s="19" t="str">
        <f>IF(Backstage!$T400="",Backstage!$S400,Backstage!$T400)</f>
        <v>Shoshonite</v>
      </c>
    </row>
    <row r="401" spans="1:5" x14ac:dyDescent="0.2">
      <c r="A401" s="92" t="s">
        <v>164</v>
      </c>
      <c r="B401" s="95">
        <v>51.8</v>
      </c>
      <c r="C401" s="95">
        <v>2.04</v>
      </c>
      <c r="D401" s="95">
        <v>3.28</v>
      </c>
      <c r="E401" s="19" t="str">
        <f>IF(Backstage!$T401="",Backstage!$S401,Backstage!$T401)</f>
        <v>Shoshonite</v>
      </c>
    </row>
    <row r="402" spans="1:5" x14ac:dyDescent="0.2">
      <c r="A402" s="92" t="s">
        <v>164</v>
      </c>
      <c r="B402" s="95">
        <v>51.8</v>
      </c>
      <c r="C402" s="95">
        <v>2.04</v>
      </c>
      <c r="D402" s="95">
        <v>3.28</v>
      </c>
      <c r="E402" s="19" t="str">
        <f>IF(Backstage!$T402="",Backstage!$S402,Backstage!$T402)</f>
        <v>Shoshonite</v>
      </c>
    </row>
    <row r="403" spans="1:5" x14ac:dyDescent="0.2">
      <c r="A403" s="92" t="s">
        <v>164</v>
      </c>
      <c r="B403" s="95">
        <v>51.8</v>
      </c>
      <c r="C403" s="95">
        <v>2.04</v>
      </c>
      <c r="D403" s="95">
        <v>3.28</v>
      </c>
      <c r="E403" s="19" t="str">
        <f>IF(Backstage!$T403="",Backstage!$S403,Backstage!$T403)</f>
        <v>Shoshonite</v>
      </c>
    </row>
    <row r="404" spans="1:5" x14ac:dyDescent="0.2">
      <c r="A404" s="92" t="s">
        <v>164</v>
      </c>
      <c r="B404" s="95">
        <v>51.8</v>
      </c>
      <c r="C404" s="95">
        <v>2.04</v>
      </c>
      <c r="D404" s="95">
        <v>3.28</v>
      </c>
      <c r="E404" s="19" t="str">
        <f>IF(Backstage!$T404="",Backstage!$S404,Backstage!$T404)</f>
        <v>Shoshonite</v>
      </c>
    </row>
    <row r="405" spans="1:5" x14ac:dyDescent="0.2">
      <c r="A405" t="s">
        <v>165</v>
      </c>
      <c r="B405" s="95">
        <v>52</v>
      </c>
      <c r="C405" s="95">
        <v>2.1</v>
      </c>
      <c r="D405" s="95">
        <v>0.04</v>
      </c>
      <c r="E405" s="19" t="str">
        <f>IF(Backstage!$T405="",Backstage!$S405,Backstage!$T405)</f>
        <v>Basaltic Andesite</v>
      </c>
    </row>
    <row r="406" spans="1:5" x14ac:dyDescent="0.2">
      <c r="A406" t="s">
        <v>165</v>
      </c>
      <c r="B406" s="95">
        <v>52</v>
      </c>
      <c r="C406" s="95">
        <v>2.1</v>
      </c>
      <c r="D406" s="95">
        <v>0.04</v>
      </c>
      <c r="E406" s="19" t="str">
        <f>IF(Backstage!$T406="",Backstage!$S406,Backstage!$T406)</f>
        <v>Basaltic Andesite</v>
      </c>
    </row>
    <row r="407" spans="1:5" x14ac:dyDescent="0.2">
      <c r="A407" t="s">
        <v>165</v>
      </c>
      <c r="B407" s="95">
        <v>52</v>
      </c>
      <c r="C407" s="95">
        <v>2.1</v>
      </c>
      <c r="D407" s="95">
        <v>0.04</v>
      </c>
      <c r="E407" s="19" t="str">
        <f>IF(Backstage!$T407="",Backstage!$S407,Backstage!$T407)</f>
        <v>Basaltic Andesite</v>
      </c>
    </row>
    <row r="408" spans="1:5" x14ac:dyDescent="0.2">
      <c r="A408" t="s">
        <v>165</v>
      </c>
      <c r="B408" s="95">
        <v>52</v>
      </c>
      <c r="C408" s="95">
        <v>2.1</v>
      </c>
      <c r="D408" s="95">
        <v>0.04</v>
      </c>
      <c r="E408" s="19" t="str">
        <f>IF(Backstage!$T408="",Backstage!$S408,Backstage!$T408)</f>
        <v>Basaltic Andesite</v>
      </c>
    </row>
    <row r="409" spans="1:5" x14ac:dyDescent="0.2">
      <c r="A409" t="s">
        <v>165</v>
      </c>
      <c r="B409" s="95">
        <v>52</v>
      </c>
      <c r="C409" s="95">
        <v>2.1</v>
      </c>
      <c r="D409" s="95">
        <v>0.04</v>
      </c>
      <c r="E409" s="19" t="str">
        <f>IF(Backstage!$T409="",Backstage!$S409,Backstage!$T409)</f>
        <v>Basaltic Andesite</v>
      </c>
    </row>
    <row r="410" spans="1:5" x14ac:dyDescent="0.2">
      <c r="A410" t="s">
        <v>165</v>
      </c>
      <c r="B410" s="95">
        <v>52</v>
      </c>
      <c r="C410" s="95">
        <v>2.1</v>
      </c>
      <c r="D410" s="95">
        <v>0.04</v>
      </c>
      <c r="E410" s="19" t="str">
        <f>IF(Backstage!$T410="",Backstage!$S410,Backstage!$T410)</f>
        <v>Basaltic Andesite</v>
      </c>
    </row>
    <row r="411" spans="1:5" x14ac:dyDescent="0.2">
      <c r="A411" t="s">
        <v>165</v>
      </c>
      <c r="B411" s="95">
        <v>52</v>
      </c>
      <c r="C411" s="95">
        <v>2.1</v>
      </c>
      <c r="D411" s="95">
        <v>0.04</v>
      </c>
      <c r="E411" s="19" t="str">
        <f>IF(Backstage!$T411="",Backstage!$S411,Backstage!$T411)</f>
        <v>Basaltic Andesite</v>
      </c>
    </row>
    <row r="412" spans="1:5" x14ac:dyDescent="0.2">
      <c r="A412" t="s">
        <v>165</v>
      </c>
      <c r="B412" s="95">
        <v>52</v>
      </c>
      <c r="C412" s="95">
        <v>2.1</v>
      </c>
      <c r="D412" s="95">
        <v>0.04</v>
      </c>
      <c r="E412" s="19" t="str">
        <f>IF(Backstage!$T412="",Backstage!$S412,Backstage!$T412)</f>
        <v>Basaltic Andesite</v>
      </c>
    </row>
    <row r="413" spans="1:5" x14ac:dyDescent="0.2">
      <c r="A413" t="s">
        <v>165</v>
      </c>
      <c r="B413" s="95">
        <v>52</v>
      </c>
      <c r="C413" s="95">
        <v>2.1</v>
      </c>
      <c r="D413" s="95">
        <v>0.04</v>
      </c>
      <c r="E413" s="19" t="str">
        <f>IF(Backstage!$T413="",Backstage!$S413,Backstage!$T413)</f>
        <v>Basaltic Andesite</v>
      </c>
    </row>
    <row r="414" spans="1:5" x14ac:dyDescent="0.2">
      <c r="A414" t="s">
        <v>165</v>
      </c>
      <c r="B414" s="95">
        <v>52</v>
      </c>
      <c r="C414" s="95">
        <v>2.1</v>
      </c>
      <c r="D414" s="95">
        <v>0.04</v>
      </c>
      <c r="E414" s="19" t="str">
        <f>IF(Backstage!$T414="",Backstage!$S414,Backstage!$T414)</f>
        <v>Basaltic Andesite</v>
      </c>
    </row>
    <row r="415" spans="1:5" x14ac:dyDescent="0.2">
      <c r="A415" t="s">
        <v>165</v>
      </c>
      <c r="B415" s="95">
        <v>52</v>
      </c>
      <c r="C415" s="95">
        <v>2.1</v>
      </c>
      <c r="D415" s="95">
        <v>0.04</v>
      </c>
      <c r="E415" s="19" t="str">
        <f>IF(Backstage!$T415="",Backstage!$S415,Backstage!$T415)</f>
        <v>Basaltic Andesite</v>
      </c>
    </row>
    <row r="416" spans="1:5" x14ac:dyDescent="0.2">
      <c r="A416" t="s">
        <v>73</v>
      </c>
      <c r="B416" s="95">
        <v>52.006095214075323</v>
      </c>
      <c r="C416" s="95">
        <v>0.82116773237401952</v>
      </c>
      <c r="D416" s="95">
        <v>7.2503613237344284</v>
      </c>
      <c r="E416" s="19" t="str">
        <f>IF(Backstage!$T416="",Backstage!$S416,Backstage!$T416)</f>
        <v>Shoshonite</v>
      </c>
    </row>
    <row r="417" spans="1:5" x14ac:dyDescent="0.2">
      <c r="A417" t="s">
        <v>73</v>
      </c>
      <c r="B417" s="95">
        <v>52.006095214075323</v>
      </c>
      <c r="C417" s="95">
        <v>0.82116773237401952</v>
      </c>
      <c r="D417" s="95">
        <v>7.2503613237344284</v>
      </c>
      <c r="E417" s="19" t="str">
        <f>IF(Backstage!$T417="",Backstage!$S417,Backstage!$T417)</f>
        <v>Shoshonite</v>
      </c>
    </row>
    <row r="418" spans="1:5" x14ac:dyDescent="0.2">
      <c r="A418" t="s">
        <v>166</v>
      </c>
      <c r="B418" s="95">
        <v>52.63</v>
      </c>
      <c r="C418" s="95">
        <v>3.3</v>
      </c>
      <c r="D418" s="95">
        <v>1.41</v>
      </c>
      <c r="E418" s="19" t="str">
        <f>IF(Backstage!$T418="",Backstage!$S418,Backstage!$T418)</f>
        <v>Basaltic Andesite</v>
      </c>
    </row>
    <row r="419" spans="1:5" x14ac:dyDescent="0.2">
      <c r="A419" t="s">
        <v>167</v>
      </c>
      <c r="B419" s="95">
        <v>52.82</v>
      </c>
      <c r="C419" s="95">
        <v>3.36</v>
      </c>
      <c r="D419" s="95">
        <v>1.42</v>
      </c>
      <c r="E419" s="19" t="str">
        <f>IF(Backstage!$T419="",Backstage!$S419,Backstage!$T419)</f>
        <v>Basaltic Andesite</v>
      </c>
    </row>
    <row r="420" spans="1:5" x14ac:dyDescent="0.2">
      <c r="A420" t="s">
        <v>168</v>
      </c>
      <c r="B420" s="95">
        <v>52.970651395848243</v>
      </c>
      <c r="C420" s="95">
        <v>2.0861028735044482</v>
      </c>
      <c r="D420" s="95">
        <v>3.3541261887718576</v>
      </c>
      <c r="E420" s="19" t="str">
        <f>IF(Backstage!$T420="",Backstage!$S420,Backstage!$T420)</f>
        <v>Shoshonite</v>
      </c>
    </row>
    <row r="421" spans="1:5" x14ac:dyDescent="0.2">
      <c r="A421" t="s">
        <v>168</v>
      </c>
      <c r="B421" s="95">
        <v>52.970651395848243</v>
      </c>
      <c r="C421" s="95">
        <v>2.0861028735044482</v>
      </c>
      <c r="D421" s="95">
        <v>3.3541261887718576</v>
      </c>
      <c r="E421" s="19" t="str">
        <f>IF(Backstage!$T421="",Backstage!$S421,Backstage!$T421)</f>
        <v>Shoshonite</v>
      </c>
    </row>
    <row r="422" spans="1:5" x14ac:dyDescent="0.2">
      <c r="A422" t="s">
        <v>168</v>
      </c>
      <c r="B422" s="95">
        <v>52.970651395848243</v>
      </c>
      <c r="C422" s="95">
        <v>2.0861028735044482</v>
      </c>
      <c r="D422" s="95">
        <v>3.3541261887718576</v>
      </c>
      <c r="E422" s="19" t="str">
        <f>IF(Backstage!$T422="",Backstage!$S422,Backstage!$T422)</f>
        <v>Shoshonite</v>
      </c>
    </row>
    <row r="423" spans="1:5" x14ac:dyDescent="0.2">
      <c r="A423" t="s">
        <v>169</v>
      </c>
      <c r="B423" s="95">
        <v>53.12</v>
      </c>
      <c r="C423" s="95">
        <v>3.21</v>
      </c>
      <c r="D423" s="95">
        <v>1.32</v>
      </c>
      <c r="E423" s="19" t="str">
        <f>IF(Backstage!$T423="",Backstage!$S423,Backstage!$T423)</f>
        <v>Basaltic Andesite</v>
      </c>
    </row>
    <row r="424" spans="1:5" x14ac:dyDescent="0.2">
      <c r="A424" t="s">
        <v>170</v>
      </c>
      <c r="B424" s="95">
        <v>53.3</v>
      </c>
      <c r="C424" s="95">
        <v>3.22</v>
      </c>
      <c r="D424" s="95">
        <v>1.35</v>
      </c>
      <c r="E424" s="19" t="str">
        <f>IF(Backstage!$T424="",Backstage!$S424,Backstage!$T424)</f>
        <v>Basaltic Andesite</v>
      </c>
    </row>
    <row r="425" spans="1:5" x14ac:dyDescent="0.2">
      <c r="A425" s="93" t="s">
        <v>171</v>
      </c>
      <c r="B425" s="95">
        <v>53.47</v>
      </c>
      <c r="C425" s="95">
        <v>3.66</v>
      </c>
      <c r="D425" s="95">
        <v>4.72</v>
      </c>
      <c r="E425" s="19" t="str">
        <f>IF(Backstage!$T425="",Backstage!$S425,Backstage!$T425)</f>
        <v>Shoshonite</v>
      </c>
    </row>
    <row r="426" spans="1:5" x14ac:dyDescent="0.2">
      <c r="A426" s="93" t="s">
        <v>171</v>
      </c>
      <c r="B426" s="95">
        <v>53.47</v>
      </c>
      <c r="C426" s="95">
        <v>3.66</v>
      </c>
      <c r="D426" s="95">
        <v>4.72</v>
      </c>
      <c r="E426" s="19" t="str">
        <f>IF(Backstage!$T426="",Backstage!$S426,Backstage!$T426)</f>
        <v>Shoshonite</v>
      </c>
    </row>
    <row r="427" spans="1:5" x14ac:dyDescent="0.2">
      <c r="A427" s="93" t="s">
        <v>171</v>
      </c>
      <c r="B427" s="95">
        <v>53.47</v>
      </c>
      <c r="C427" s="95">
        <v>3.66</v>
      </c>
      <c r="D427" s="95">
        <v>4.72</v>
      </c>
      <c r="E427" s="19" t="str">
        <f>IF(Backstage!$T427="",Backstage!$S427,Backstage!$T427)</f>
        <v>Shoshonite</v>
      </c>
    </row>
    <row r="428" spans="1:5" x14ac:dyDescent="0.2">
      <c r="A428" s="93" t="s">
        <v>171</v>
      </c>
      <c r="B428" s="95">
        <v>53.47</v>
      </c>
      <c r="C428" s="95">
        <v>3.66</v>
      </c>
      <c r="D428" s="95">
        <v>4.72</v>
      </c>
      <c r="E428" s="19" t="str">
        <f>IF(Backstage!$T428="",Backstage!$S428,Backstage!$T428)</f>
        <v>Shoshonite</v>
      </c>
    </row>
    <row r="429" spans="1:5" x14ac:dyDescent="0.2">
      <c r="A429" s="93" t="s">
        <v>171</v>
      </c>
      <c r="B429" s="95">
        <v>53.47</v>
      </c>
      <c r="C429" s="95">
        <v>3.66</v>
      </c>
      <c r="D429" s="95">
        <v>4.72</v>
      </c>
      <c r="E429" s="19" t="str">
        <f>IF(Backstage!$T429="",Backstage!$S429,Backstage!$T429)</f>
        <v>Shoshonite</v>
      </c>
    </row>
    <row r="430" spans="1:5" x14ac:dyDescent="0.2">
      <c r="A430" t="s">
        <v>171</v>
      </c>
      <c r="B430" s="95">
        <v>53.47</v>
      </c>
      <c r="C430" s="95">
        <v>3.66</v>
      </c>
      <c r="D430" s="95">
        <v>4.72</v>
      </c>
      <c r="E430" s="19" t="str">
        <f>IF(Backstage!$T430="",Backstage!$S430,Backstage!$T430)</f>
        <v>Shoshonite</v>
      </c>
    </row>
    <row r="431" spans="1:5" x14ac:dyDescent="0.2">
      <c r="A431" t="s">
        <v>171</v>
      </c>
      <c r="B431" s="95">
        <v>53.47</v>
      </c>
      <c r="C431" s="95">
        <v>3.66</v>
      </c>
      <c r="D431" s="95">
        <v>4.72</v>
      </c>
      <c r="E431" s="19" t="str">
        <f>IF(Backstage!$T431="",Backstage!$S431,Backstage!$T431)</f>
        <v>Shoshonite</v>
      </c>
    </row>
    <row r="432" spans="1:5" x14ac:dyDescent="0.2">
      <c r="A432" t="s">
        <v>171</v>
      </c>
      <c r="B432" s="95">
        <v>53.47</v>
      </c>
      <c r="C432" s="95">
        <v>3.66</v>
      </c>
      <c r="D432" s="95">
        <v>4.72</v>
      </c>
      <c r="E432" s="19" t="str">
        <f>IF(Backstage!$T432="",Backstage!$S432,Backstage!$T432)</f>
        <v>Shoshonite</v>
      </c>
    </row>
    <row r="433" spans="1:5" x14ac:dyDescent="0.2">
      <c r="A433" t="s">
        <v>171</v>
      </c>
      <c r="B433" s="95">
        <v>53.47</v>
      </c>
      <c r="C433" s="95">
        <v>3.66</v>
      </c>
      <c r="D433" s="95">
        <v>4.72</v>
      </c>
      <c r="E433" s="19" t="str">
        <f>IF(Backstage!$T433="",Backstage!$S433,Backstage!$T433)</f>
        <v>Shoshonite</v>
      </c>
    </row>
    <row r="434" spans="1:5" x14ac:dyDescent="0.2">
      <c r="A434" t="s">
        <v>171</v>
      </c>
      <c r="B434" s="95">
        <v>53.47</v>
      </c>
      <c r="C434" s="95">
        <v>3.66</v>
      </c>
      <c r="D434" s="95">
        <v>4.72</v>
      </c>
      <c r="E434" s="19" t="str">
        <f>IF(Backstage!$T434="",Backstage!$S434,Backstage!$T434)</f>
        <v>Shoshonite</v>
      </c>
    </row>
    <row r="435" spans="1:5" x14ac:dyDescent="0.2">
      <c r="A435" t="s">
        <v>171</v>
      </c>
      <c r="B435" s="95">
        <v>53.47</v>
      </c>
      <c r="C435" s="95">
        <v>3.66</v>
      </c>
      <c r="D435" s="95">
        <v>4.72</v>
      </c>
      <c r="E435" s="19" t="str">
        <f>IF(Backstage!$T435="",Backstage!$S435,Backstage!$T435)</f>
        <v>Shoshonite</v>
      </c>
    </row>
    <row r="436" spans="1:5" x14ac:dyDescent="0.2">
      <c r="A436" t="s">
        <v>171</v>
      </c>
      <c r="B436" s="95">
        <v>53.47</v>
      </c>
      <c r="C436" s="95">
        <v>3.66</v>
      </c>
      <c r="D436" s="95">
        <v>4.72</v>
      </c>
      <c r="E436" s="19" t="str">
        <f>IF(Backstage!$T436="",Backstage!$S436,Backstage!$T436)</f>
        <v>Shoshonite</v>
      </c>
    </row>
    <row r="437" spans="1:5" x14ac:dyDescent="0.2">
      <c r="A437" t="s">
        <v>171</v>
      </c>
      <c r="B437" s="95">
        <v>53.47</v>
      </c>
      <c r="C437" s="95">
        <v>3.66</v>
      </c>
      <c r="D437" s="95">
        <v>4.72</v>
      </c>
      <c r="E437" s="19" t="str">
        <f>IF(Backstage!$T437="",Backstage!$S437,Backstage!$T437)</f>
        <v>Shoshonite</v>
      </c>
    </row>
    <row r="438" spans="1:5" x14ac:dyDescent="0.2">
      <c r="A438" t="s">
        <v>171</v>
      </c>
      <c r="B438" s="95">
        <v>53.47</v>
      </c>
      <c r="C438" s="95">
        <v>3.66</v>
      </c>
      <c r="D438" s="95">
        <v>4.72</v>
      </c>
      <c r="E438" s="19" t="str">
        <f>IF(Backstage!$T438="",Backstage!$S438,Backstage!$T438)</f>
        <v>Shoshonite</v>
      </c>
    </row>
    <row r="439" spans="1:5" x14ac:dyDescent="0.2">
      <c r="A439" t="s">
        <v>171</v>
      </c>
      <c r="B439" s="95">
        <v>53.47</v>
      </c>
      <c r="C439" s="95">
        <v>3.66</v>
      </c>
      <c r="D439" s="95">
        <v>4.72</v>
      </c>
      <c r="E439" s="19" t="str">
        <f>IF(Backstage!$T439="",Backstage!$S439,Backstage!$T439)</f>
        <v>Shoshonite</v>
      </c>
    </row>
    <row r="440" spans="1:5" x14ac:dyDescent="0.2">
      <c r="A440" t="s">
        <v>171</v>
      </c>
      <c r="B440" s="95">
        <v>53.47</v>
      </c>
      <c r="C440" s="95">
        <v>3.66</v>
      </c>
      <c r="D440" s="95">
        <v>4.72</v>
      </c>
      <c r="E440" s="19" t="str">
        <f>IF(Backstage!$T440="",Backstage!$S440,Backstage!$T440)</f>
        <v>Shoshonite</v>
      </c>
    </row>
    <row r="441" spans="1:5" x14ac:dyDescent="0.2">
      <c r="A441" t="s">
        <v>171</v>
      </c>
      <c r="B441" s="95">
        <v>53.47</v>
      </c>
      <c r="C441" s="95">
        <v>3.66</v>
      </c>
      <c r="D441" s="95">
        <v>4.72</v>
      </c>
      <c r="E441" s="19" t="str">
        <f>IF(Backstage!$T441="",Backstage!$S441,Backstage!$T441)</f>
        <v>Shoshonite</v>
      </c>
    </row>
    <row r="442" spans="1:5" x14ac:dyDescent="0.2">
      <c r="A442" t="s">
        <v>171</v>
      </c>
      <c r="B442" s="95">
        <v>53.47</v>
      </c>
      <c r="C442" s="95">
        <v>3.66</v>
      </c>
      <c r="D442" s="95">
        <v>4.72</v>
      </c>
      <c r="E442" s="19" t="str">
        <f>IF(Backstage!$T442="",Backstage!$S442,Backstage!$T442)</f>
        <v>Shoshonite</v>
      </c>
    </row>
    <row r="443" spans="1:5" x14ac:dyDescent="0.2">
      <c r="A443" t="s">
        <v>171</v>
      </c>
      <c r="B443" s="95">
        <v>53.47</v>
      </c>
      <c r="C443" s="95">
        <v>3.66</v>
      </c>
      <c r="D443" s="95">
        <v>4.72</v>
      </c>
      <c r="E443" s="19" t="str">
        <f>IF(Backstage!$T443="",Backstage!$S443,Backstage!$T443)</f>
        <v>Shoshonite</v>
      </c>
    </row>
    <row r="444" spans="1:5" x14ac:dyDescent="0.2">
      <c r="A444" t="s">
        <v>171</v>
      </c>
      <c r="B444" s="95">
        <v>53.47</v>
      </c>
      <c r="C444" s="95">
        <v>3.66</v>
      </c>
      <c r="D444" s="95">
        <v>4.72</v>
      </c>
      <c r="E444" s="19" t="str">
        <f>IF(Backstage!$T444="",Backstage!$S444,Backstage!$T444)</f>
        <v>Shoshonite</v>
      </c>
    </row>
    <row r="445" spans="1:5" x14ac:dyDescent="0.2">
      <c r="A445" t="s">
        <v>171</v>
      </c>
      <c r="B445" s="95">
        <v>53.47</v>
      </c>
      <c r="C445" s="95">
        <v>3.66</v>
      </c>
      <c r="D445" s="95">
        <v>4.72</v>
      </c>
      <c r="E445" s="19" t="str">
        <f>IF(Backstage!$T445="",Backstage!$S445,Backstage!$T445)</f>
        <v>Shoshonite</v>
      </c>
    </row>
    <row r="446" spans="1:5" x14ac:dyDescent="0.2">
      <c r="A446" t="s">
        <v>171</v>
      </c>
      <c r="B446" s="95">
        <v>53.47</v>
      </c>
      <c r="C446" s="95">
        <v>3.66</v>
      </c>
      <c r="D446" s="95">
        <v>4.72</v>
      </c>
      <c r="E446" s="19" t="str">
        <f>IF(Backstage!$T446="",Backstage!$S446,Backstage!$T446)</f>
        <v>Shoshonite</v>
      </c>
    </row>
    <row r="447" spans="1:5" x14ac:dyDescent="0.2">
      <c r="A447" t="s">
        <v>171</v>
      </c>
      <c r="B447" s="95">
        <v>53.47</v>
      </c>
      <c r="C447" s="95">
        <v>3.66</v>
      </c>
      <c r="D447" s="95">
        <v>4.72</v>
      </c>
      <c r="E447" s="19" t="str">
        <f>IF(Backstage!$T447="",Backstage!$S447,Backstage!$T447)</f>
        <v>Shoshonite</v>
      </c>
    </row>
    <row r="448" spans="1:5" x14ac:dyDescent="0.2">
      <c r="A448" t="s">
        <v>171</v>
      </c>
      <c r="B448" s="95">
        <v>53.47</v>
      </c>
      <c r="C448" s="95">
        <v>3.66</v>
      </c>
      <c r="D448" s="95">
        <v>4.72</v>
      </c>
      <c r="E448" s="19" t="str">
        <f>IF(Backstage!$T448="",Backstage!$S448,Backstage!$T448)</f>
        <v>Shoshonite</v>
      </c>
    </row>
    <row r="449" spans="1:5" x14ac:dyDescent="0.2">
      <c r="A449" t="s">
        <v>171</v>
      </c>
      <c r="B449" s="95">
        <v>53.47</v>
      </c>
      <c r="C449" s="95">
        <v>3.66</v>
      </c>
      <c r="D449" s="95">
        <v>4.72</v>
      </c>
      <c r="E449" s="19" t="str">
        <f>IF(Backstage!$T449="",Backstage!$S449,Backstage!$T449)</f>
        <v>Shoshonite</v>
      </c>
    </row>
    <row r="450" spans="1:5" x14ac:dyDescent="0.2">
      <c r="A450" t="s">
        <v>171</v>
      </c>
      <c r="B450" s="95">
        <v>53.47</v>
      </c>
      <c r="C450" s="95">
        <v>3.66</v>
      </c>
      <c r="D450" s="95">
        <v>4.72</v>
      </c>
      <c r="E450" s="19" t="str">
        <f>IF(Backstage!$T450="",Backstage!$S450,Backstage!$T450)</f>
        <v>Shoshonite</v>
      </c>
    </row>
    <row r="451" spans="1:5" x14ac:dyDescent="0.2">
      <c r="A451" t="s">
        <v>171</v>
      </c>
      <c r="B451" s="95">
        <v>53.47</v>
      </c>
      <c r="C451" s="95">
        <v>3.66</v>
      </c>
      <c r="D451" s="95">
        <v>4.72</v>
      </c>
      <c r="E451" s="19" t="str">
        <f>IF(Backstage!$T451="",Backstage!$S451,Backstage!$T451)</f>
        <v>Shoshonite</v>
      </c>
    </row>
    <row r="452" spans="1:5" x14ac:dyDescent="0.2">
      <c r="A452" t="s">
        <v>172</v>
      </c>
      <c r="B452" s="95">
        <v>53.47</v>
      </c>
      <c r="C452" s="95">
        <v>3.66</v>
      </c>
      <c r="D452" s="95">
        <v>4.72</v>
      </c>
      <c r="E452" s="19" t="str">
        <f>IF(Backstage!$T452="",Backstage!$S452,Backstage!$T452)</f>
        <v>Shoshonite</v>
      </c>
    </row>
    <row r="453" spans="1:5" x14ac:dyDescent="0.2">
      <c r="A453" t="s">
        <v>173</v>
      </c>
      <c r="B453" s="95">
        <v>53.512810248198555</v>
      </c>
      <c r="C453" s="95">
        <v>3.6629303442754204</v>
      </c>
      <c r="D453" s="95">
        <v>4.723779023218575</v>
      </c>
      <c r="E453" s="19" t="str">
        <f>IF(Backstage!$T453="",Backstage!$S453,Backstage!$T453)</f>
        <v>Shoshonite</v>
      </c>
    </row>
    <row r="454" spans="1:5" x14ac:dyDescent="0.2">
      <c r="A454" t="s">
        <v>173</v>
      </c>
      <c r="B454" s="95">
        <v>53.512810248198555</v>
      </c>
      <c r="C454" s="95">
        <v>3.6629303442754204</v>
      </c>
      <c r="D454" s="95">
        <v>4.723779023218575</v>
      </c>
      <c r="E454" s="19" t="str">
        <f>IF(Backstage!$T454="",Backstage!$S454,Backstage!$T454)</f>
        <v>Shoshonite</v>
      </c>
    </row>
    <row r="455" spans="1:5" x14ac:dyDescent="0.2">
      <c r="A455" t="s">
        <v>173</v>
      </c>
      <c r="B455" s="95">
        <v>53.512810248198555</v>
      </c>
      <c r="C455" s="95">
        <v>3.6629303442754204</v>
      </c>
      <c r="D455" s="95">
        <v>4.723779023218575</v>
      </c>
      <c r="E455" s="19" t="str">
        <f>IF(Backstage!$T455="",Backstage!$S455,Backstage!$T455)</f>
        <v>Shoshonite</v>
      </c>
    </row>
    <row r="456" spans="1:5" x14ac:dyDescent="0.2">
      <c r="A456" t="s">
        <v>173</v>
      </c>
      <c r="B456" s="95">
        <v>53.512810248198555</v>
      </c>
      <c r="C456" s="95">
        <v>3.6629303442754204</v>
      </c>
      <c r="D456" s="95">
        <v>4.723779023218575</v>
      </c>
      <c r="E456" s="19" t="str">
        <f>IF(Backstage!$T456="",Backstage!$S456,Backstage!$T456)</f>
        <v>Shoshonite</v>
      </c>
    </row>
    <row r="457" spans="1:5" x14ac:dyDescent="0.2">
      <c r="A457" t="s">
        <v>173</v>
      </c>
      <c r="B457" s="95">
        <v>53.512810248198562</v>
      </c>
      <c r="C457" s="95">
        <v>3.6629303442754209</v>
      </c>
      <c r="D457" s="95">
        <v>4.723779023218575</v>
      </c>
      <c r="E457" s="19" t="str">
        <f>IF(Backstage!$T457="",Backstage!$S457,Backstage!$T457)</f>
        <v>Shoshonite</v>
      </c>
    </row>
    <row r="458" spans="1:5" x14ac:dyDescent="0.2">
      <c r="A458" t="s">
        <v>173</v>
      </c>
      <c r="B458" s="95">
        <v>53.512810248198562</v>
      </c>
      <c r="C458" s="95">
        <v>3.6629303442754209</v>
      </c>
      <c r="D458" s="95">
        <v>4.723779023218575</v>
      </c>
      <c r="E458" s="19" t="str">
        <f>IF(Backstage!$T458="",Backstage!$S458,Backstage!$T458)</f>
        <v>Shoshonite</v>
      </c>
    </row>
    <row r="459" spans="1:5" x14ac:dyDescent="0.2">
      <c r="A459" t="s">
        <v>173</v>
      </c>
      <c r="B459" s="95">
        <v>53.512810248198562</v>
      </c>
      <c r="C459" s="95">
        <v>3.6629303442754209</v>
      </c>
      <c r="D459" s="95">
        <v>4.723779023218575</v>
      </c>
      <c r="E459" s="19" t="str">
        <f>IF(Backstage!$T459="",Backstage!$S459,Backstage!$T459)</f>
        <v>Shoshonite</v>
      </c>
    </row>
    <row r="460" spans="1:5" x14ac:dyDescent="0.2">
      <c r="A460" t="s">
        <v>173</v>
      </c>
      <c r="B460" s="95">
        <v>53.512810248198562</v>
      </c>
      <c r="C460" s="95">
        <v>3.6629303442754209</v>
      </c>
      <c r="D460" s="95">
        <v>4.723779023218575</v>
      </c>
      <c r="E460" s="19" t="str">
        <f>IF(Backstage!$T460="",Backstage!$S460,Backstage!$T460)</f>
        <v>Shoshonite</v>
      </c>
    </row>
    <row r="461" spans="1:5" x14ac:dyDescent="0.2">
      <c r="A461" s="92" t="s">
        <v>174</v>
      </c>
      <c r="B461" s="95">
        <v>53.6</v>
      </c>
      <c r="C461" s="95">
        <v>3.33</v>
      </c>
      <c r="D461" s="95">
        <v>6.27</v>
      </c>
      <c r="E461" s="19" t="str">
        <f>IF(Backstage!$T461="",Backstage!$S461,Backstage!$T461)</f>
        <v>Latite</v>
      </c>
    </row>
    <row r="462" spans="1:5" x14ac:dyDescent="0.2">
      <c r="A462" s="92" t="s">
        <v>174</v>
      </c>
      <c r="B462" s="95">
        <v>53.6</v>
      </c>
      <c r="C462" s="95">
        <v>3.33</v>
      </c>
      <c r="D462" s="95">
        <v>6.27</v>
      </c>
      <c r="E462" s="19" t="str">
        <f>IF(Backstage!$T462="",Backstage!$S462,Backstage!$T462)</f>
        <v>Latite</v>
      </c>
    </row>
    <row r="463" spans="1:5" x14ac:dyDescent="0.2">
      <c r="A463" t="s">
        <v>175</v>
      </c>
      <c r="B463" s="95">
        <v>53.6</v>
      </c>
      <c r="C463" s="95">
        <v>3.33</v>
      </c>
      <c r="D463" s="95">
        <v>6.27</v>
      </c>
      <c r="E463" s="19" t="str">
        <f>IF(Backstage!$T463="",Backstage!$S463,Backstage!$T463)</f>
        <v>Latite</v>
      </c>
    </row>
    <row r="464" spans="1:5" x14ac:dyDescent="0.2">
      <c r="A464" t="s">
        <v>176</v>
      </c>
      <c r="B464" s="95">
        <v>53.6</v>
      </c>
      <c r="C464" s="95">
        <v>3.33</v>
      </c>
      <c r="D464" s="95">
        <v>6.27</v>
      </c>
      <c r="E464" s="19" t="str">
        <f>IF(Backstage!$T464="",Backstage!$S464,Backstage!$T464)</f>
        <v>Latite</v>
      </c>
    </row>
    <row r="465" spans="1:5" x14ac:dyDescent="0.2">
      <c r="A465" s="91" t="s">
        <v>177</v>
      </c>
      <c r="B465" s="94">
        <v>53.697790640137008</v>
      </c>
      <c r="C465" s="94">
        <v>0.97523785817891528</v>
      </c>
      <c r="D465" s="94">
        <v>0</v>
      </c>
      <c r="E465" s="19" t="str">
        <f>IF(Backstage!$T465="",Backstage!$S465,Backstage!$T465)</f>
        <v>Basaltic Andesite</v>
      </c>
    </row>
    <row r="466" spans="1:5" x14ac:dyDescent="0.2">
      <c r="A466" s="91" t="s">
        <v>178</v>
      </c>
      <c r="B466" s="94">
        <v>53.700006611804454</v>
      </c>
      <c r="C466" s="94">
        <v>0.97527810377257895</v>
      </c>
      <c r="D466" s="94">
        <v>0</v>
      </c>
      <c r="E466" s="19" t="str">
        <f>IF(Backstage!$T466="",Backstage!$S466,Backstage!$T466)</f>
        <v>Basaltic Andesite</v>
      </c>
    </row>
    <row r="467" spans="1:5" x14ac:dyDescent="0.2">
      <c r="A467" s="91" t="s">
        <v>179</v>
      </c>
      <c r="B467" s="94">
        <v>53.700006611804454</v>
      </c>
      <c r="C467" s="94">
        <v>0.97527810377257895</v>
      </c>
      <c r="D467" s="94">
        <v>0</v>
      </c>
      <c r="E467" s="19" t="str">
        <f>IF(Backstage!$T467="",Backstage!$S467,Backstage!$T467)</f>
        <v>Basaltic Andesite</v>
      </c>
    </row>
    <row r="468" spans="1:5" x14ac:dyDescent="0.2">
      <c r="A468" s="91" t="s">
        <v>180</v>
      </c>
      <c r="B468" s="94">
        <v>53.701152944525496</v>
      </c>
      <c r="C468" s="94">
        <v>0.9752989230102852</v>
      </c>
      <c r="D468" s="94">
        <v>0</v>
      </c>
      <c r="E468" s="19" t="str">
        <f>IF(Backstage!$T468="",Backstage!$S468,Backstage!$T468)</f>
        <v>Basaltic Andesite</v>
      </c>
    </row>
    <row r="469" spans="1:5" x14ac:dyDescent="0.2">
      <c r="A469" s="91" t="s">
        <v>181</v>
      </c>
      <c r="B469" s="94">
        <v>53.706940144202818</v>
      </c>
      <c r="C469" s="94">
        <v>0.97540402782280888</v>
      </c>
      <c r="D469" s="94">
        <v>0</v>
      </c>
      <c r="E469" s="19" t="str">
        <f>IF(Backstage!$T469="",Backstage!$S469,Backstage!$T469)</f>
        <v>Basaltic Andesite</v>
      </c>
    </row>
    <row r="470" spans="1:5" x14ac:dyDescent="0.2">
      <c r="A470" s="92" t="s">
        <v>164</v>
      </c>
      <c r="B470" s="95">
        <v>53.8</v>
      </c>
      <c r="C470" s="95">
        <v>4.34</v>
      </c>
      <c r="D470" s="95">
        <v>3.82</v>
      </c>
      <c r="E470" s="19" t="str">
        <f>IF(Backstage!$T470="",Backstage!$S470,Backstage!$T470)</f>
        <v>Shoshonite</v>
      </c>
    </row>
    <row r="471" spans="1:5" x14ac:dyDescent="0.2">
      <c r="A471" s="92" t="s">
        <v>164</v>
      </c>
      <c r="B471" s="95">
        <v>53.8</v>
      </c>
      <c r="C471" s="95">
        <v>4.34</v>
      </c>
      <c r="D471" s="95">
        <v>3.82</v>
      </c>
      <c r="E471" s="19" t="str">
        <f>IF(Backstage!$T471="",Backstage!$S471,Backstage!$T471)</f>
        <v>Shoshonite</v>
      </c>
    </row>
    <row r="472" spans="1:5" x14ac:dyDescent="0.2">
      <c r="A472" s="92" t="s">
        <v>164</v>
      </c>
      <c r="B472" s="95">
        <v>53.8</v>
      </c>
      <c r="C472" s="95">
        <v>4.34</v>
      </c>
      <c r="D472" s="95">
        <v>3.82</v>
      </c>
      <c r="E472" s="19" t="str">
        <f>IF(Backstage!$T472="",Backstage!$S472,Backstage!$T472)</f>
        <v>Shoshonite</v>
      </c>
    </row>
    <row r="473" spans="1:5" x14ac:dyDescent="0.2">
      <c r="A473" s="92" t="s">
        <v>164</v>
      </c>
      <c r="B473" s="95">
        <v>53.8</v>
      </c>
      <c r="C473" s="95">
        <v>4.34</v>
      </c>
      <c r="D473" s="95">
        <v>3.82</v>
      </c>
      <c r="E473" s="19" t="str">
        <f>IF(Backstage!$T473="",Backstage!$S473,Backstage!$T473)</f>
        <v>Shoshonite</v>
      </c>
    </row>
    <row r="474" spans="1:5" x14ac:dyDescent="0.2">
      <c r="A474" s="92" t="s">
        <v>164</v>
      </c>
      <c r="B474" s="95">
        <v>53.8</v>
      </c>
      <c r="C474" s="95">
        <v>4.34</v>
      </c>
      <c r="D474" s="95">
        <v>3.82</v>
      </c>
      <c r="E474" s="19" t="str">
        <f>IF(Backstage!$T474="",Backstage!$S474,Backstage!$T474)</f>
        <v>Shoshonite</v>
      </c>
    </row>
    <row r="475" spans="1:5" x14ac:dyDescent="0.2">
      <c r="A475" s="92" t="s">
        <v>164</v>
      </c>
      <c r="B475" s="95">
        <v>53.8</v>
      </c>
      <c r="C475" s="95">
        <v>4.34</v>
      </c>
      <c r="D475" s="95">
        <v>3.82</v>
      </c>
      <c r="E475" s="19" t="str">
        <f>IF(Backstage!$T475="",Backstage!$S475,Backstage!$T475)</f>
        <v>Shoshonite</v>
      </c>
    </row>
    <row r="476" spans="1:5" x14ac:dyDescent="0.2">
      <c r="A476" s="92" t="s">
        <v>164</v>
      </c>
      <c r="B476" s="95">
        <v>53.8</v>
      </c>
      <c r="C476" s="95">
        <v>4.34</v>
      </c>
      <c r="D476" s="95">
        <v>3.82</v>
      </c>
      <c r="E476" s="19" t="str">
        <f>IF(Backstage!$T476="",Backstage!$S476,Backstage!$T476)</f>
        <v>Shoshonite</v>
      </c>
    </row>
    <row r="477" spans="1:5" x14ac:dyDescent="0.2">
      <c r="A477" s="92" t="s">
        <v>164</v>
      </c>
      <c r="B477" s="95">
        <v>53.8</v>
      </c>
      <c r="C477" s="95">
        <v>4.34</v>
      </c>
      <c r="D477" s="95">
        <v>3.82</v>
      </c>
      <c r="E477" s="19" t="str">
        <f>IF(Backstage!$T477="",Backstage!$S477,Backstage!$T477)</f>
        <v>Shoshonite</v>
      </c>
    </row>
    <row r="478" spans="1:5" x14ac:dyDescent="0.2">
      <c r="A478" s="92" t="s">
        <v>164</v>
      </c>
      <c r="B478" s="95">
        <v>53.8</v>
      </c>
      <c r="C478" s="95">
        <v>4.34</v>
      </c>
      <c r="D478" s="95">
        <v>3.82</v>
      </c>
      <c r="E478" s="19" t="str">
        <f>IF(Backstage!$T478="",Backstage!$S478,Backstage!$T478)</f>
        <v>Shoshonite</v>
      </c>
    </row>
    <row r="479" spans="1:5" x14ac:dyDescent="0.2">
      <c r="A479" s="92" t="s">
        <v>164</v>
      </c>
      <c r="B479" s="95">
        <v>53.8</v>
      </c>
      <c r="C479" s="95">
        <v>4.34</v>
      </c>
      <c r="D479" s="95">
        <v>3.82</v>
      </c>
      <c r="E479" s="19" t="str">
        <f>IF(Backstage!$T479="",Backstage!$S479,Backstage!$T479)</f>
        <v>Shoshonite</v>
      </c>
    </row>
    <row r="480" spans="1:5" x14ac:dyDescent="0.2">
      <c r="A480" s="92" t="s">
        <v>164</v>
      </c>
      <c r="B480" s="95">
        <v>53.8</v>
      </c>
      <c r="C480" s="95">
        <v>4.34</v>
      </c>
      <c r="D480" s="95">
        <v>3.82</v>
      </c>
      <c r="E480" s="19" t="str">
        <f>IF(Backstage!$T480="",Backstage!$S480,Backstage!$T480)</f>
        <v>Shoshonite</v>
      </c>
    </row>
    <row r="481" spans="1:5" x14ac:dyDescent="0.2">
      <c r="A481" s="92" t="s">
        <v>164</v>
      </c>
      <c r="B481" s="95">
        <v>53.8</v>
      </c>
      <c r="C481" s="95">
        <v>4.34</v>
      </c>
      <c r="D481" s="95">
        <v>3.82</v>
      </c>
      <c r="E481" s="19" t="str">
        <f>IF(Backstage!$T481="",Backstage!$S481,Backstage!$T481)</f>
        <v>Shoshonite</v>
      </c>
    </row>
    <row r="482" spans="1:5" x14ac:dyDescent="0.2">
      <c r="A482" s="92" t="s">
        <v>164</v>
      </c>
      <c r="B482" s="95">
        <v>53.8</v>
      </c>
      <c r="C482" s="95">
        <v>4.34</v>
      </c>
      <c r="D482" s="95">
        <v>3.82</v>
      </c>
      <c r="E482" s="19" t="str">
        <f>IF(Backstage!$T482="",Backstage!$S482,Backstage!$T482)</f>
        <v>Shoshonite</v>
      </c>
    </row>
    <row r="483" spans="1:5" x14ac:dyDescent="0.2">
      <c r="A483" t="s">
        <v>182</v>
      </c>
      <c r="B483" s="95">
        <v>54.326971624760176</v>
      </c>
      <c r="C483" s="95">
        <v>3.5342825406442491</v>
      </c>
      <c r="D483" s="95">
        <v>1.0905786125416541</v>
      </c>
      <c r="E483" s="19" t="str">
        <f>IF(Backstage!$T483="",Backstage!$S483,Backstage!$T483)</f>
        <v>Basaltic Andesite</v>
      </c>
    </row>
    <row r="484" spans="1:5" x14ac:dyDescent="0.2">
      <c r="A484" t="s">
        <v>182</v>
      </c>
      <c r="B484" s="95">
        <v>54.326971624760176</v>
      </c>
      <c r="C484" s="95">
        <v>3.5342825406442491</v>
      </c>
      <c r="D484" s="95">
        <v>1.0905786125416541</v>
      </c>
      <c r="E484" s="19" t="str">
        <f>IF(Backstage!$T484="",Backstage!$S484,Backstage!$T484)</f>
        <v>Basaltic Andesite</v>
      </c>
    </row>
    <row r="485" spans="1:5" x14ac:dyDescent="0.2">
      <c r="A485" t="s">
        <v>182</v>
      </c>
      <c r="B485" s="95">
        <v>54.326971624760176</v>
      </c>
      <c r="C485" s="95">
        <v>3.5342825406442491</v>
      </c>
      <c r="D485" s="95">
        <v>1.0905786125416541</v>
      </c>
      <c r="E485" s="19" t="str">
        <f>IF(Backstage!$T485="",Backstage!$S485,Backstage!$T485)</f>
        <v>Basaltic Andesite</v>
      </c>
    </row>
    <row r="486" spans="1:5" x14ac:dyDescent="0.2">
      <c r="A486" t="s">
        <v>182</v>
      </c>
      <c r="B486" s="95">
        <v>54.326971624760176</v>
      </c>
      <c r="C486" s="95">
        <v>3.5342825406442491</v>
      </c>
      <c r="D486" s="95">
        <v>1.0905786125416541</v>
      </c>
      <c r="E486" s="19" t="str">
        <f>IF(Backstage!$T486="",Backstage!$S486,Backstage!$T486)</f>
        <v>Basaltic Andesite</v>
      </c>
    </row>
    <row r="487" spans="1:5" x14ac:dyDescent="0.2">
      <c r="A487" t="s">
        <v>182</v>
      </c>
      <c r="B487" s="95">
        <v>54.326971624760176</v>
      </c>
      <c r="C487" s="95">
        <v>3.5342825406442491</v>
      </c>
      <c r="D487" s="95">
        <v>1.0905786125416541</v>
      </c>
      <c r="E487" s="19" t="str">
        <f>IF(Backstage!$T487="",Backstage!$S487,Backstage!$T487)</f>
        <v>Basaltic Andesite</v>
      </c>
    </row>
    <row r="488" spans="1:5" x14ac:dyDescent="0.2">
      <c r="A488" t="s">
        <v>182</v>
      </c>
      <c r="B488" s="95">
        <v>54.326971624760176</v>
      </c>
      <c r="C488" s="95">
        <v>3.5342825406442491</v>
      </c>
      <c r="D488" s="95">
        <v>1.0905786125416541</v>
      </c>
      <c r="E488" s="19" t="str">
        <f>IF(Backstage!$T488="",Backstage!$S488,Backstage!$T488)</f>
        <v>Basaltic Andesite</v>
      </c>
    </row>
    <row r="489" spans="1:5" x14ac:dyDescent="0.2">
      <c r="A489" t="s">
        <v>183</v>
      </c>
      <c r="B489" s="95">
        <v>54.379010756176434</v>
      </c>
      <c r="C489" s="95">
        <v>5.8292190873977345</v>
      </c>
      <c r="D489" s="95">
        <v>11.719264808750925</v>
      </c>
      <c r="E489" s="19" t="str">
        <f>IF(Backstage!$T489="",Backstage!$S489,Backstage!$T489)</f>
        <v/>
      </c>
    </row>
    <row r="490" spans="1:5" x14ac:dyDescent="0.2">
      <c r="A490" t="s">
        <v>183</v>
      </c>
      <c r="B490" s="95">
        <v>54.379010756176434</v>
      </c>
      <c r="C490" s="95">
        <v>5.8292190873977345</v>
      </c>
      <c r="D490" s="95">
        <v>11.719264808750925</v>
      </c>
      <c r="E490" s="19" t="str">
        <f>IF(Backstage!$T490="",Backstage!$S490,Backstage!$T490)</f>
        <v/>
      </c>
    </row>
    <row r="491" spans="1:5" x14ac:dyDescent="0.2">
      <c r="A491" t="s">
        <v>183</v>
      </c>
      <c r="B491" s="95">
        <v>54.379010756176434</v>
      </c>
      <c r="C491" s="95">
        <v>5.8292190873977345</v>
      </c>
      <c r="D491" s="95">
        <v>11.719264808750925</v>
      </c>
      <c r="E491" s="19" t="str">
        <f>IF(Backstage!$T491="",Backstage!$S491,Backstage!$T491)</f>
        <v/>
      </c>
    </row>
    <row r="492" spans="1:5" x14ac:dyDescent="0.2">
      <c r="A492" t="s">
        <v>183</v>
      </c>
      <c r="B492" s="95">
        <v>54.379010756176434</v>
      </c>
      <c r="C492" s="95">
        <v>5.8292190873977345</v>
      </c>
      <c r="D492" s="95">
        <v>11.719264808750925</v>
      </c>
      <c r="E492" s="19" t="str">
        <f>IF(Backstage!$T492="",Backstage!$S492,Backstage!$T492)</f>
        <v/>
      </c>
    </row>
    <row r="493" spans="1:5" x14ac:dyDescent="0.2">
      <c r="A493" t="s">
        <v>184</v>
      </c>
      <c r="B493" s="95">
        <v>54.55</v>
      </c>
      <c r="C493" s="95">
        <v>3.95</v>
      </c>
      <c r="D493" s="95">
        <v>1.28</v>
      </c>
      <c r="E493" s="19" t="str">
        <f>IF(Backstage!$T493="",Backstage!$S493,Backstage!$T493)</f>
        <v>Basaltic Andesite</v>
      </c>
    </row>
    <row r="494" spans="1:5" x14ac:dyDescent="0.2">
      <c r="A494" t="s">
        <v>184</v>
      </c>
      <c r="B494" s="95">
        <v>54.55</v>
      </c>
      <c r="C494" s="95">
        <v>3.95</v>
      </c>
      <c r="D494" s="95">
        <v>1.28</v>
      </c>
      <c r="E494" s="19" t="str">
        <f>IF(Backstage!$T494="",Backstage!$S494,Backstage!$T494)</f>
        <v>Basaltic Andesite</v>
      </c>
    </row>
    <row r="495" spans="1:5" x14ac:dyDescent="0.2">
      <c r="A495" t="s">
        <v>184</v>
      </c>
      <c r="B495" s="95">
        <v>54.55</v>
      </c>
      <c r="C495" s="95">
        <v>3.95</v>
      </c>
      <c r="D495" s="95">
        <v>1.28</v>
      </c>
      <c r="E495" s="19" t="str">
        <f>IF(Backstage!$T495="",Backstage!$S495,Backstage!$T495)</f>
        <v>Basaltic Andesite</v>
      </c>
    </row>
    <row r="496" spans="1:5" x14ac:dyDescent="0.2">
      <c r="A496" t="s">
        <v>184</v>
      </c>
      <c r="B496" s="95">
        <v>54.55</v>
      </c>
      <c r="C496" s="95">
        <v>3.95</v>
      </c>
      <c r="D496" s="95">
        <v>1.28</v>
      </c>
      <c r="E496" s="19" t="str">
        <f>IF(Backstage!$T496="",Backstage!$S496,Backstage!$T496)</f>
        <v>Basaltic Andesite</v>
      </c>
    </row>
    <row r="497" spans="1:5" x14ac:dyDescent="0.2">
      <c r="A497" t="s">
        <v>184</v>
      </c>
      <c r="B497" s="95">
        <v>54.55</v>
      </c>
      <c r="C497" s="95">
        <v>3.95</v>
      </c>
      <c r="D497" s="95">
        <v>1.28</v>
      </c>
      <c r="E497" s="19" t="str">
        <f>IF(Backstage!$T497="",Backstage!$S497,Backstage!$T497)</f>
        <v>Basaltic Andesite</v>
      </c>
    </row>
    <row r="498" spans="1:5" x14ac:dyDescent="0.2">
      <c r="A498" t="s">
        <v>184</v>
      </c>
      <c r="B498" s="95">
        <v>54.55</v>
      </c>
      <c r="C498" s="95">
        <v>3.95</v>
      </c>
      <c r="D498" s="95">
        <v>1.28</v>
      </c>
      <c r="E498" s="19" t="str">
        <f>IF(Backstage!$T498="",Backstage!$S498,Backstage!$T498)</f>
        <v>Basaltic Andesite</v>
      </c>
    </row>
    <row r="499" spans="1:5" x14ac:dyDescent="0.2">
      <c r="A499" t="s">
        <v>184</v>
      </c>
      <c r="B499" s="95">
        <v>54.55</v>
      </c>
      <c r="C499" s="95">
        <v>3.95</v>
      </c>
      <c r="D499" s="95">
        <v>1.28</v>
      </c>
      <c r="E499" s="19" t="str">
        <f>IF(Backstage!$T499="",Backstage!$S499,Backstage!$T499)</f>
        <v>Basaltic Andesite</v>
      </c>
    </row>
    <row r="500" spans="1:5" x14ac:dyDescent="0.2">
      <c r="A500" t="s">
        <v>184</v>
      </c>
      <c r="B500" s="95">
        <v>54.55</v>
      </c>
      <c r="C500" s="95">
        <v>3.95</v>
      </c>
      <c r="D500" s="95">
        <v>1.28</v>
      </c>
      <c r="E500" s="19" t="str">
        <f>IF(Backstage!$T500="",Backstage!$S500,Backstage!$T500)</f>
        <v>Basaltic Andesite</v>
      </c>
    </row>
    <row r="501" spans="1:5" x14ac:dyDescent="0.2">
      <c r="A501" t="s">
        <v>185</v>
      </c>
      <c r="B501" s="95">
        <v>54.555521997382463</v>
      </c>
      <c r="C501" s="95">
        <v>3.0504379341588646</v>
      </c>
      <c r="D501" s="95">
        <v>0</v>
      </c>
      <c r="E501" s="19" t="str">
        <f>IF(Backstage!$T501="",Backstage!$S501,Backstage!$T501)</f>
        <v>Basaltic Andesite</v>
      </c>
    </row>
    <row r="502" spans="1:5" x14ac:dyDescent="0.2">
      <c r="A502" t="s">
        <v>185</v>
      </c>
      <c r="B502" s="95">
        <v>54.555521997382463</v>
      </c>
      <c r="C502" s="95">
        <v>3.0504379341588646</v>
      </c>
      <c r="D502" s="95">
        <v>0</v>
      </c>
      <c r="E502" s="19" t="str">
        <f>IF(Backstage!$T502="",Backstage!$S502,Backstage!$T502)</f>
        <v>Basaltic Andesite</v>
      </c>
    </row>
    <row r="503" spans="1:5" x14ac:dyDescent="0.2">
      <c r="A503" t="s">
        <v>185</v>
      </c>
      <c r="B503" s="95">
        <v>54.555521997382463</v>
      </c>
      <c r="C503" s="95">
        <v>3.0504379341588646</v>
      </c>
      <c r="D503" s="95">
        <v>0</v>
      </c>
      <c r="E503" s="19" t="str">
        <f>IF(Backstage!$T503="",Backstage!$S503,Backstage!$T503)</f>
        <v>Basaltic Andesite</v>
      </c>
    </row>
    <row r="504" spans="1:5" x14ac:dyDescent="0.2">
      <c r="A504" t="s">
        <v>73</v>
      </c>
      <c r="B504" s="95">
        <v>54.6694228682763</v>
      </c>
      <c r="C504" s="95">
        <v>0.85992664546321329</v>
      </c>
      <c r="D504" s="95">
        <v>7.8948574261022211</v>
      </c>
      <c r="E504" s="19" t="str">
        <f>IF(Backstage!$T504="",Backstage!$S504,Backstage!$T504)</f>
        <v>Latite</v>
      </c>
    </row>
    <row r="505" spans="1:5" x14ac:dyDescent="0.2">
      <c r="A505" t="s">
        <v>73</v>
      </c>
      <c r="B505" s="95">
        <v>54.6694228682763</v>
      </c>
      <c r="C505" s="95">
        <v>0.85992664546321329</v>
      </c>
      <c r="D505" s="95">
        <v>7.8948574261022211</v>
      </c>
      <c r="E505" s="19" t="str">
        <f>IF(Backstage!$T505="",Backstage!$S505,Backstage!$T505)</f>
        <v>Latite</v>
      </c>
    </row>
    <row r="506" spans="1:5" x14ac:dyDescent="0.2">
      <c r="A506" t="s">
        <v>186</v>
      </c>
      <c r="B506" s="95">
        <v>54.8</v>
      </c>
      <c r="C506" s="95">
        <v>3.2</v>
      </c>
      <c r="D506" s="95">
        <v>0</v>
      </c>
      <c r="E506" s="19" t="str">
        <f>IF(Backstage!$T506="",Backstage!$S506,Backstage!$T506)</f>
        <v>Basaltic Andesite</v>
      </c>
    </row>
    <row r="507" spans="1:5" x14ac:dyDescent="0.2">
      <c r="A507" t="s">
        <v>186</v>
      </c>
      <c r="B507" s="95">
        <v>54.8</v>
      </c>
      <c r="C507" s="95">
        <v>3.2</v>
      </c>
      <c r="D507" s="95">
        <v>0</v>
      </c>
      <c r="E507" s="19" t="str">
        <f>IF(Backstage!$T507="",Backstage!$S507,Backstage!$T507)</f>
        <v>Basaltic Andesite</v>
      </c>
    </row>
    <row r="508" spans="1:5" x14ac:dyDescent="0.2">
      <c r="A508" t="s">
        <v>186</v>
      </c>
      <c r="B508" s="95">
        <v>54.8</v>
      </c>
      <c r="C508" s="95">
        <v>3.2</v>
      </c>
      <c r="D508" s="95">
        <v>0</v>
      </c>
      <c r="E508" s="19" t="str">
        <f>IF(Backstage!$T508="",Backstage!$S508,Backstage!$T508)</f>
        <v>Basaltic Andesite</v>
      </c>
    </row>
    <row r="509" spans="1:5" x14ac:dyDescent="0.2">
      <c r="A509" t="s">
        <v>186</v>
      </c>
      <c r="B509" s="95">
        <v>54.8</v>
      </c>
      <c r="C509" s="95">
        <v>3.2</v>
      </c>
      <c r="D509" s="95">
        <v>0</v>
      </c>
      <c r="E509" s="19" t="str">
        <f>IF(Backstage!$T509="",Backstage!$S509,Backstage!$T509)</f>
        <v>Basaltic Andesite</v>
      </c>
    </row>
    <row r="510" spans="1:5" x14ac:dyDescent="0.2">
      <c r="A510" t="s">
        <v>186</v>
      </c>
      <c r="B510" s="95">
        <v>54.8</v>
      </c>
      <c r="C510" s="95">
        <v>3.2</v>
      </c>
      <c r="D510" s="95">
        <v>0</v>
      </c>
      <c r="E510" s="19" t="str">
        <f>IF(Backstage!$T510="",Backstage!$S510,Backstage!$T510)</f>
        <v>Basaltic Andesite</v>
      </c>
    </row>
    <row r="511" spans="1:5" x14ac:dyDescent="0.2">
      <c r="A511" t="s">
        <v>186</v>
      </c>
      <c r="B511" s="95">
        <v>54.8</v>
      </c>
      <c r="C511" s="95">
        <v>3.2</v>
      </c>
      <c r="D511" s="95">
        <v>0</v>
      </c>
      <c r="E511" s="19" t="str">
        <f>IF(Backstage!$T511="",Backstage!$S511,Backstage!$T511)</f>
        <v>Basaltic Andesite</v>
      </c>
    </row>
    <row r="512" spans="1:5" x14ac:dyDescent="0.2">
      <c r="A512" t="s">
        <v>186</v>
      </c>
      <c r="B512" s="95">
        <v>54.8</v>
      </c>
      <c r="C512" s="95">
        <v>3.2</v>
      </c>
      <c r="D512" s="95">
        <v>0</v>
      </c>
      <c r="E512" s="19" t="str">
        <f>IF(Backstage!$T512="",Backstage!$S512,Backstage!$T512)</f>
        <v>Basaltic Andesite</v>
      </c>
    </row>
    <row r="513" spans="1:5" x14ac:dyDescent="0.2">
      <c r="A513" t="s">
        <v>186</v>
      </c>
      <c r="B513" s="95">
        <v>54.8</v>
      </c>
      <c r="C513" s="95">
        <v>3.2</v>
      </c>
      <c r="D513" s="95">
        <v>0</v>
      </c>
      <c r="E513" s="19" t="str">
        <f>IF(Backstage!$T513="",Backstage!$S513,Backstage!$T513)</f>
        <v>Basaltic Andesite</v>
      </c>
    </row>
    <row r="514" spans="1:5" x14ac:dyDescent="0.2">
      <c r="A514" t="s">
        <v>186</v>
      </c>
      <c r="B514" s="95">
        <v>54.8</v>
      </c>
      <c r="C514" s="95">
        <v>3.2</v>
      </c>
      <c r="D514" s="95">
        <v>0</v>
      </c>
      <c r="E514" s="19" t="str">
        <f>IF(Backstage!$T514="",Backstage!$S514,Backstage!$T514)</f>
        <v>Basaltic Andesite</v>
      </c>
    </row>
    <row r="515" spans="1:5" x14ac:dyDescent="0.2">
      <c r="A515" t="s">
        <v>186</v>
      </c>
      <c r="B515" s="95">
        <v>54.8</v>
      </c>
      <c r="C515" s="95">
        <v>3.2</v>
      </c>
      <c r="D515" s="95">
        <v>0</v>
      </c>
      <c r="E515" s="19" t="str">
        <f>IF(Backstage!$T515="",Backstage!$S515,Backstage!$T515)</f>
        <v>Basaltic Andesite</v>
      </c>
    </row>
    <row r="516" spans="1:5" x14ac:dyDescent="0.2">
      <c r="A516" t="s">
        <v>186</v>
      </c>
      <c r="B516" s="95">
        <v>54.8</v>
      </c>
      <c r="C516" s="95">
        <v>3.2</v>
      </c>
      <c r="D516" s="95">
        <v>0</v>
      </c>
      <c r="E516" s="19" t="str">
        <f>IF(Backstage!$T516="",Backstage!$S516,Backstage!$T516)</f>
        <v>Basaltic Andesite</v>
      </c>
    </row>
    <row r="517" spans="1:5" x14ac:dyDescent="0.2">
      <c r="A517" t="s">
        <v>186</v>
      </c>
      <c r="B517" s="95">
        <v>54.8</v>
      </c>
      <c r="C517" s="95">
        <v>3.2</v>
      </c>
      <c r="D517" s="95">
        <v>0</v>
      </c>
      <c r="E517" s="19" t="str">
        <f>IF(Backstage!$T517="",Backstage!$S517,Backstage!$T517)</f>
        <v>Basaltic Andesite</v>
      </c>
    </row>
    <row r="518" spans="1:5" x14ac:dyDescent="0.2">
      <c r="A518" t="s">
        <v>186</v>
      </c>
      <c r="B518" s="95">
        <v>54.8</v>
      </c>
      <c r="C518" s="95">
        <v>3.2</v>
      </c>
      <c r="D518" s="95">
        <v>0</v>
      </c>
      <c r="E518" s="19" t="str">
        <f>IF(Backstage!$T518="",Backstage!$S518,Backstage!$T518)</f>
        <v>Basaltic Andesite</v>
      </c>
    </row>
    <row r="519" spans="1:5" x14ac:dyDescent="0.2">
      <c r="A519" t="s">
        <v>186</v>
      </c>
      <c r="B519" s="95">
        <v>54.8</v>
      </c>
      <c r="C519" s="95">
        <v>3.2</v>
      </c>
      <c r="D519" s="95">
        <v>0</v>
      </c>
      <c r="E519" s="19" t="str">
        <f>IF(Backstage!$T519="",Backstage!$S519,Backstage!$T519)</f>
        <v>Basaltic Andesite</v>
      </c>
    </row>
    <row r="520" spans="1:5" x14ac:dyDescent="0.2">
      <c r="A520" t="s">
        <v>186</v>
      </c>
      <c r="B520" s="95">
        <v>54.8</v>
      </c>
      <c r="C520" s="95">
        <v>3.2</v>
      </c>
      <c r="D520" s="95">
        <v>0</v>
      </c>
      <c r="E520" s="19" t="str">
        <f>IF(Backstage!$T520="",Backstage!$S520,Backstage!$T520)</f>
        <v>Basaltic Andesite</v>
      </c>
    </row>
    <row r="521" spans="1:5" x14ac:dyDescent="0.2">
      <c r="A521" t="s">
        <v>186</v>
      </c>
      <c r="B521" s="95">
        <v>54.8</v>
      </c>
      <c r="C521" s="95">
        <v>3.2</v>
      </c>
      <c r="D521" s="95">
        <v>0</v>
      </c>
      <c r="E521" s="19" t="str">
        <f>IF(Backstage!$T521="",Backstage!$S521,Backstage!$T521)</f>
        <v>Basaltic Andesite</v>
      </c>
    </row>
    <row r="522" spans="1:5" x14ac:dyDescent="0.2">
      <c r="A522" t="s">
        <v>186</v>
      </c>
      <c r="B522" s="95">
        <v>54.8</v>
      </c>
      <c r="C522" s="95">
        <v>3.2</v>
      </c>
      <c r="D522" s="95">
        <v>0</v>
      </c>
      <c r="E522" s="19" t="str">
        <f>IF(Backstage!$T522="",Backstage!$S522,Backstage!$T522)</f>
        <v>Basaltic Andesite</v>
      </c>
    </row>
    <row r="523" spans="1:5" x14ac:dyDescent="0.2">
      <c r="A523" t="s">
        <v>186</v>
      </c>
      <c r="B523" s="95">
        <v>54.8</v>
      </c>
      <c r="C523" s="95">
        <v>3.2</v>
      </c>
      <c r="D523" s="95">
        <v>0</v>
      </c>
      <c r="E523" s="19" t="str">
        <f>IF(Backstage!$T523="",Backstage!$S523,Backstage!$T523)</f>
        <v>Basaltic Andesite</v>
      </c>
    </row>
    <row r="524" spans="1:5" x14ac:dyDescent="0.2">
      <c r="A524" t="s">
        <v>186</v>
      </c>
      <c r="B524" s="95">
        <v>54.8</v>
      </c>
      <c r="C524" s="95">
        <v>3.2</v>
      </c>
      <c r="D524" s="95">
        <v>0</v>
      </c>
      <c r="E524" s="19" t="str">
        <f>IF(Backstage!$T524="",Backstage!$S524,Backstage!$T524)</f>
        <v>Basaltic Andesite</v>
      </c>
    </row>
    <row r="525" spans="1:5" x14ac:dyDescent="0.2">
      <c r="A525" t="s">
        <v>186</v>
      </c>
      <c r="B525" s="95">
        <v>54.8</v>
      </c>
      <c r="C525" s="95">
        <v>3.2</v>
      </c>
      <c r="D525" s="95">
        <v>0</v>
      </c>
      <c r="E525" s="19" t="str">
        <f>IF(Backstage!$T525="",Backstage!$S525,Backstage!$T525)</f>
        <v>Basaltic Andesite</v>
      </c>
    </row>
    <row r="526" spans="1:5" x14ac:dyDescent="0.2">
      <c r="A526" t="s">
        <v>186</v>
      </c>
      <c r="B526" s="95">
        <v>54.8</v>
      </c>
      <c r="C526" s="95">
        <v>3.2</v>
      </c>
      <c r="D526" s="95">
        <v>0</v>
      </c>
      <c r="E526" s="19" t="str">
        <f>IF(Backstage!$T526="",Backstage!$S526,Backstage!$T526)</f>
        <v>Basaltic Andesite</v>
      </c>
    </row>
    <row r="527" spans="1:5" x14ac:dyDescent="0.2">
      <c r="A527" t="s">
        <v>186</v>
      </c>
      <c r="B527" s="95">
        <v>54.8</v>
      </c>
      <c r="C527" s="95">
        <v>3.2</v>
      </c>
      <c r="D527" s="95">
        <v>0</v>
      </c>
      <c r="E527" s="19" t="str">
        <f>IF(Backstage!$T527="",Backstage!$S527,Backstage!$T527)</f>
        <v>Basaltic Andesite</v>
      </c>
    </row>
    <row r="528" spans="1:5" x14ac:dyDescent="0.2">
      <c r="A528" t="s">
        <v>186</v>
      </c>
      <c r="B528" s="95">
        <v>54.8</v>
      </c>
      <c r="C528" s="95">
        <v>3.2</v>
      </c>
      <c r="D528" s="95">
        <v>0</v>
      </c>
      <c r="E528" s="19" t="str">
        <f>IF(Backstage!$T528="",Backstage!$S528,Backstage!$T528)</f>
        <v>Basaltic Andesite</v>
      </c>
    </row>
    <row r="529" spans="1:5" x14ac:dyDescent="0.2">
      <c r="A529" t="s">
        <v>186</v>
      </c>
      <c r="B529" s="95">
        <v>54.8</v>
      </c>
      <c r="C529" s="95">
        <v>3.2</v>
      </c>
      <c r="D529" s="95">
        <v>0</v>
      </c>
      <c r="E529" s="19" t="str">
        <f>IF(Backstage!$T529="",Backstage!$S529,Backstage!$T529)</f>
        <v>Basaltic Andesite</v>
      </c>
    </row>
    <row r="530" spans="1:5" x14ac:dyDescent="0.2">
      <c r="A530" s="92" t="s">
        <v>174</v>
      </c>
      <c r="B530" s="95">
        <v>55.3</v>
      </c>
      <c r="C530" s="95">
        <v>3.97</v>
      </c>
      <c r="D530" s="95">
        <v>1.18</v>
      </c>
      <c r="E530" s="19" t="str">
        <f>IF(Backstage!$T530="",Backstage!$S530,Backstage!$T530)</f>
        <v>Basaltic Andesite</v>
      </c>
    </row>
    <row r="531" spans="1:5" x14ac:dyDescent="0.2">
      <c r="A531" s="92" t="s">
        <v>174</v>
      </c>
      <c r="B531" s="95">
        <v>55.3</v>
      </c>
      <c r="C531" s="95">
        <v>3.97</v>
      </c>
      <c r="D531" s="95">
        <v>1.18</v>
      </c>
      <c r="E531" s="19" t="str">
        <f>IF(Backstage!$T531="",Backstage!$S531,Backstage!$T531)</f>
        <v>Basaltic Andesite</v>
      </c>
    </row>
    <row r="532" spans="1:5" x14ac:dyDescent="0.2">
      <c r="A532" s="92" t="s">
        <v>132</v>
      </c>
      <c r="B532" s="95">
        <v>55.3</v>
      </c>
      <c r="C532" s="95">
        <v>3.97</v>
      </c>
      <c r="D532" s="95">
        <v>1.18</v>
      </c>
      <c r="E532" s="19" t="str">
        <f>IF(Backstage!$T532="",Backstage!$S532,Backstage!$T532)</f>
        <v>Basaltic Andesite</v>
      </c>
    </row>
    <row r="533" spans="1:5" x14ac:dyDescent="0.2">
      <c r="A533" s="92" t="s">
        <v>132</v>
      </c>
      <c r="B533" s="95">
        <v>55.3</v>
      </c>
      <c r="C533" s="95">
        <v>3.97</v>
      </c>
      <c r="D533" s="95">
        <v>1.18</v>
      </c>
      <c r="E533" s="19" t="str">
        <f>IF(Backstage!$T533="",Backstage!$S533,Backstage!$T533)</f>
        <v>Basaltic Andesite</v>
      </c>
    </row>
    <row r="534" spans="1:5" x14ac:dyDescent="0.2">
      <c r="A534" t="s">
        <v>187</v>
      </c>
      <c r="B534" s="95">
        <v>55.3</v>
      </c>
      <c r="C534" s="95">
        <v>3.97</v>
      </c>
      <c r="D534" s="95">
        <v>1.18</v>
      </c>
      <c r="E534" s="19" t="str">
        <f>IF(Backstage!$T534="",Backstage!$S534,Backstage!$T534)</f>
        <v>Basaltic Andesite</v>
      </c>
    </row>
    <row r="535" spans="1:5" x14ac:dyDescent="0.2">
      <c r="A535" t="s">
        <v>188</v>
      </c>
      <c r="B535" s="95">
        <v>55.3</v>
      </c>
      <c r="C535" s="95">
        <v>3.97</v>
      </c>
      <c r="D535" s="95">
        <v>1.18</v>
      </c>
      <c r="E535" s="19" t="str">
        <f>IF(Backstage!$T535="",Backstage!$S535,Backstage!$T535)</f>
        <v>Basaltic Andesite</v>
      </c>
    </row>
    <row r="536" spans="1:5" x14ac:dyDescent="0.2">
      <c r="A536" t="s">
        <v>189</v>
      </c>
      <c r="B536" s="95">
        <v>55.3</v>
      </c>
      <c r="C536" s="95">
        <v>3.97</v>
      </c>
      <c r="D536" s="95">
        <v>1.18</v>
      </c>
      <c r="E536" s="19" t="str">
        <f>IF(Backstage!$T536="",Backstage!$S536,Backstage!$T536)</f>
        <v>Basaltic Andesite</v>
      </c>
    </row>
    <row r="537" spans="1:5" x14ac:dyDescent="0.2">
      <c r="A537" t="s">
        <v>190</v>
      </c>
      <c r="B537" s="95">
        <v>55.3</v>
      </c>
      <c r="C537" s="95">
        <v>3.97</v>
      </c>
      <c r="D537" s="95">
        <v>1.18</v>
      </c>
      <c r="E537" s="19" t="str">
        <f>IF(Backstage!$T537="",Backstage!$S537,Backstage!$T537)</f>
        <v>Basaltic Andesite</v>
      </c>
    </row>
    <row r="538" spans="1:5" x14ac:dyDescent="0.2">
      <c r="A538" t="s">
        <v>183</v>
      </c>
      <c r="B538" s="95">
        <v>55.315060180034386</v>
      </c>
      <c r="C538" s="95">
        <v>4.5817740467280261</v>
      </c>
      <c r="D538" s="95">
        <v>9.8816627895215934</v>
      </c>
      <c r="E538" s="19" t="str">
        <f>IF(Backstage!$T538="",Backstage!$S538,Backstage!$T538)</f>
        <v/>
      </c>
    </row>
    <row r="539" spans="1:5" x14ac:dyDescent="0.2">
      <c r="A539" t="s">
        <v>183</v>
      </c>
      <c r="B539" s="95">
        <v>55.315060180034386</v>
      </c>
      <c r="C539" s="95">
        <v>4.5817740467280261</v>
      </c>
      <c r="D539" s="95">
        <v>9.8816627895215934</v>
      </c>
      <c r="E539" s="19" t="str">
        <f>IF(Backstage!$T539="",Backstage!$S539,Backstage!$T539)</f>
        <v/>
      </c>
    </row>
    <row r="540" spans="1:5" x14ac:dyDescent="0.2">
      <c r="A540" t="s">
        <v>191</v>
      </c>
      <c r="B540" s="95">
        <v>55.321707757065546</v>
      </c>
      <c r="C540" s="95">
        <v>5.762677891360994</v>
      </c>
      <c r="D540" s="95">
        <v>0</v>
      </c>
      <c r="E540" s="19" t="str">
        <f>IF(Backstage!$T540="",Backstage!$S540,Backstage!$T540)</f>
        <v>Mugearite</v>
      </c>
    </row>
    <row r="541" spans="1:5" x14ac:dyDescent="0.2">
      <c r="A541" t="s">
        <v>191</v>
      </c>
      <c r="B541" s="95">
        <v>55.321707757065546</v>
      </c>
      <c r="C541" s="95">
        <v>5.762677891360994</v>
      </c>
      <c r="D541" s="95">
        <v>0</v>
      </c>
      <c r="E541" s="19" t="str">
        <f>IF(Backstage!$T541="",Backstage!$S541,Backstage!$T541)</f>
        <v>Mugearite</v>
      </c>
    </row>
    <row r="542" spans="1:5" x14ac:dyDescent="0.2">
      <c r="A542" t="s">
        <v>183</v>
      </c>
      <c r="B542" s="95">
        <v>55.37834127432771</v>
      </c>
      <c r="C542" s="95">
        <v>2.0491803278688523</v>
      </c>
      <c r="D542" s="95">
        <v>12.365743357829283</v>
      </c>
      <c r="E542" s="19" t="str">
        <f>IF(Backstage!$T542="",Backstage!$S542,Backstage!$T542)</f>
        <v/>
      </c>
    </row>
    <row r="543" spans="1:5" x14ac:dyDescent="0.2">
      <c r="A543" t="s">
        <v>183</v>
      </c>
      <c r="B543" s="95">
        <v>55.37834127432771</v>
      </c>
      <c r="C543" s="95">
        <v>2.0491803278688523</v>
      </c>
      <c r="D543" s="95">
        <v>12.365743357829283</v>
      </c>
      <c r="E543" s="19" t="str">
        <f>IF(Backstage!$T543="",Backstage!$S543,Backstage!$T543)</f>
        <v/>
      </c>
    </row>
    <row r="544" spans="1:5" x14ac:dyDescent="0.2">
      <c r="A544" t="s">
        <v>183</v>
      </c>
      <c r="B544" s="95">
        <v>55.37834127432771</v>
      </c>
      <c r="C544" s="95">
        <v>2.0491803278688523</v>
      </c>
      <c r="D544" s="95">
        <v>12.365743357829283</v>
      </c>
      <c r="E544" s="19" t="str">
        <f>IF(Backstage!$T544="",Backstage!$S544,Backstage!$T544)</f>
        <v/>
      </c>
    </row>
    <row r="545" spans="1:5" x14ac:dyDescent="0.2">
      <c r="A545" t="s">
        <v>183</v>
      </c>
      <c r="B545" s="95">
        <v>55.37834127432771</v>
      </c>
      <c r="C545" s="95">
        <v>2.0491803278688523</v>
      </c>
      <c r="D545" s="95">
        <v>12.365743357829283</v>
      </c>
      <c r="E545" s="19" t="str">
        <f>IF(Backstage!$T545="",Backstage!$S545,Backstage!$T545)</f>
        <v/>
      </c>
    </row>
    <row r="546" spans="1:5" x14ac:dyDescent="0.2">
      <c r="A546" t="s">
        <v>183</v>
      </c>
      <c r="B546" s="95">
        <v>55.37834127432771</v>
      </c>
      <c r="C546" s="95">
        <v>2.0491803278688523</v>
      </c>
      <c r="D546" s="95">
        <v>12.365743357829283</v>
      </c>
      <c r="E546" s="19" t="str">
        <f>IF(Backstage!$T546="",Backstage!$S546,Backstage!$T546)</f>
        <v/>
      </c>
    </row>
    <row r="547" spans="1:5" x14ac:dyDescent="0.2">
      <c r="A547" t="s">
        <v>192</v>
      </c>
      <c r="B547" s="95">
        <v>55.814918560016601</v>
      </c>
      <c r="C547" s="95">
        <v>4.5025417574437183</v>
      </c>
      <c r="D547" s="95">
        <v>3.9630667081647473</v>
      </c>
      <c r="E547" s="19" t="str">
        <f>IF(Backstage!$T547="",Backstage!$S547,Backstage!$T547)</f>
        <v>Latite</v>
      </c>
    </row>
    <row r="548" spans="1:5" x14ac:dyDescent="0.2">
      <c r="A548" t="s">
        <v>192</v>
      </c>
      <c r="B548" s="95">
        <v>55.814918560016601</v>
      </c>
      <c r="C548" s="95">
        <v>4.5025417574437183</v>
      </c>
      <c r="D548" s="95">
        <v>3.9630667081647473</v>
      </c>
      <c r="E548" s="19" t="str">
        <f>IF(Backstage!$T548="",Backstage!$S548,Backstage!$T548)</f>
        <v>Latite</v>
      </c>
    </row>
    <row r="549" spans="1:5" x14ac:dyDescent="0.2">
      <c r="A549" t="s">
        <v>193</v>
      </c>
      <c r="B549" s="95">
        <v>56.3</v>
      </c>
      <c r="C549" s="95">
        <v>5.42</v>
      </c>
      <c r="D549" s="95">
        <v>5.94</v>
      </c>
      <c r="E549" s="19" t="str">
        <f>IF(Backstage!$T549="",Backstage!$S549,Backstage!$T549)</f>
        <v>Tephriphonolite</v>
      </c>
    </row>
    <row r="550" spans="1:5" x14ac:dyDescent="0.2">
      <c r="A550" t="s">
        <v>194</v>
      </c>
      <c r="B550" s="95">
        <v>56.3</v>
      </c>
      <c r="C550" s="95">
        <v>5.42</v>
      </c>
      <c r="D550" s="95">
        <v>5.94</v>
      </c>
      <c r="E550" s="19" t="str">
        <f>IF(Backstage!$T550="",Backstage!$S550,Backstage!$T550)</f>
        <v>Tephriphonolite</v>
      </c>
    </row>
    <row r="551" spans="1:5" x14ac:dyDescent="0.2">
      <c r="A551" t="s">
        <v>183</v>
      </c>
      <c r="B551" s="95">
        <v>56.484612182318465</v>
      </c>
      <c r="C551" s="95">
        <v>5.4118817711982281</v>
      </c>
      <c r="D551" s="95">
        <v>11.118218648146453</v>
      </c>
      <c r="E551" s="19" t="str">
        <f>IF(Backstage!$T551="",Backstage!$S551,Backstage!$T551)</f>
        <v/>
      </c>
    </row>
    <row r="552" spans="1:5" x14ac:dyDescent="0.2">
      <c r="A552" t="s">
        <v>183</v>
      </c>
      <c r="B552" s="95">
        <v>56.484612182318465</v>
      </c>
      <c r="C552" s="95">
        <v>5.4118817711982281</v>
      </c>
      <c r="D552" s="95">
        <v>11.118218648146453</v>
      </c>
      <c r="E552" s="19" t="str">
        <f>IF(Backstage!$T552="",Backstage!$S552,Backstage!$T552)</f>
        <v/>
      </c>
    </row>
    <row r="553" spans="1:5" x14ac:dyDescent="0.2">
      <c r="A553" t="s">
        <v>183</v>
      </c>
      <c r="B553" s="95">
        <v>56.685325586338848</v>
      </c>
      <c r="C553" s="95">
        <v>5.0207002662185838</v>
      </c>
      <c r="D553" s="95">
        <v>10.507029992610665</v>
      </c>
      <c r="E553" s="19" t="str">
        <f>IF(Backstage!$T553="",Backstage!$S553,Backstage!$T553)</f>
        <v/>
      </c>
    </row>
    <row r="554" spans="1:5" x14ac:dyDescent="0.2">
      <c r="A554" t="s">
        <v>183</v>
      </c>
      <c r="B554" s="95">
        <v>56.685325586338848</v>
      </c>
      <c r="C554" s="95">
        <v>5.0207002662185838</v>
      </c>
      <c r="D554" s="95">
        <v>10.507029992610665</v>
      </c>
      <c r="E554" s="19" t="str">
        <f>IF(Backstage!$T554="",Backstage!$S554,Backstage!$T554)</f>
        <v/>
      </c>
    </row>
    <row r="555" spans="1:5" x14ac:dyDescent="0.2">
      <c r="A555" t="s">
        <v>195</v>
      </c>
      <c r="B555" s="95">
        <v>57.44</v>
      </c>
      <c r="C555" s="95">
        <v>3.32</v>
      </c>
      <c r="D555" s="95">
        <v>1.61</v>
      </c>
      <c r="E555" s="19" t="str">
        <f>IF(Backstage!$T555="",Backstage!$S555,Backstage!$T555)</f>
        <v>Andesite</v>
      </c>
    </row>
    <row r="556" spans="1:5" x14ac:dyDescent="0.2">
      <c r="A556" t="s">
        <v>195</v>
      </c>
      <c r="B556" s="95">
        <v>57.44</v>
      </c>
      <c r="C556" s="95">
        <v>3.32</v>
      </c>
      <c r="D556" s="95">
        <v>1.61</v>
      </c>
      <c r="E556" s="19" t="str">
        <f>IF(Backstage!$T556="",Backstage!$S556,Backstage!$T556)</f>
        <v>Andesite</v>
      </c>
    </row>
    <row r="557" spans="1:5" x14ac:dyDescent="0.2">
      <c r="A557" t="s">
        <v>195</v>
      </c>
      <c r="B557" s="95">
        <v>57.44</v>
      </c>
      <c r="C557" s="95">
        <v>3.32</v>
      </c>
      <c r="D557" s="95">
        <v>1.61</v>
      </c>
      <c r="E557" s="19" t="str">
        <f>IF(Backstage!$T557="",Backstage!$S557,Backstage!$T557)</f>
        <v>Andesite</v>
      </c>
    </row>
    <row r="558" spans="1:5" x14ac:dyDescent="0.2">
      <c r="A558" t="s">
        <v>195</v>
      </c>
      <c r="B558" s="95">
        <v>57.44</v>
      </c>
      <c r="C558" s="95">
        <v>3.32</v>
      </c>
      <c r="D558" s="95">
        <v>1.61</v>
      </c>
      <c r="E558" s="19" t="str">
        <f>IF(Backstage!$T558="",Backstage!$S558,Backstage!$T558)</f>
        <v>Andesite</v>
      </c>
    </row>
    <row r="559" spans="1:5" x14ac:dyDescent="0.2">
      <c r="A559" t="s">
        <v>195</v>
      </c>
      <c r="B559" s="95">
        <v>57.44</v>
      </c>
      <c r="C559" s="95">
        <v>3.32</v>
      </c>
      <c r="D559" s="95">
        <v>1.61</v>
      </c>
      <c r="E559" s="19" t="str">
        <f>IF(Backstage!$T559="",Backstage!$S559,Backstage!$T559)</f>
        <v>Andesite</v>
      </c>
    </row>
    <row r="560" spans="1:5" x14ac:dyDescent="0.2">
      <c r="A560" t="s">
        <v>195</v>
      </c>
      <c r="B560" s="95">
        <v>57.44</v>
      </c>
      <c r="C560" s="95">
        <v>3.32</v>
      </c>
      <c r="D560" s="95">
        <v>1.61</v>
      </c>
      <c r="E560" s="19" t="str">
        <f>IF(Backstage!$T560="",Backstage!$S560,Backstage!$T560)</f>
        <v>Andesite</v>
      </c>
    </row>
    <row r="561" spans="1:5" x14ac:dyDescent="0.2">
      <c r="A561" t="s">
        <v>195</v>
      </c>
      <c r="B561" s="95">
        <v>57.44</v>
      </c>
      <c r="C561" s="95">
        <v>3.32</v>
      </c>
      <c r="D561" s="95">
        <v>1.61</v>
      </c>
      <c r="E561" s="19" t="str">
        <f>IF(Backstage!$T561="",Backstage!$S561,Backstage!$T561)</f>
        <v>Andesite</v>
      </c>
    </row>
    <row r="562" spans="1:5" x14ac:dyDescent="0.2">
      <c r="A562" t="s">
        <v>195</v>
      </c>
      <c r="B562" s="95">
        <v>57.44</v>
      </c>
      <c r="C562" s="95">
        <v>3.32</v>
      </c>
      <c r="D562" s="95">
        <v>1.61</v>
      </c>
      <c r="E562" s="19" t="str">
        <f>IF(Backstage!$T562="",Backstage!$S562,Backstage!$T562)</f>
        <v>Andesite</v>
      </c>
    </row>
    <row r="563" spans="1:5" x14ac:dyDescent="0.2">
      <c r="A563" t="s">
        <v>195</v>
      </c>
      <c r="B563" s="95">
        <v>57.44</v>
      </c>
      <c r="C563" s="95">
        <v>3.32</v>
      </c>
      <c r="D563" s="95">
        <v>1.61</v>
      </c>
      <c r="E563" s="19" t="str">
        <f>IF(Backstage!$T563="",Backstage!$S563,Backstage!$T563)</f>
        <v>Andesite</v>
      </c>
    </row>
    <row r="564" spans="1:5" x14ac:dyDescent="0.2">
      <c r="A564" t="s">
        <v>195</v>
      </c>
      <c r="B564" s="95">
        <v>57.44</v>
      </c>
      <c r="C564" s="95">
        <v>3.32</v>
      </c>
      <c r="D564" s="95">
        <v>1.61</v>
      </c>
      <c r="E564" s="19" t="str">
        <f>IF(Backstage!$T564="",Backstage!$S564,Backstage!$T564)</f>
        <v>Andesite</v>
      </c>
    </row>
    <row r="565" spans="1:5" x14ac:dyDescent="0.2">
      <c r="A565" t="s">
        <v>195</v>
      </c>
      <c r="B565" s="95">
        <v>57.44</v>
      </c>
      <c r="C565" s="95">
        <v>3.32</v>
      </c>
      <c r="D565" s="95">
        <v>1.61</v>
      </c>
      <c r="E565" s="19" t="str">
        <f>IF(Backstage!$T565="",Backstage!$S565,Backstage!$T565)</f>
        <v>Andesite</v>
      </c>
    </row>
    <row r="566" spans="1:5" x14ac:dyDescent="0.2">
      <c r="A566" t="s">
        <v>195</v>
      </c>
      <c r="B566" s="95">
        <v>57.44</v>
      </c>
      <c r="C566" s="95">
        <v>3.32</v>
      </c>
      <c r="D566" s="95">
        <v>1.61</v>
      </c>
      <c r="E566" s="19" t="str">
        <f>IF(Backstage!$T566="",Backstage!$S566,Backstage!$T566)</f>
        <v>Andesite</v>
      </c>
    </row>
    <row r="567" spans="1:5" x14ac:dyDescent="0.2">
      <c r="A567" t="s">
        <v>195</v>
      </c>
      <c r="B567" s="95">
        <v>57.44</v>
      </c>
      <c r="C567" s="95">
        <v>3.32</v>
      </c>
      <c r="D567" s="95">
        <v>1.61</v>
      </c>
      <c r="E567" s="19" t="str">
        <f>IF(Backstage!$T567="",Backstage!$S567,Backstage!$T567)</f>
        <v>Andesite</v>
      </c>
    </row>
    <row r="568" spans="1:5" x14ac:dyDescent="0.2">
      <c r="A568" t="s">
        <v>195</v>
      </c>
      <c r="B568" s="95">
        <v>57.44</v>
      </c>
      <c r="C568" s="95">
        <v>3.32</v>
      </c>
      <c r="D568" s="95">
        <v>1.61</v>
      </c>
      <c r="E568" s="19" t="str">
        <f>IF(Backstage!$T568="",Backstage!$S568,Backstage!$T568)</f>
        <v>Andesite</v>
      </c>
    </row>
    <row r="569" spans="1:5" x14ac:dyDescent="0.2">
      <c r="A569" t="s">
        <v>195</v>
      </c>
      <c r="B569" s="95">
        <v>57.44</v>
      </c>
      <c r="C569" s="95">
        <v>3.32</v>
      </c>
      <c r="D569" s="95">
        <v>1.61</v>
      </c>
      <c r="E569" s="19" t="str">
        <f>IF(Backstage!$T569="",Backstage!$S569,Backstage!$T569)</f>
        <v>Andesite</v>
      </c>
    </row>
    <row r="570" spans="1:5" x14ac:dyDescent="0.2">
      <c r="A570" t="s">
        <v>195</v>
      </c>
      <c r="B570" s="95">
        <v>57.44</v>
      </c>
      <c r="C570" s="95">
        <v>3.32</v>
      </c>
      <c r="D570" s="95">
        <v>1.61</v>
      </c>
      <c r="E570" s="19" t="str">
        <f>IF(Backstage!$T570="",Backstage!$S570,Backstage!$T570)</f>
        <v>Andesite</v>
      </c>
    </row>
    <row r="571" spans="1:5" x14ac:dyDescent="0.2">
      <c r="A571" t="s">
        <v>195</v>
      </c>
      <c r="B571" s="95">
        <v>57.44</v>
      </c>
      <c r="C571" s="95">
        <v>3.32</v>
      </c>
      <c r="D571" s="95">
        <v>1.61</v>
      </c>
      <c r="E571" s="19" t="str">
        <f>IF(Backstage!$T571="",Backstage!$S571,Backstage!$T571)</f>
        <v>Andesite</v>
      </c>
    </row>
    <row r="572" spans="1:5" x14ac:dyDescent="0.2">
      <c r="A572" t="s">
        <v>183</v>
      </c>
      <c r="B572" s="95">
        <v>57.618075624987355</v>
      </c>
      <c r="C572" s="95">
        <v>6.2448212445180964</v>
      </c>
      <c r="D572" s="95">
        <v>6.184191912047047</v>
      </c>
      <c r="E572" s="19" t="str">
        <f>IF(Backstage!$T572="",Backstage!$S572,Backstage!$T572)</f>
        <v>Phonolite</v>
      </c>
    </row>
    <row r="573" spans="1:5" x14ac:dyDescent="0.2">
      <c r="A573" t="s">
        <v>183</v>
      </c>
      <c r="B573" s="95">
        <v>57.618075624987355</v>
      </c>
      <c r="C573" s="95">
        <v>6.2448212445180964</v>
      </c>
      <c r="D573" s="95">
        <v>6.184191912047047</v>
      </c>
      <c r="E573" s="19" t="str">
        <f>IF(Backstage!$T573="",Backstage!$S573,Backstage!$T573)</f>
        <v>Phonolite</v>
      </c>
    </row>
    <row r="574" spans="1:5" x14ac:dyDescent="0.2">
      <c r="A574" t="s">
        <v>183</v>
      </c>
      <c r="B574" s="95">
        <v>57.690947844797115</v>
      </c>
      <c r="C574" s="95">
        <v>8.2834139787661751</v>
      </c>
      <c r="D574" s="95">
        <v>3.1214328285838397</v>
      </c>
      <c r="E574" s="19" t="str">
        <f>IF(Backstage!$T574="",Backstage!$S574,Backstage!$T574)</f>
        <v>Benmoreite</v>
      </c>
    </row>
    <row r="575" spans="1:5" x14ac:dyDescent="0.2">
      <c r="A575" t="s">
        <v>183</v>
      </c>
      <c r="B575" s="95">
        <v>57.690947844797115</v>
      </c>
      <c r="C575" s="95">
        <v>8.2834139787661751</v>
      </c>
      <c r="D575" s="95">
        <v>3.1214328285838397</v>
      </c>
      <c r="E575" s="19" t="str">
        <f>IF(Backstage!$T575="",Backstage!$S575,Backstage!$T575)</f>
        <v>Benmoreite</v>
      </c>
    </row>
    <row r="576" spans="1:5" x14ac:dyDescent="0.2">
      <c r="A576" t="s">
        <v>183</v>
      </c>
      <c r="B576" s="95">
        <v>57.690947844797115</v>
      </c>
      <c r="C576" s="95">
        <v>8.2834139787661751</v>
      </c>
      <c r="D576" s="95">
        <v>3.1214328285838397</v>
      </c>
      <c r="E576" s="19" t="str">
        <f>IF(Backstage!$T576="",Backstage!$S576,Backstage!$T576)</f>
        <v>Benmoreite</v>
      </c>
    </row>
    <row r="577" spans="1:5" x14ac:dyDescent="0.2">
      <c r="A577" t="s">
        <v>183</v>
      </c>
      <c r="B577" s="95">
        <v>57.690947844797115</v>
      </c>
      <c r="C577" s="95">
        <v>8.2834139787661751</v>
      </c>
      <c r="D577" s="95">
        <v>3.1214328285838397</v>
      </c>
      <c r="E577" s="19" t="str">
        <f>IF(Backstage!$T577="",Backstage!$S577,Backstage!$T577)</f>
        <v>Benmoreite</v>
      </c>
    </row>
    <row r="578" spans="1:5" x14ac:dyDescent="0.2">
      <c r="A578" t="s">
        <v>196</v>
      </c>
      <c r="B578" s="95">
        <v>58.29</v>
      </c>
      <c r="C578" s="95">
        <v>4.08</v>
      </c>
      <c r="D578" s="95">
        <v>5.36</v>
      </c>
      <c r="E578" s="19" t="str">
        <f>IF(Backstage!$T578="",Backstage!$S578,Backstage!$T578)</f>
        <v>Latite</v>
      </c>
    </row>
    <row r="579" spans="1:5" x14ac:dyDescent="0.2">
      <c r="A579" s="92" t="s">
        <v>141</v>
      </c>
      <c r="B579" s="95">
        <v>58.41</v>
      </c>
      <c r="C579" s="95">
        <v>4.3499999999999996</v>
      </c>
      <c r="D579" s="95">
        <v>0.82</v>
      </c>
      <c r="E579" s="19" t="str">
        <f>IF(Backstage!$T579="",Backstage!$S579,Backstage!$T579)</f>
        <v>Andesite</v>
      </c>
    </row>
    <row r="580" spans="1:5" x14ac:dyDescent="0.2">
      <c r="A580" s="92" t="s">
        <v>141</v>
      </c>
      <c r="B580" s="95">
        <v>58.41</v>
      </c>
      <c r="C580" s="95">
        <v>4.3499999999999996</v>
      </c>
      <c r="D580" s="95">
        <v>0.82</v>
      </c>
      <c r="E580" s="19" t="str">
        <f>IF(Backstage!$T580="",Backstage!$S580,Backstage!$T580)</f>
        <v>Andesite</v>
      </c>
    </row>
    <row r="581" spans="1:5" x14ac:dyDescent="0.2">
      <c r="A581" t="s">
        <v>197</v>
      </c>
      <c r="B581" s="95">
        <v>58.41</v>
      </c>
      <c r="C581" s="95">
        <v>4.3499999999999996</v>
      </c>
      <c r="D581" s="95">
        <v>0.82</v>
      </c>
      <c r="E581" s="19" t="str">
        <f>IF(Backstage!$T581="",Backstage!$S581,Backstage!$T581)</f>
        <v>Andesite</v>
      </c>
    </row>
    <row r="582" spans="1:5" x14ac:dyDescent="0.2">
      <c r="A582" t="s">
        <v>198</v>
      </c>
      <c r="B582" s="95">
        <v>58.41</v>
      </c>
      <c r="C582" s="95">
        <v>4.3499999999999996</v>
      </c>
      <c r="D582" s="95">
        <v>0.82</v>
      </c>
      <c r="E582" s="19" t="str">
        <f>IF(Backstage!$T582="",Backstage!$S582,Backstage!$T582)</f>
        <v>Andesite</v>
      </c>
    </row>
    <row r="583" spans="1:5" x14ac:dyDescent="0.2">
      <c r="A583" t="s">
        <v>183</v>
      </c>
      <c r="B583" s="95">
        <v>58.714985782563993</v>
      </c>
      <c r="C583" s="95">
        <v>4.2450642305442967</v>
      </c>
      <c r="D583" s="95">
        <v>6.4734708693810896</v>
      </c>
      <c r="E583" s="19" t="str">
        <f>IF(Backstage!$T583="",Backstage!$S583,Backstage!$T583)</f>
        <v>Latite</v>
      </c>
    </row>
    <row r="584" spans="1:5" x14ac:dyDescent="0.2">
      <c r="A584" t="s">
        <v>183</v>
      </c>
      <c r="B584" s="95">
        <v>58.714985782563993</v>
      </c>
      <c r="C584" s="95">
        <v>4.2450642305442967</v>
      </c>
      <c r="D584" s="95">
        <v>6.4734708693810896</v>
      </c>
      <c r="E584" s="19" t="str">
        <f>IF(Backstage!$T584="",Backstage!$S584,Backstage!$T584)</f>
        <v>Latite</v>
      </c>
    </row>
    <row r="585" spans="1:5" x14ac:dyDescent="0.2">
      <c r="A585" t="s">
        <v>199</v>
      </c>
      <c r="B585" s="95">
        <v>59.3</v>
      </c>
      <c r="C585" s="95">
        <v>9.8000000000000007</v>
      </c>
      <c r="D585" s="95">
        <v>5.84</v>
      </c>
      <c r="E585" s="19" t="str">
        <f>IF(Backstage!$T585="",Backstage!$S585,Backstage!$T585)</f>
        <v/>
      </c>
    </row>
    <row r="586" spans="1:5" x14ac:dyDescent="0.2">
      <c r="A586" t="s">
        <v>200</v>
      </c>
      <c r="B586" s="95">
        <v>59.3</v>
      </c>
      <c r="C586" s="95">
        <v>9.8000000000000007</v>
      </c>
      <c r="D586" s="95">
        <v>5.84</v>
      </c>
      <c r="E586" s="19" t="str">
        <f>IF(Backstage!$T586="",Backstage!$S586,Backstage!$T586)</f>
        <v/>
      </c>
    </row>
    <row r="587" spans="1:5" x14ac:dyDescent="0.2">
      <c r="A587" t="s">
        <v>201</v>
      </c>
      <c r="B587" s="95">
        <v>59.3</v>
      </c>
      <c r="C587" s="95">
        <v>9.8000000000000007</v>
      </c>
      <c r="D587" s="95">
        <v>5.84</v>
      </c>
      <c r="E587" s="19" t="str">
        <f>IF(Backstage!$T587="",Backstage!$S587,Backstage!$T587)</f>
        <v/>
      </c>
    </row>
    <row r="588" spans="1:5" x14ac:dyDescent="0.2">
      <c r="A588" t="s">
        <v>202</v>
      </c>
      <c r="B588" s="95">
        <v>59.3</v>
      </c>
      <c r="C588" s="95">
        <v>9.8000000000000007</v>
      </c>
      <c r="D588" s="95">
        <v>5.84</v>
      </c>
      <c r="E588" s="19" t="str">
        <f>IF(Backstage!$T588="",Backstage!$S588,Backstage!$T588)</f>
        <v/>
      </c>
    </row>
    <row r="589" spans="1:5" x14ac:dyDescent="0.2">
      <c r="A589" t="s">
        <v>203</v>
      </c>
      <c r="B589" s="95">
        <v>59.3</v>
      </c>
      <c r="C589" s="95">
        <v>9.8000000000000007</v>
      </c>
      <c r="D589" s="95">
        <v>5.84</v>
      </c>
      <c r="E589" s="19" t="str">
        <f>IF(Backstage!$T589="",Backstage!$S589,Backstage!$T589)</f>
        <v/>
      </c>
    </row>
    <row r="590" spans="1:5" x14ac:dyDescent="0.2">
      <c r="A590" s="91" t="s">
        <v>204</v>
      </c>
      <c r="B590" s="94">
        <v>60.068569123726931</v>
      </c>
      <c r="C590" s="94">
        <v>4.8704245235454264</v>
      </c>
      <c r="D590" s="94">
        <v>0.93778360391247351</v>
      </c>
      <c r="E590" s="19" t="str">
        <f>IF(Backstage!$T590="",Backstage!$S590,Backstage!$T590)</f>
        <v>Andesite</v>
      </c>
    </row>
    <row r="591" spans="1:5" x14ac:dyDescent="0.2">
      <c r="A591" t="s">
        <v>205</v>
      </c>
      <c r="B591" s="95">
        <v>60.135721931613936</v>
      </c>
      <c r="C591" s="95">
        <v>9.452063094540831</v>
      </c>
      <c r="D591" s="95">
        <v>4.7967200533193317</v>
      </c>
      <c r="E591" s="19" t="str">
        <f>IF(Backstage!$T591="",Backstage!$S591,Backstage!$T591)</f>
        <v/>
      </c>
    </row>
    <row r="592" spans="1:5" x14ac:dyDescent="0.2">
      <c r="A592" t="s">
        <v>205</v>
      </c>
      <c r="B592" s="95">
        <v>60.135721931613936</v>
      </c>
      <c r="C592" s="95">
        <v>9.452063094540831</v>
      </c>
      <c r="D592" s="95">
        <v>4.7967200533193317</v>
      </c>
      <c r="E592" s="19" t="str">
        <f>IF(Backstage!$T592="",Backstage!$S592,Backstage!$T592)</f>
        <v/>
      </c>
    </row>
    <row r="593" spans="1:5" x14ac:dyDescent="0.2">
      <c r="A593" t="s">
        <v>205</v>
      </c>
      <c r="B593" s="95">
        <v>60.135721931613936</v>
      </c>
      <c r="C593" s="95">
        <v>9.452063094540831</v>
      </c>
      <c r="D593" s="95">
        <v>4.7967200533193317</v>
      </c>
      <c r="E593" s="19" t="str">
        <f>IF(Backstage!$T593="",Backstage!$S593,Backstage!$T593)</f>
        <v/>
      </c>
    </row>
    <row r="594" spans="1:5" x14ac:dyDescent="0.2">
      <c r="A594" s="91" t="s">
        <v>206</v>
      </c>
      <c r="B594" s="94">
        <v>60.228427280402116</v>
      </c>
      <c r="C594" s="94">
        <v>3.2530331489247457</v>
      </c>
      <c r="D594" s="94">
        <v>5.4318052317405794</v>
      </c>
      <c r="E594" s="19" t="str">
        <f>IF(Backstage!$T594="",Backstage!$S594,Backstage!$T594)</f>
        <v>Latite</v>
      </c>
    </row>
    <row r="595" spans="1:5" x14ac:dyDescent="0.2">
      <c r="A595" t="s">
        <v>207</v>
      </c>
      <c r="B595" s="95">
        <v>60.25576477696103</v>
      </c>
      <c r="C595" s="95">
        <v>9.7875339844930025</v>
      </c>
      <c r="D595" s="95">
        <v>5.6892558654717549</v>
      </c>
      <c r="E595" s="19" t="str">
        <f>IF(Backstage!$T595="",Backstage!$S595,Backstage!$T595)</f>
        <v/>
      </c>
    </row>
    <row r="596" spans="1:5" x14ac:dyDescent="0.2">
      <c r="A596" t="s">
        <v>207</v>
      </c>
      <c r="B596" s="95">
        <v>60.25576477696103</v>
      </c>
      <c r="C596" s="95">
        <v>9.7875339844930025</v>
      </c>
      <c r="D596" s="95">
        <v>5.6892558654717549</v>
      </c>
      <c r="E596" s="19" t="str">
        <f>IF(Backstage!$T596="",Backstage!$S596,Backstage!$T596)</f>
        <v/>
      </c>
    </row>
    <row r="597" spans="1:5" x14ac:dyDescent="0.2">
      <c r="A597" t="s">
        <v>208</v>
      </c>
      <c r="B597" s="95">
        <v>60.310326377742108</v>
      </c>
      <c r="C597" s="95">
        <v>7.4692348849652221</v>
      </c>
      <c r="D597" s="95">
        <v>3.2102728731942212E-2</v>
      </c>
      <c r="E597" s="19" t="str">
        <f>IF(Backstage!$T597="",Backstage!$S597,Backstage!$T597)</f>
        <v>Benmoreite</v>
      </c>
    </row>
    <row r="598" spans="1:5" x14ac:dyDescent="0.2">
      <c r="A598" t="s">
        <v>208</v>
      </c>
      <c r="B598" s="95">
        <v>60.310326377742108</v>
      </c>
      <c r="C598" s="95">
        <v>7.4692348849652221</v>
      </c>
      <c r="D598" s="95">
        <v>3.2102728731942212E-2</v>
      </c>
      <c r="E598" s="19" t="str">
        <f>IF(Backstage!$T598="",Backstage!$S598,Backstage!$T598)</f>
        <v>Benmoreite</v>
      </c>
    </row>
    <row r="599" spans="1:5" x14ac:dyDescent="0.2">
      <c r="A599" s="91" t="s">
        <v>209</v>
      </c>
      <c r="B599" s="94">
        <v>60.319480827024755</v>
      </c>
      <c r="C599" s="94">
        <v>3.1712890123532982</v>
      </c>
      <c r="D599" s="94">
        <v>5.395151624282124</v>
      </c>
      <c r="E599" s="19" t="str">
        <f>IF(Backstage!$T599="",Backstage!$S599,Backstage!$T599)</f>
        <v>Latite</v>
      </c>
    </row>
    <row r="600" spans="1:5" x14ac:dyDescent="0.2">
      <c r="A600" s="91" t="s">
        <v>210</v>
      </c>
      <c r="B600" s="94">
        <v>60.327879081134796</v>
      </c>
      <c r="C600" s="94">
        <v>3.0956792662892623</v>
      </c>
      <c r="D600" s="94">
        <v>5.3522612298302761</v>
      </c>
      <c r="E600" s="19" t="str">
        <f>IF(Backstage!$T600="",Backstage!$S600,Backstage!$T600)</f>
        <v>Latite</v>
      </c>
    </row>
    <row r="601" spans="1:5" x14ac:dyDescent="0.2">
      <c r="A601" s="91" t="s">
        <v>211</v>
      </c>
      <c r="B601" s="94">
        <v>60.384576663646442</v>
      </c>
      <c r="C601" s="94">
        <v>4.5907580791301719</v>
      </c>
      <c r="D601" s="94">
        <v>0.91613812544045126</v>
      </c>
      <c r="E601" s="19" t="str">
        <f>IF(Backstage!$T601="",Backstage!$S601,Backstage!$T601)</f>
        <v>Andesite</v>
      </c>
    </row>
    <row r="602" spans="1:5" x14ac:dyDescent="0.2">
      <c r="A602" s="91" t="s">
        <v>212</v>
      </c>
      <c r="B602" s="94">
        <v>60.476985800993987</v>
      </c>
      <c r="C602" s="94">
        <v>3.0308698613948808</v>
      </c>
      <c r="D602" s="94">
        <v>5.3061555802254876</v>
      </c>
      <c r="E602" s="19" t="str">
        <f>IF(Backstage!$T602="",Backstage!$S602,Backstage!$T602)</f>
        <v>Latite</v>
      </c>
    </row>
    <row r="603" spans="1:5" x14ac:dyDescent="0.2">
      <c r="A603" s="91" t="s">
        <v>213</v>
      </c>
      <c r="B603" s="94">
        <v>60.676923007691116</v>
      </c>
      <c r="C603" s="94">
        <v>3.0230567894525029</v>
      </c>
      <c r="D603" s="94">
        <v>5.4058769726539539</v>
      </c>
      <c r="E603" s="19" t="str">
        <f>IF(Backstage!$T603="",Backstage!$S603,Backstage!$T603)</f>
        <v>Latite</v>
      </c>
    </row>
    <row r="604" spans="1:5" x14ac:dyDescent="0.2">
      <c r="A604" s="91" t="s">
        <v>214</v>
      </c>
      <c r="B604" s="94">
        <v>60.742314660842368</v>
      </c>
      <c r="C604" s="94">
        <v>3.1096473257319821</v>
      </c>
      <c r="D604" s="94">
        <v>5.3807267581862881</v>
      </c>
      <c r="E604" s="19" t="str">
        <f>IF(Backstage!$T604="",Backstage!$S604,Backstage!$T604)</f>
        <v>Latite</v>
      </c>
    </row>
    <row r="605" spans="1:5" x14ac:dyDescent="0.2">
      <c r="A605" s="91" t="s">
        <v>215</v>
      </c>
      <c r="B605" s="94">
        <v>60.812938440840789</v>
      </c>
      <c r="C605" s="94">
        <v>3.0172686923025589</v>
      </c>
      <c r="D605" s="94">
        <v>5.4202858581167837</v>
      </c>
      <c r="E605" s="19" t="str">
        <f>IF(Backstage!$T605="",Backstage!$S605,Backstage!$T605)</f>
        <v>Latite</v>
      </c>
    </row>
    <row r="606" spans="1:5" x14ac:dyDescent="0.2">
      <c r="A606" s="91" t="s">
        <v>216</v>
      </c>
      <c r="B606" s="94">
        <v>60.862118521429586</v>
      </c>
      <c r="C606" s="94">
        <v>3.183139927520362</v>
      </c>
      <c r="D606" s="94">
        <v>5.4208658251342738</v>
      </c>
      <c r="E606" s="19" t="str">
        <f>IF(Backstage!$T606="",Backstage!$S606,Backstage!$T606)</f>
        <v>Latite</v>
      </c>
    </row>
    <row r="607" spans="1:5" x14ac:dyDescent="0.2">
      <c r="A607" s="91" t="s">
        <v>217</v>
      </c>
      <c r="B607" s="94">
        <v>60.863639202237742</v>
      </c>
      <c r="C607" s="94">
        <v>3.1320958482129568</v>
      </c>
      <c r="D607" s="94">
        <v>5.3908533448031326</v>
      </c>
      <c r="E607" s="19" t="str">
        <f>IF(Backstage!$T607="",Backstage!$S607,Backstage!$T607)</f>
        <v>Latite</v>
      </c>
    </row>
    <row r="608" spans="1:5" x14ac:dyDescent="0.2">
      <c r="A608" s="91" t="s">
        <v>218</v>
      </c>
      <c r="B608" s="94">
        <v>60.925128442593945</v>
      </c>
      <c r="C608" s="94">
        <v>3.0079281105475246</v>
      </c>
      <c r="D608" s="94">
        <v>5.4519336661744351</v>
      </c>
      <c r="E608" s="19" t="str">
        <f>IF(Backstage!$T608="",Backstage!$S608,Backstage!$T608)</f>
        <v>Latite</v>
      </c>
    </row>
    <row r="609" spans="1:5" x14ac:dyDescent="0.2">
      <c r="A609" s="91" t="s">
        <v>219</v>
      </c>
      <c r="B609" s="94">
        <v>61.059941031097843</v>
      </c>
      <c r="C609" s="94">
        <v>3.1736204296746395</v>
      </c>
      <c r="D609" s="94">
        <v>5.3803903716277146</v>
      </c>
      <c r="E609" s="19" t="str">
        <f>IF(Backstage!$T609="",Backstage!$S609,Backstage!$T609)</f>
        <v>Latite</v>
      </c>
    </row>
    <row r="610" spans="1:5" x14ac:dyDescent="0.2">
      <c r="A610" t="s">
        <v>220</v>
      </c>
      <c r="B610" s="95">
        <v>62.241157237689485</v>
      </c>
      <c r="C610" s="95">
        <v>6.34102843554939</v>
      </c>
      <c r="D610" s="95">
        <v>0</v>
      </c>
      <c r="E610" s="19" t="str">
        <f>IF(Backstage!$T610="",Backstage!$S610,Backstage!$T610)</f>
        <v>Andesite</v>
      </c>
    </row>
    <row r="611" spans="1:5" x14ac:dyDescent="0.2">
      <c r="A611" s="92" t="s">
        <v>174</v>
      </c>
      <c r="B611" s="95">
        <v>62.6</v>
      </c>
      <c r="C611" s="95">
        <v>4.05</v>
      </c>
      <c r="D611" s="95">
        <v>1.61</v>
      </c>
      <c r="E611" s="19" t="str">
        <f>IF(Backstage!$T611="",Backstage!$S611,Backstage!$T611)</f>
        <v>Andesite</v>
      </c>
    </row>
    <row r="612" spans="1:5" x14ac:dyDescent="0.2">
      <c r="A612" s="92" t="s">
        <v>174</v>
      </c>
      <c r="B612" s="95">
        <v>62.6</v>
      </c>
      <c r="C612" s="95">
        <v>4.05</v>
      </c>
      <c r="D612" s="95">
        <v>1.61</v>
      </c>
      <c r="E612" s="19" t="str">
        <f>IF(Backstage!$T612="",Backstage!$S612,Backstage!$T612)</f>
        <v>Andesite</v>
      </c>
    </row>
    <row r="613" spans="1:5" x14ac:dyDescent="0.2">
      <c r="A613" s="92" t="s">
        <v>132</v>
      </c>
      <c r="B613" s="95">
        <v>62.6</v>
      </c>
      <c r="C613" s="95">
        <v>4.05</v>
      </c>
      <c r="D613" s="95">
        <v>1.61</v>
      </c>
      <c r="E613" s="19" t="str">
        <f>IF(Backstage!$T613="",Backstage!$S613,Backstage!$T613)</f>
        <v>Andesite</v>
      </c>
    </row>
    <row r="614" spans="1:5" x14ac:dyDescent="0.2">
      <c r="A614" s="92" t="s">
        <v>132</v>
      </c>
      <c r="B614" s="95">
        <v>62.6</v>
      </c>
      <c r="C614" s="95">
        <v>4.05</v>
      </c>
      <c r="D614" s="95">
        <v>1.61</v>
      </c>
      <c r="E614" s="19" t="str">
        <f>IF(Backstage!$T614="",Backstage!$S614,Backstage!$T614)</f>
        <v>Andesite</v>
      </c>
    </row>
    <row r="615" spans="1:5" x14ac:dyDescent="0.2">
      <c r="A615" t="s">
        <v>221</v>
      </c>
      <c r="B615" s="95">
        <v>62.6</v>
      </c>
      <c r="C615" s="95">
        <v>4.05</v>
      </c>
      <c r="D615" s="95">
        <v>1.61</v>
      </c>
      <c r="E615" s="19" t="str">
        <f>IF(Backstage!$T615="",Backstage!$S615,Backstage!$T615)</f>
        <v>Andesite</v>
      </c>
    </row>
    <row r="616" spans="1:5" x14ac:dyDescent="0.2">
      <c r="A616" t="s">
        <v>222</v>
      </c>
      <c r="B616" s="95">
        <v>62.6</v>
      </c>
      <c r="C616" s="95">
        <v>4.05</v>
      </c>
      <c r="D616" s="95">
        <v>1.61</v>
      </c>
      <c r="E616" s="19" t="str">
        <f>IF(Backstage!$T616="",Backstage!$S616,Backstage!$T616)</f>
        <v>Andesite</v>
      </c>
    </row>
    <row r="617" spans="1:5" x14ac:dyDescent="0.2">
      <c r="A617" t="s">
        <v>223</v>
      </c>
      <c r="B617" s="95">
        <v>62.6</v>
      </c>
      <c r="C617" s="95">
        <v>4.05</v>
      </c>
      <c r="D617" s="95">
        <v>1.61</v>
      </c>
      <c r="E617" s="19" t="str">
        <f>IF(Backstage!$T617="",Backstage!$S617,Backstage!$T617)</f>
        <v>Andesite</v>
      </c>
    </row>
    <row r="618" spans="1:5" x14ac:dyDescent="0.2">
      <c r="A618" t="s">
        <v>224</v>
      </c>
      <c r="B618" s="95">
        <v>62.6</v>
      </c>
      <c r="C618" s="95">
        <v>4.05</v>
      </c>
      <c r="D618" s="95">
        <v>1.61</v>
      </c>
      <c r="E618" s="19" t="str">
        <f>IF(Backstage!$T618="",Backstage!$S618,Backstage!$T618)</f>
        <v>Andesite</v>
      </c>
    </row>
    <row r="619" spans="1:5" x14ac:dyDescent="0.2">
      <c r="A619" t="s">
        <v>225</v>
      </c>
      <c r="B619" s="95">
        <v>69.19</v>
      </c>
      <c r="C619" s="95">
        <v>11.96</v>
      </c>
      <c r="D619" s="95">
        <v>0.02</v>
      </c>
      <c r="E619" s="19" t="str">
        <f>IF(Backstage!$T619="",Backstage!$S619,Backstage!$T619)</f>
        <v>Rhyolite</v>
      </c>
    </row>
    <row r="620" spans="1:5" x14ac:dyDescent="0.2">
      <c r="A620" t="s">
        <v>225</v>
      </c>
      <c r="B620" s="95">
        <v>69.19</v>
      </c>
      <c r="C620" s="95">
        <v>11.96</v>
      </c>
      <c r="D620" s="95">
        <v>0.02</v>
      </c>
      <c r="E620" s="19" t="str">
        <f>IF(Backstage!$T620="",Backstage!$S620,Backstage!$T620)</f>
        <v>Rhyolite</v>
      </c>
    </row>
    <row r="621" spans="1:5" x14ac:dyDescent="0.2">
      <c r="A621" t="s">
        <v>225</v>
      </c>
      <c r="B621" s="95">
        <v>69.19</v>
      </c>
      <c r="C621" s="95">
        <v>11.96</v>
      </c>
      <c r="D621" s="95">
        <v>0.02</v>
      </c>
      <c r="E621" s="19" t="str">
        <f>IF(Backstage!$T621="",Backstage!$S621,Backstage!$T621)</f>
        <v>Rhyolite</v>
      </c>
    </row>
    <row r="622" spans="1:5" x14ac:dyDescent="0.2">
      <c r="A622" s="91" t="s">
        <v>226</v>
      </c>
      <c r="B622" s="94">
        <v>70.455639624039733</v>
      </c>
      <c r="C622" s="94">
        <v>3.849761744997914</v>
      </c>
      <c r="D622" s="94">
        <v>6.5795928005418887</v>
      </c>
      <c r="E622" s="19" t="str">
        <f>IF(Backstage!$T622="",Backstage!$S622,Backstage!$T622)</f>
        <v>Rhyolite</v>
      </c>
    </row>
    <row r="623" spans="1:5" x14ac:dyDescent="0.2">
      <c r="A623" s="91" t="s">
        <v>69</v>
      </c>
      <c r="B623" s="94">
        <v>70.561166867129259</v>
      </c>
      <c r="C623" s="94">
        <v>4.1377228162877504</v>
      </c>
      <c r="D623" s="94">
        <v>6.6263532057941514</v>
      </c>
      <c r="E623" s="19" t="str">
        <f>IF(Backstage!$T623="",Backstage!$S623,Backstage!$T623)</f>
        <v>Rhyolite</v>
      </c>
    </row>
    <row r="624" spans="1:5" x14ac:dyDescent="0.2">
      <c r="A624" s="91" t="s">
        <v>227</v>
      </c>
      <c r="B624" s="94">
        <v>70.601539881707808</v>
      </c>
      <c r="C624" s="94">
        <v>3.870084409946307</v>
      </c>
      <c r="D624" s="94">
        <v>6.5101419919251819</v>
      </c>
      <c r="E624" s="19" t="str">
        <f>IF(Backstage!$T624="",Backstage!$S624,Backstage!$T624)</f>
        <v>Rhyolite</v>
      </c>
    </row>
    <row r="625" spans="1:5" x14ac:dyDescent="0.2">
      <c r="A625" s="91" t="s">
        <v>228</v>
      </c>
      <c r="B625" s="94">
        <v>70.754879836973245</v>
      </c>
      <c r="C625" s="94">
        <v>3.7797264808332223</v>
      </c>
      <c r="D625" s="94">
        <v>6.3995368987652439</v>
      </c>
      <c r="E625" s="19" t="str">
        <f>IF(Backstage!$T625="",Backstage!$S625,Backstage!$T625)</f>
        <v>Rhyolite</v>
      </c>
    </row>
    <row r="626" spans="1:5" x14ac:dyDescent="0.2">
      <c r="A626" t="s">
        <v>229</v>
      </c>
      <c r="B626" s="95">
        <v>71.8</v>
      </c>
      <c r="C626" s="95">
        <v>5.3</v>
      </c>
      <c r="D626" s="95">
        <v>4.47</v>
      </c>
      <c r="E626" s="19" t="str">
        <f>IF(Backstage!$T626="",Backstage!$S626,Backstage!$T626)</f>
        <v>Rhyolite</v>
      </c>
    </row>
    <row r="627" spans="1:5" x14ac:dyDescent="0.2">
      <c r="A627" t="s">
        <v>230</v>
      </c>
      <c r="B627" s="95">
        <v>71.8</v>
      </c>
      <c r="C627" s="95">
        <v>5.3</v>
      </c>
      <c r="D627" s="95">
        <v>4.47</v>
      </c>
      <c r="E627" s="19" t="str">
        <f>IF(Backstage!$T627="",Backstage!$S627,Backstage!$T627)</f>
        <v>Rhyolite</v>
      </c>
    </row>
    <row r="628" spans="1:5" x14ac:dyDescent="0.2">
      <c r="A628" t="s">
        <v>231</v>
      </c>
      <c r="B628" s="95">
        <v>71.8</v>
      </c>
      <c r="C628" s="95">
        <v>5.3</v>
      </c>
      <c r="D628" s="95">
        <v>4.47</v>
      </c>
      <c r="E628" s="19" t="str">
        <f>IF(Backstage!$T628="",Backstage!$S628,Backstage!$T628)</f>
        <v>Rhyolite</v>
      </c>
    </row>
    <row r="629" spans="1:5" x14ac:dyDescent="0.2">
      <c r="A629" t="s">
        <v>232</v>
      </c>
      <c r="B629" s="95">
        <v>75</v>
      </c>
      <c r="C629" s="95">
        <v>4.03</v>
      </c>
      <c r="D629" s="95">
        <v>4.66</v>
      </c>
      <c r="E629" s="19" t="str">
        <f>IF(Backstage!$T629="",Backstage!$S629,Backstage!$T629)</f>
        <v>Rhyolite</v>
      </c>
    </row>
    <row r="630" spans="1:5" x14ac:dyDescent="0.2">
      <c r="A630" t="s">
        <v>233</v>
      </c>
      <c r="B630" s="95">
        <v>75</v>
      </c>
      <c r="C630" s="95">
        <v>4.03</v>
      </c>
      <c r="D630" s="95">
        <v>4.66</v>
      </c>
      <c r="E630" s="19" t="str">
        <f>IF(Backstage!$T630="",Backstage!$S630,Backstage!$T630)</f>
        <v>Rhyolite</v>
      </c>
    </row>
    <row r="631" spans="1:5" x14ac:dyDescent="0.2">
      <c r="A631" t="s">
        <v>234</v>
      </c>
      <c r="B631" s="95">
        <v>76.599999999999994</v>
      </c>
      <c r="C631" s="95">
        <v>4.0999999999999996</v>
      </c>
      <c r="D631" s="95">
        <v>4.5999999999999996</v>
      </c>
      <c r="E631" s="19" t="str">
        <f>IF(Backstage!$T631="",Backstage!$S631,Backstage!$T631)</f>
        <v>Rhyolite</v>
      </c>
    </row>
    <row r="632" spans="1:5" x14ac:dyDescent="0.2">
      <c r="A632" t="s">
        <v>235</v>
      </c>
      <c r="B632" s="95">
        <v>76.599999999999994</v>
      </c>
      <c r="C632" s="95">
        <v>4.0999999999999996</v>
      </c>
      <c r="D632" s="95">
        <v>4.5999999999999996</v>
      </c>
      <c r="E632" s="19" t="str">
        <f>IF(Backstage!$T632="",Backstage!$S632,Backstage!$T632)</f>
        <v>Rhyolite</v>
      </c>
    </row>
    <row r="633" spans="1:5" x14ac:dyDescent="0.2">
      <c r="A633" s="91">
        <v>128</v>
      </c>
      <c r="B633" s="94">
        <v>76.841850168394103</v>
      </c>
      <c r="C633" s="94">
        <v>4.2315836757018257</v>
      </c>
      <c r="D633" s="94">
        <v>4.8045070512711519</v>
      </c>
      <c r="E633" s="19" t="str">
        <f>IF(Backstage!$T633="",Backstage!$S633,Backstage!$T633)</f>
        <v>Rhyolite</v>
      </c>
    </row>
    <row r="634" spans="1:5" x14ac:dyDescent="0.2">
      <c r="A634" s="91">
        <v>124</v>
      </c>
      <c r="B634" s="94">
        <v>76.84185768068464</v>
      </c>
      <c r="C634" s="94">
        <v>4.2315803010397683</v>
      </c>
      <c r="D634" s="94">
        <v>4.8044997196540224</v>
      </c>
      <c r="E634" s="19" t="str">
        <f>IF(Backstage!$T634="",Backstage!$S634,Backstage!$T634)</f>
        <v>Rhyolite</v>
      </c>
    </row>
    <row r="635" spans="1:5" x14ac:dyDescent="0.2">
      <c r="A635" s="91">
        <v>148</v>
      </c>
      <c r="B635" s="94">
        <v>76.841862415667308</v>
      </c>
      <c r="C635" s="94">
        <v>4.2315840843825692</v>
      </c>
      <c r="D635" s="94">
        <v>4.8045055819278346</v>
      </c>
      <c r="E635" s="19" t="str">
        <f>IF(Backstage!$T635="",Backstage!$S635,Backstage!$T635)</f>
        <v>Rhyolite</v>
      </c>
    </row>
    <row r="636" spans="1:5" x14ac:dyDescent="0.2">
      <c r="A636" s="91">
        <v>123</v>
      </c>
      <c r="B636" s="94">
        <v>76.841870268220703</v>
      </c>
      <c r="C636" s="94">
        <v>4.2315797295354711</v>
      </c>
      <c r="D636" s="94">
        <v>4.8045064952184804</v>
      </c>
      <c r="E636" s="19" t="str">
        <f>IF(Backstage!$T636="",Backstage!$S636,Backstage!$T636)</f>
        <v>Rhyolite</v>
      </c>
    </row>
    <row r="637" spans="1:5" x14ac:dyDescent="0.2">
      <c r="A637" s="91">
        <v>130</v>
      </c>
      <c r="B637" s="94">
        <v>76.841871667760813</v>
      </c>
      <c r="C637" s="94">
        <v>4.2315772520343886</v>
      </c>
      <c r="D637" s="94">
        <v>4.8045020958545859</v>
      </c>
      <c r="E637" s="19" t="str">
        <f>IF(Backstage!$T637="",Backstage!$S637,Backstage!$T637)</f>
        <v>Rhyolite</v>
      </c>
    </row>
    <row r="638" spans="1:5" x14ac:dyDescent="0.2">
      <c r="A638" s="91">
        <v>139</v>
      </c>
      <c r="B638" s="94">
        <v>76.841875289835031</v>
      </c>
      <c r="C638" s="94">
        <v>4.2315775363455526</v>
      </c>
      <c r="D638" s="94">
        <v>4.8045002009276496</v>
      </c>
      <c r="E638" s="19" t="str">
        <f>IF(Backstage!$T638="",Backstage!$S638,Backstage!$T638)</f>
        <v>Rhyolite</v>
      </c>
    </row>
    <row r="639" spans="1:5" x14ac:dyDescent="0.2">
      <c r="A639" s="91">
        <v>149</v>
      </c>
      <c r="B639" s="94">
        <v>76.841884415985135</v>
      </c>
      <c r="C639" s="94">
        <v>4.2315777210202903</v>
      </c>
      <c r="D639" s="94">
        <v>4.8045056733370881</v>
      </c>
      <c r="E639" s="19" t="str">
        <f>IF(Backstage!$T639="",Backstage!$S639,Backstage!$T639)</f>
        <v>Rhyolite</v>
      </c>
    </row>
    <row r="640" spans="1:5" x14ac:dyDescent="0.2">
      <c r="A640" s="91">
        <v>142</v>
      </c>
      <c r="B640" s="94">
        <v>76.841891658123487</v>
      </c>
      <c r="C640" s="94">
        <v>4.2315804422155638</v>
      </c>
      <c r="D640" s="94">
        <v>4.8045055200822793</v>
      </c>
      <c r="E640" s="19" t="str">
        <f>IF(Backstage!$T640="",Backstage!$S640,Backstage!$T640)</f>
        <v>Rhyolite</v>
      </c>
    </row>
    <row r="641" spans="1:5" x14ac:dyDescent="0.2">
      <c r="A641" s="91">
        <v>145</v>
      </c>
      <c r="B641" s="94">
        <v>76.841895838925595</v>
      </c>
      <c r="C641" s="94">
        <v>4.2315782116179026</v>
      </c>
      <c r="D641" s="94">
        <v>4.8045034762832817</v>
      </c>
      <c r="E641" s="19" t="str">
        <f>IF(Backstage!$T641="",Backstage!$S641,Backstage!$T641)</f>
        <v>Rhyolite</v>
      </c>
    </row>
    <row r="642" spans="1:5" x14ac:dyDescent="0.2">
      <c r="A642" s="91">
        <v>134</v>
      </c>
      <c r="B642" s="94">
        <v>76.841899013734121</v>
      </c>
      <c r="C642" s="94">
        <v>4.2315780489093404</v>
      </c>
      <c r="D642" s="94">
        <v>4.804499970881956</v>
      </c>
      <c r="E642" s="19" t="str">
        <f>IF(Backstage!$T642="",Backstage!$S642,Backstage!$T642)</f>
        <v>Rhyolite</v>
      </c>
    </row>
    <row r="643" spans="1:5" x14ac:dyDescent="0.2">
      <c r="A643" s="91">
        <v>131</v>
      </c>
      <c r="B643" s="94">
        <v>76.841901708395412</v>
      </c>
      <c r="C643" s="94">
        <v>4.2315823073612329</v>
      </c>
      <c r="D643" s="94">
        <v>4.8045051877996245</v>
      </c>
      <c r="E643" s="19" t="str">
        <f>IF(Backstage!$T643="",Backstage!$S643,Backstage!$T643)</f>
        <v>Rhyolite</v>
      </c>
    </row>
    <row r="644" spans="1:5" x14ac:dyDescent="0.2">
      <c r="A644" s="91">
        <v>152</v>
      </c>
      <c r="B644" s="94">
        <v>76.841908336996624</v>
      </c>
      <c r="C644" s="94">
        <v>4.23158290074349</v>
      </c>
      <c r="D644" s="94">
        <v>4.8045006715743046</v>
      </c>
      <c r="E644" s="19" t="str">
        <f>IF(Backstage!$T644="",Backstage!$S644,Backstage!$T644)</f>
        <v>Rhyolite</v>
      </c>
    </row>
    <row r="645" spans="1:5" x14ac:dyDescent="0.2">
      <c r="A645" s="91">
        <v>147</v>
      </c>
      <c r="B645" s="94">
        <v>76.841911454376515</v>
      </c>
      <c r="C645" s="94">
        <v>4.2315828649208367</v>
      </c>
      <c r="D645" s="94">
        <v>4.8045022180785084</v>
      </c>
      <c r="E645" s="19" t="str">
        <f>IF(Backstage!$T645="",Backstage!$S645,Backstage!$T645)</f>
        <v>Rhyolite</v>
      </c>
    </row>
    <row r="646" spans="1:5" x14ac:dyDescent="0.2">
      <c r="A646" s="91">
        <v>136</v>
      </c>
      <c r="B646" s="94">
        <v>76.841914331002982</v>
      </c>
      <c r="C646" s="94">
        <v>4.2315847637021964</v>
      </c>
      <c r="D646" s="94">
        <v>4.8045030259408978</v>
      </c>
      <c r="E646" s="19" t="str">
        <f>IF(Backstage!$T646="",Backstage!$S646,Backstage!$T646)</f>
        <v>Rhyolite</v>
      </c>
    </row>
    <row r="647" spans="1:5" x14ac:dyDescent="0.2">
      <c r="A647" s="91">
        <v>108</v>
      </c>
      <c r="B647" s="94">
        <v>76.841918000757389</v>
      </c>
      <c r="C647" s="94">
        <v>4.2315870660475747</v>
      </c>
      <c r="D647" s="94">
        <v>4.8045097328247008</v>
      </c>
      <c r="E647" s="19" t="str">
        <f>IF(Backstage!$T647="",Backstage!$S647,Backstage!$T647)</f>
        <v>Rhyolite</v>
      </c>
    </row>
    <row r="648" spans="1:5" x14ac:dyDescent="0.2">
      <c r="A648" s="91">
        <v>164</v>
      </c>
      <c r="B648" s="94">
        <v>76.841919609324236</v>
      </c>
      <c r="C648" s="94">
        <v>4.2315778303807319</v>
      </c>
      <c r="D648" s="94">
        <v>4.8044972016086502</v>
      </c>
      <c r="E648" s="19" t="str">
        <f>IF(Backstage!$T648="",Backstage!$S648,Backstage!$T648)</f>
        <v>Rhyolite</v>
      </c>
    </row>
    <row r="649" spans="1:5" x14ac:dyDescent="0.2">
      <c r="A649" t="s">
        <v>236</v>
      </c>
      <c r="B649" s="95">
        <v>77.5</v>
      </c>
      <c r="C649" s="95">
        <v>3.6</v>
      </c>
      <c r="D649" s="95">
        <v>4.8</v>
      </c>
      <c r="E649" s="19" t="str">
        <f>IF(Backstage!$T649="",Backstage!$S649,Backstage!$T649)</f>
        <v>Rhyolite</v>
      </c>
    </row>
    <row r="650" spans="1:5" x14ac:dyDescent="0.2">
      <c r="A650" t="s">
        <v>237</v>
      </c>
      <c r="B650" s="95">
        <v>77.5</v>
      </c>
      <c r="C650" s="95">
        <v>3.6</v>
      </c>
      <c r="D650" s="95">
        <v>4.8</v>
      </c>
      <c r="E650" s="19" t="str">
        <f>IF(Backstage!$T650="",Backstage!$S650,Backstage!$T650)</f>
        <v>Rhyolite</v>
      </c>
    </row>
    <row r="651" spans="1:5" x14ac:dyDescent="0.2">
      <c r="A651" t="s">
        <v>238</v>
      </c>
      <c r="B651" s="95">
        <v>77.5</v>
      </c>
      <c r="C651" s="95">
        <v>3.6</v>
      </c>
      <c r="D651" s="95">
        <v>4.8</v>
      </c>
      <c r="E651" s="19" t="str">
        <f>IF(Backstage!$T651="",Backstage!$S651,Backstage!$T651)</f>
        <v>Rhyolite</v>
      </c>
    </row>
    <row r="652" spans="1:5" x14ac:dyDescent="0.2">
      <c r="A652" t="s">
        <v>239</v>
      </c>
      <c r="B652" s="95">
        <v>77.5</v>
      </c>
      <c r="C652" s="95">
        <v>3.6</v>
      </c>
      <c r="D652" s="95">
        <v>4.8</v>
      </c>
      <c r="E652" s="19" t="str">
        <f>IF(Backstage!$T652="",Backstage!$S652,Backstage!$T652)</f>
        <v>Rhyolite</v>
      </c>
    </row>
    <row r="653" spans="1:5" x14ac:dyDescent="0.2">
      <c r="A653" t="s">
        <v>240</v>
      </c>
      <c r="B653" s="95">
        <v>77.5</v>
      </c>
      <c r="C653" s="95">
        <v>3.6</v>
      </c>
      <c r="D653" s="95">
        <v>4.8</v>
      </c>
      <c r="E653" s="19" t="str">
        <f>IF(Backstage!$T653="",Backstage!$S653,Backstage!$T653)</f>
        <v>Rhyolite</v>
      </c>
    </row>
  </sheetData>
  <mergeCells count="1">
    <mergeCell ref="A1:D1"/>
  </mergeCells>
  <conditionalFormatting sqref="B1:D1048576">
    <cfRule type="cellIs" dxfId="2" priority="1" operator="lessThan">
      <formula>0</formula>
    </cfRule>
  </conditionalFormatting>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A593-71BA-444D-BE79-0B1BCE805411}">
  <dimension ref="A1:T707"/>
  <sheetViews>
    <sheetView topLeftCell="A3" zoomScale="175" zoomScaleNormal="175" workbookViewId="0">
      <selection activeCell="E627" sqref="E627"/>
    </sheetView>
  </sheetViews>
  <sheetFormatPr baseColWidth="10" defaultColWidth="11" defaultRowHeight="13" x14ac:dyDescent="0.2"/>
  <cols>
    <col min="1" max="1" width="11" style="16"/>
    <col min="2" max="2" width="11" style="27"/>
    <col min="3" max="3" width="11" style="28"/>
    <col min="4" max="4" width="9.6640625" style="1" bestFit="1" customWidth="1"/>
    <col min="5" max="5" width="5.5" style="1" bestFit="1" customWidth="1"/>
    <col min="6" max="6" width="13.6640625" style="1" bestFit="1" customWidth="1"/>
    <col min="7" max="7" width="7.1640625" style="1" bestFit="1" customWidth="1"/>
    <col min="8" max="8" width="5.5" style="1" bestFit="1" customWidth="1"/>
    <col min="9" max="9" width="6.6640625" style="2" bestFit="1" customWidth="1"/>
    <col min="10" max="10" width="10.83203125" style="1" bestFit="1" customWidth="1"/>
    <col min="11" max="11" width="19.1640625" style="1" bestFit="1" customWidth="1"/>
    <col min="12" max="12" width="12.6640625" style="1" bestFit="1" customWidth="1"/>
    <col min="13" max="13" width="7.1640625" style="2" bestFit="1" customWidth="1"/>
    <col min="14" max="14" width="7.1640625" style="1" bestFit="1" customWidth="1"/>
    <col min="15" max="15" width="10.83203125" style="1" bestFit="1" customWidth="1"/>
    <col min="16" max="16" width="11.83203125" style="1" bestFit="1" customWidth="1"/>
    <col min="17" max="17" width="7.6640625" style="1" bestFit="1" customWidth="1"/>
    <col min="18" max="18" width="5.6640625" style="2" bestFit="1" customWidth="1"/>
    <col min="19" max="19" width="22" style="17" customWidth="1"/>
    <col min="20" max="20" width="11" style="14"/>
    <col min="21" max="16384" width="11" style="1"/>
  </cols>
  <sheetData>
    <row r="1" spans="1:20" ht="14" thickBot="1" x14ac:dyDescent="0.25">
      <c r="A1" s="38" t="s">
        <v>0</v>
      </c>
      <c r="B1" s="38"/>
      <c r="C1" s="39"/>
      <c r="D1" s="38" t="s">
        <v>12</v>
      </c>
      <c r="E1" s="38"/>
      <c r="F1" s="38"/>
      <c r="G1" s="38"/>
      <c r="H1" s="38"/>
      <c r="I1" s="40"/>
      <c r="J1" s="41" t="s">
        <v>14</v>
      </c>
      <c r="K1" s="38"/>
      <c r="L1" s="38"/>
      <c r="M1" s="40"/>
      <c r="N1" s="41" t="s">
        <v>20</v>
      </c>
      <c r="O1" s="38"/>
      <c r="P1" s="38"/>
      <c r="Q1" s="38"/>
      <c r="R1" s="40"/>
      <c r="S1" s="15" t="s">
        <v>22</v>
      </c>
      <c r="T1" s="1" t="s">
        <v>24</v>
      </c>
    </row>
    <row r="2" spans="1:20" x14ac:dyDescent="0.2">
      <c r="A2" s="32" t="s">
        <v>2</v>
      </c>
      <c r="B2" s="33" t="s">
        <v>3</v>
      </c>
      <c r="C2" s="34" t="s">
        <v>6</v>
      </c>
      <c r="D2" s="29" t="s">
        <v>7</v>
      </c>
      <c r="E2" s="29" t="s">
        <v>1</v>
      </c>
      <c r="F2" s="29" t="s">
        <v>8</v>
      </c>
      <c r="G2" s="29" t="s">
        <v>9</v>
      </c>
      <c r="H2" s="29" t="s">
        <v>10</v>
      </c>
      <c r="I2" s="30" t="s">
        <v>11</v>
      </c>
      <c r="J2" s="29" t="s">
        <v>37</v>
      </c>
      <c r="K2" s="29" t="s">
        <v>38</v>
      </c>
      <c r="L2" s="29" t="s">
        <v>39</v>
      </c>
      <c r="M2" s="30" t="s">
        <v>13</v>
      </c>
      <c r="N2" s="31" t="s">
        <v>15</v>
      </c>
      <c r="O2" s="29" t="s">
        <v>16</v>
      </c>
      <c r="P2" s="29" t="s">
        <v>17</v>
      </c>
      <c r="Q2" s="29" t="s">
        <v>18</v>
      </c>
      <c r="R2" s="30" t="s">
        <v>19</v>
      </c>
    </row>
    <row r="3" spans="1:20" x14ac:dyDescent="0.2">
      <c r="A3" s="16">
        <f>Data!$A3</f>
        <v>6231</v>
      </c>
      <c r="B3" s="27">
        <f>Data!$B3</f>
        <v>39.36059448345091</v>
      </c>
      <c r="C3" s="28">
        <f>Data!$C3+Data!$D3</f>
        <v>5.0949069196446501</v>
      </c>
      <c r="D3" s="1" t="str">
        <f>IF(AND(AND($B3&gt;=Params!$A$33,$B3&lt;Params!$C$33),AND($C3&gt;=Params!$A$32,$C3&lt;Params!$A$26)),$D$2,"")</f>
        <v/>
      </c>
      <c r="E3" s="1" t="str">
        <f>IF(AND(AND($B3&gt;=Params!$C$33,$B3&lt;Params!$F$33),AND($C3&gt;=Params!$C$32,$C3&lt;Params!$C$22)),$E$2,"")</f>
        <v/>
      </c>
      <c r="F3" s="4" t="str">
        <f>IF(AND($B3&gt;=Params!$F$33,$B3&lt;Params!$J$33,$C3&lt;Params!$F$22+((Params!$J$20-Params!$F$22)/(Params!$J$33-Params!$F$33))*($B3-Params!$F$33)),$F$2,"")</f>
        <v/>
      </c>
      <c r="G3" s="4" t="str">
        <f>IF(AND($B3&gt;=Params!$J$33,$B3&lt;Params!$N$33,$C3&lt;Params!$J$20+((Params!$N$18-Params!$J$20)/(Params!$N$33-Params!$J$33))*($B3-Params!$J$33)),$G$2,"")</f>
        <v/>
      </c>
      <c r="H3" s="4" t="str">
        <f>IF(AND($B3&gt;=Params!$N$33,$C3&lt;Params!$N$18+((Params!$Q$16-Params!$N$18)/(Params!$Q$33-Params!$N$33))*($B3-Params!$N$33),C$3&lt;Params!$Q$16+((Params!$S$32-Params!$Q$16)/(Params!$S$33-Params!$Q$33))*($B3-Params!$Q$33)),$H$2,"")</f>
        <v/>
      </c>
      <c r="I3" s="12" t="str">
        <f>IF(AND($B3&gt;=Params!$Q$33,$C3&gt;=Params!$Q$16+((Params!$S$32-Params!$Q$16)/(Params!$S$33-Params!$Q$33))*($B3-Params!$Q$33)),$I$2,"")</f>
        <v/>
      </c>
      <c r="J3" s="1" t="str">
        <f>IF(AND($C3&gt;=Params!$C$22,$C3&lt;Params!$C$22+((Params!$E$17-Params!$C$22)/(Params!$E$33-Params!$C$33))*($B3-Params!$C$33),$C3&lt;Params!$E$17+((Params!$F$22-Params!$E$17)/(Params!$F$33-Params!$E$33))*($B3-Params!$E$33)),$J$2,"")</f>
        <v/>
      </c>
      <c r="K3" s="1" t="str">
        <f>IF(AND($C3&gt;=Params!$E$17+((Params!$F$22-Params!$E$17)/(Params!$F$33-Params!$E$33))*($B3-Params!$E$33),$C3&gt;=Params!$F$22+((Params!$J$20-Params!$F$22)/(Params!$J$33-Params!$F$33))*($B3-Params!$F$33),$C3&lt;Params!$E$17+((Params!$H$13-Params!$E$17)/(Params!$H$33-Params!$E$33))*($B3-Params!$E$33),$C3&lt;Params!$H$13+((Params!$J$20-Params!$H$13)/(Params!$J$33-Params!$H$33))*($B3-Params!$H$33)),$K$2,"")</f>
        <v/>
      </c>
      <c r="L3" s="1" t="str">
        <f>IF(AND($C3&gt;=Params!$H$13+((Params!$J$20-Params!$H$13)/(Params!$J$33-Params!$H$33))*($B3-Params!$H$33),$C3&gt;=Params!$J$20+((Params!$N$18-Params!$J$20)/(Params!$N$33-Params!$J$33))*($B3-Params!$J$33),$C3&lt;Params!$H$13+((Params!$K$9-Params!$H$13)/(Params!$K$33-Params!$H$33))*($B3-Params!$H$33),$C3&lt;Params!$K$9+((Params!$N$18-Params!$K$9)/(Params!$N$33-Params!$K$33))*($B3-Params!$K$33)),$L$2,"")</f>
        <v/>
      </c>
      <c r="M3" s="2" t="str">
        <f>IF(AND($C3&gt;=Params!$K$9+((Params!$N$18-Params!$K$9)/(Params!$N$33-Params!$K$33))*($B3-Params!$K$33),$C3&gt;=Params!$N$18+((Params!$Q$16-Params!$N$18)/(Params!$Q$33-Params!$N33))*($B3-Params!$Q$33),$C3&lt;Params!$K$9+((Params!$L$5-Params!$K$9)/(Params!$L$33-Params!$K$33))*($B3-Params!$K$33),$C3&lt;Params!$L$5+((Params!$Q$4-Params!$L$5)/(Params!$Q$33-Params!$L$33))*($B3-Params!$L$33),$B3&lt;Params!$Q$33),$M$2,"")</f>
        <v/>
      </c>
      <c r="N3" s="3" t="str">
        <f>IF(OR(AND($C3&gt;=Params!$A$26,$B3&gt;=Params!$A$33,$B3&lt;Params!$C$33,$C3&lt;Params!$A$18+((Params!$C$13-Params!$A$18)/(Params!$C$33-Params!$A$33))*($B3-Params!$A$33)),AND($B3&gt;=Params!$C$33,$C3&gt;Params!$C$22+((Params!$E$17-Params!$C$22)/(Params!$E$33-Params!$C$33))*($B3-Params!$C$33),$C3&lt;Params!$C$13+((Params!$E$17-Params!$C$13)/(Params!$E$33-Params!$C$33))*($B3-Params!$C$33))),$N$2,"")</f>
        <v/>
      </c>
      <c r="O3" s="1" t="str">
        <f>IF(AND($C3&gt;=Params!$C$13+((Params!$E$17-Params!$C$13)/(Params!$E$33-Params!$C$33))*($B3-Params!$C$33),$C3&gt;=Params!$E$17+((Params!$H$13-Params!$E$17)/(Params!$H$33-Params!$E$33))*($B3-Params!$E$33),$C3&lt;Params!$C$13+((Params!$D$9-Params!$C$13)/(Params!$D$33-Params!$C$33))*($B3-Params!$C$33),$C3&lt;Params!$D$9+((Params!$H$13-Params!$D$9)/(Params!$H$33-Params!$D$33))*($B3-Params!$D$33)),$O$2,"")</f>
        <v/>
      </c>
      <c r="P3" s="1" t="str">
        <f>IF(AND($C3&gt;=Params!$D$9+((Params!$H$13-Params!$D$9)/(Params!$H$33-Params!$D$33))*($B3-Params!$D$33),$C3&gt;=Params!$H$13+((Params!$K$9-Params!$H$13)/(Params!$K$33-Params!$H$33))*($B3-Params!$H$33),$C3&lt;Params!$D$9+((Params!$G$4-Params!$D$9)/(Params!$G$33-Params!$D$33))*($B3-Params!$D$33),$C3&lt;Params!$G$4+((Params!$K$9-Params!$G$4)/(Params!$K$33-Params!$G$33))*($B3-Params!$G$33)),$P$2,"")</f>
        <v/>
      </c>
      <c r="Q3" s="1" t="str">
        <f>IF(AND($C3&gt;=Params!$G$4+((Params!$K$9-Params!$G$4)/(Params!$K$33-Params!$G$33))*($B3-Params!$G$33),$C3&gt;Params!$K$9+((Params!$L$5-Params!$K$9)/(Params!$L$33-Params!$K$33))*($B3-Params!$K$33),$C3&lt;Params!$G$4+((Params!$L$5-Params!$G$4)/(Params!$L$33-Params!$G$33))*($B3-Params!$G$33)),$Q$2,"")</f>
        <v/>
      </c>
      <c r="R3" s="2" t="str">
        <f>IF(AND(OR($B3&lt;Params!$A$33,AND($B3&gt;=Params!$A$33,$B3&lt;Params!$C$33,$C3&gt;=Params!$A$18+((Params!$C$13-Params!$A$18)/(Params!$C$33-Params!$A$33))*($B3-Params!$A$33)),AND($B3&gt;=Params!$C$33,$B3&lt;Params!$D$33,$C3&gt;=Params!$C$13+((Params!$D$9-Params!$C$13)/(Params!$D$33-Params!$C$33))*($B3-Params!$C$33)),AND($B3&gt;=Params!$D$33,$C3&gt;=Params!$D$9+((Params!$G$4-Params!$D$9)/(Params!$G$33-Params!$D$33))*($B3-Params!$D$33))),$C3&lt;Params!$G$4,$B3&gt;0,$C3&gt;0),$R$2,"")</f>
        <v>Foidite</v>
      </c>
      <c r="S3" s="18" t="str">
        <f>$D3&amp;$E3&amp;$F3&amp;$G3&amp;$H3&amp;$I3&amp;$J3&amp;$K3&amp;$L3&amp;$M3&amp;$N3&amp;$O3&amp;$P3&amp;$Q3&amp;$R3</f>
        <v>Foidite</v>
      </c>
      <c r="T3" s="14" t="str">
        <f>IF(AND($S3&lt;&gt;$J$2,$S3&lt;&gt;$K$2,$S3&lt;&gt;$L$2),"",
IF($S3=$J$2,IF(Data!$C3&gt;=Data!$D3+2,"Hawaiite","Potassic Trachybasalt"),
IF($S3=$K$2,IF(Data!$C3&gt;=Data!$D3+2,"Mugearite","Shoshonite"),
IF($S3=$L$2,(IF(Data!$C3&gt;=Data!$D3+2,"Benmoreite","Latite")),""))))</f>
        <v/>
      </c>
    </row>
    <row r="4" spans="1:20" x14ac:dyDescent="0.2">
      <c r="A4" s="16">
        <f>Data!$A4</f>
        <v>6261</v>
      </c>
      <c r="B4" s="27">
        <f>Data!$B4</f>
        <v>39.36061937169125</v>
      </c>
      <c r="C4" s="28">
        <f>Data!$C4+Data!$D4</f>
        <v>5.0949128750746562</v>
      </c>
      <c r="D4" s="1" t="str">
        <f>IF(AND(AND($B4&gt;=Params!$A$33,$B4&lt;Params!$C$33),AND($C4&gt;=Params!$A$32,$C4&lt;Params!$A$26)),$D$2,"")</f>
        <v/>
      </c>
      <c r="E4" s="1" t="str">
        <f>IF(AND(AND($B4&gt;=Params!$C$33,$B4&lt;Params!$F$33),AND($C4&gt;=Params!$C$32,$C4&lt;Params!$C$22)),$E$2,"")</f>
        <v/>
      </c>
      <c r="F4" s="4" t="str">
        <f>IF(AND($B4&gt;=Params!$F$33,$B4&lt;Params!$J$33,$C4&lt;Params!$F$22+((Params!$J$20-Params!$F$22)/(Params!$J$33-Params!$F$33))*($B4-Params!$F$33)),$F$2,"")</f>
        <v/>
      </c>
      <c r="G4" s="4" t="str">
        <f>IF(AND($B4&gt;=Params!$J$33,$B4&lt;Params!$N$33,$C4&lt;Params!$J$20+((Params!$N$18-Params!$J$20)/(Params!$N$33-Params!$J$33))*($B4-Params!$J$33)),$G$2,"")</f>
        <v/>
      </c>
      <c r="H4" s="4" t="str">
        <f>IF(AND($B4&gt;=Params!$N$33,$C4&lt;Params!$N$18+((Params!$Q$16-Params!$N$18)/(Params!$Q$33-Params!$N$33))*($B4-Params!$N$33),C$3&lt;Params!$Q$16+((Params!$S$32-Params!$Q$16)/(Params!$S$33-Params!$Q$33))*($B4-Params!$Q$33)),$H$2,"")</f>
        <v/>
      </c>
      <c r="I4" s="12" t="str">
        <f>IF(AND($B4&gt;=Params!$Q$33,$C4&gt;=Params!$Q$16+((Params!$S$32-Params!$Q$16)/(Params!$S$33-Params!$Q$33))*($B4-Params!$Q$33)),$I$2,"")</f>
        <v/>
      </c>
      <c r="J4" s="1" t="str">
        <f>IF(AND($C4&gt;=Params!$C$22,$C4&lt;Params!$C$22+((Params!$E$17-Params!$C$22)/(Params!$E$33-Params!$C$33))*($B4-Params!$C$33),$C4&lt;Params!$E$17+((Params!$F$22-Params!$E$17)/(Params!$F$33-Params!$E$33))*($B4-Params!$E$33)),$J$2,"")</f>
        <v/>
      </c>
      <c r="K4" s="1" t="str">
        <f>IF(AND($C4&gt;=Params!$E$17+((Params!$F$22-Params!$E$17)/(Params!$F$33-Params!$E$33))*($B4-Params!$E$33),$C4&gt;=Params!$F$22+((Params!$J$20-Params!$F$22)/(Params!$J$33-Params!$F$33))*($B4-Params!$F$33),$C4&lt;Params!$E$17+((Params!$H$13-Params!$E$17)/(Params!$H$33-Params!$E$33))*($B4-Params!$E$33),$C4&lt;Params!$H$13+((Params!$J$20-Params!$H$13)/(Params!$J$33-Params!$H$33))*($B4-Params!$H$33)),$K$2,"")</f>
        <v/>
      </c>
      <c r="L4" s="1" t="str">
        <f>IF(AND($C4&gt;=Params!$H$13+((Params!$J$20-Params!$H$13)/(Params!$J$33-Params!$H$33))*($B4-Params!$H$33),$C4&gt;=Params!$J$20+((Params!$N$18-Params!$J$20)/(Params!$N$33-Params!$J$33))*($B4-Params!$J$33),$C4&lt;Params!$H$13+((Params!$K$9-Params!$H$13)/(Params!$K$33-Params!$H$33))*($B4-Params!$H$33),$C4&lt;Params!$K$9+((Params!$N$18-Params!$K$9)/(Params!$N$33-Params!$K$33))*($B4-Params!$K$33)),$L$2,"")</f>
        <v/>
      </c>
      <c r="M4" s="2" t="str">
        <f>IF(AND($C4&gt;=Params!$K$9+((Params!$N$18-Params!$K$9)/(Params!$N$33-Params!$K$33))*($B4-Params!$K$33),$C4&gt;=Params!$N$18+((Params!$Q$16-Params!$N$18)/(Params!$Q$33-Params!$N34))*($B4-Params!$Q$33),$C4&lt;Params!$K$9+((Params!$L$5-Params!$K$9)/(Params!$L$33-Params!$K$33))*($B4-Params!$K$33),$C4&lt;Params!$L$5+((Params!$Q$4-Params!$L$5)/(Params!$Q$33-Params!$L$33))*($B4-Params!$L$33),$B4&lt;Params!$Q$33),$M$2,"")</f>
        <v/>
      </c>
      <c r="N4" s="3" t="str">
        <f>IF(OR(AND($C4&gt;=Params!$A$26,$B4&gt;=Params!$A$33,$B4&lt;Params!$C$33,$C4&lt;Params!$A$18+((Params!$C$13-Params!$A$18)/(Params!$C$33-Params!$A$33))*($B4-Params!$A$33)),AND($B4&gt;=Params!$C$33,$C4&gt;Params!$C$22+((Params!$E$17-Params!$C$22)/(Params!$E$33-Params!$C$33))*($B4-Params!$C$33),$C4&lt;Params!$C$13+((Params!$E$17-Params!$C$13)/(Params!$E$33-Params!$C$33))*($B4-Params!$C$33))),$N$2,"")</f>
        <v/>
      </c>
      <c r="O4" s="1" t="str">
        <f>IF(AND($C4&gt;=Params!$C$13+((Params!$E$17-Params!$C$13)/(Params!$E$33-Params!$C$33))*($B4-Params!$C$33),$C4&gt;=Params!$E$17+((Params!$H$13-Params!$E$17)/(Params!$H$33-Params!$E$33))*($B4-Params!$E$33),$C4&lt;Params!$C$13+((Params!$D$9-Params!$C$13)/(Params!$D$33-Params!$C$33))*($B4-Params!$C$33),$C4&lt;Params!$D$9+((Params!$H$13-Params!$D$9)/(Params!$H$33-Params!$D$33))*($B4-Params!$D$33)),$O$2,"")</f>
        <v/>
      </c>
      <c r="P4" s="1" t="str">
        <f>IF(AND($C4&gt;=Params!$D$9+((Params!$H$13-Params!$D$9)/(Params!$H$33-Params!$D$33))*($B4-Params!$D$33),$C4&gt;=Params!$H$13+((Params!$K$9-Params!$H$13)/(Params!$K$33-Params!$H$33))*($B4-Params!$H$33),$C4&lt;Params!$D$9+((Params!$G$4-Params!$D$9)/(Params!$G$33-Params!$D$33))*($B4-Params!$D$33),$C4&lt;Params!$G$4+((Params!$K$9-Params!$G$4)/(Params!$K$33-Params!$G$33))*($B4-Params!$G$33)),$P$2,"")</f>
        <v/>
      </c>
      <c r="Q4" s="1" t="str">
        <f>IF(AND($C4&gt;=Params!$G$4+((Params!$K$9-Params!$G$4)/(Params!$K$33-Params!$G$33))*($B4-Params!$G$33),$C4&gt;Params!$K$9+((Params!$L$5-Params!$K$9)/(Params!$L$33-Params!$K$33))*($B4-Params!$K$33),$C4&lt;Params!$G$4+((Params!$L$5-Params!$G$4)/(Params!$L$33-Params!$G$33))*($B4-Params!$G$33)),$Q$2,"")</f>
        <v/>
      </c>
      <c r="R4" s="2" t="str">
        <f>IF(AND(OR($B4&lt;Params!$A$33,AND($B4&gt;=Params!$A$33,$B4&lt;Params!$C$33,$C4&gt;=Params!$A$18+((Params!$C$13-Params!$A$18)/(Params!$C$33-Params!$A$33))*($B4-Params!$A$33)),AND($B4&gt;=Params!$C$33,$B4&lt;Params!$D$33,$C4&gt;=Params!$C$13+((Params!$D$9-Params!$C$13)/(Params!$D$33-Params!$C$33))*($B4-Params!$C$33)),AND($B4&gt;=Params!$D$33,$C4&gt;=Params!$D$9+((Params!$G$4-Params!$D$9)/(Params!$G$33-Params!$D$33))*($B4-Params!$D$33))),$C4&lt;Params!$G$4,$B4&gt;0,$C4&gt;0),$R$2,"")</f>
        <v>Foidite</v>
      </c>
      <c r="S4" s="18" t="str">
        <f t="shared" ref="S4:S67" si="0">$D4&amp;$E4&amp;$F4&amp;$G4&amp;$H4&amp;$I4&amp;$J4&amp;$K4&amp;$L4&amp;$M4&amp;$N4&amp;$O4&amp;$P4&amp;$Q4&amp;$R4</f>
        <v>Foidite</v>
      </c>
      <c r="T4" s="14" t="str">
        <f>IF(AND($S4&lt;&gt;$J$2,$S4&lt;&gt;$K$2,$S4&lt;&gt;$L$2),"",
IF($S4=$J$2,IF(Data!$C4&gt;=Data!$D4+2,"Hawaiite","Potassic Trachybasalt"),
IF($S4=$K$2,IF(Data!$C4&gt;=Data!$D4+2,"Mugearite","Shoshonite"),
IF($S4=$L$2,(IF(Data!$C4&gt;=Data!$D4+2,"Benmoreite","Latite")),""))))</f>
        <v/>
      </c>
    </row>
    <row r="5" spans="1:20" x14ac:dyDescent="0.2">
      <c r="A5" s="16">
        <f>Data!$A5</f>
        <v>6232</v>
      </c>
      <c r="B5" s="27">
        <f>Data!$B5</f>
        <v>39.360632508479171</v>
      </c>
      <c r="C5" s="28">
        <f>Data!$C5+Data!$D5</f>
        <v>5.0949040969964887</v>
      </c>
      <c r="D5" s="1" t="str">
        <f>IF(AND(AND($B5&gt;=Params!$A$33,$B5&lt;Params!$C$33),AND($C5&gt;=Params!$A$32,$C5&lt;Params!$A$26)),$D$2,"")</f>
        <v/>
      </c>
      <c r="E5" s="1" t="str">
        <f>IF(AND(AND($B5&gt;=Params!$C$33,$B5&lt;Params!$F$33),AND($C5&gt;=Params!$C$32,$C5&lt;Params!$C$22)),$E$2,"")</f>
        <v/>
      </c>
      <c r="F5" s="4" t="str">
        <f>IF(AND($B5&gt;=Params!$F$33,$B5&lt;Params!$J$33,$C5&lt;Params!$F$22+((Params!$J$20-Params!$F$22)/(Params!$J$33-Params!$F$33))*($B5-Params!$F$33)),$F$2,"")</f>
        <v/>
      </c>
      <c r="G5" s="4" t="str">
        <f>IF(AND($B5&gt;=Params!$J$33,$B5&lt;Params!$N$33,$C5&lt;Params!$J$20+((Params!$N$18-Params!$J$20)/(Params!$N$33-Params!$J$33))*($B5-Params!$J$33)),$G$2,"")</f>
        <v/>
      </c>
      <c r="H5" s="4" t="str">
        <f>IF(AND($B5&gt;=Params!$N$33,$C5&lt;Params!$N$18+((Params!$Q$16-Params!$N$18)/(Params!$Q$33-Params!$N$33))*($B5-Params!$N$33),C$3&lt;Params!$Q$16+((Params!$S$32-Params!$Q$16)/(Params!$S$33-Params!$Q$33))*($B5-Params!$Q$33)),$H$2,"")</f>
        <v/>
      </c>
      <c r="I5" s="12" t="str">
        <f>IF(AND($B5&gt;=Params!$Q$33,$C5&gt;=Params!$Q$16+((Params!$S$32-Params!$Q$16)/(Params!$S$33-Params!$Q$33))*($B5-Params!$Q$33)),$I$2,"")</f>
        <v/>
      </c>
      <c r="J5" s="1" t="str">
        <f>IF(AND($C5&gt;=Params!$C$22,$C5&lt;Params!$C$22+((Params!$E$17-Params!$C$22)/(Params!$E$33-Params!$C$33))*($B5-Params!$C$33),$C5&lt;Params!$E$17+((Params!$F$22-Params!$E$17)/(Params!$F$33-Params!$E$33))*($B5-Params!$E$33)),$J$2,"")</f>
        <v/>
      </c>
      <c r="K5" s="1" t="str">
        <f>IF(AND($C5&gt;=Params!$E$17+((Params!$F$22-Params!$E$17)/(Params!$F$33-Params!$E$33))*($B5-Params!$E$33),$C5&gt;=Params!$F$22+((Params!$J$20-Params!$F$22)/(Params!$J$33-Params!$F$33))*($B5-Params!$F$33),$C5&lt;Params!$E$17+((Params!$H$13-Params!$E$17)/(Params!$H$33-Params!$E$33))*($B5-Params!$E$33),$C5&lt;Params!$H$13+((Params!$J$20-Params!$H$13)/(Params!$J$33-Params!$H$33))*($B5-Params!$H$33)),$K$2,"")</f>
        <v/>
      </c>
      <c r="L5" s="1" t="str">
        <f>IF(AND($C5&gt;=Params!$H$13+((Params!$J$20-Params!$H$13)/(Params!$J$33-Params!$H$33))*($B5-Params!$H$33),$C5&gt;=Params!$J$20+((Params!$N$18-Params!$J$20)/(Params!$N$33-Params!$J$33))*($B5-Params!$J$33),$C5&lt;Params!$H$13+((Params!$K$9-Params!$H$13)/(Params!$K$33-Params!$H$33))*($B5-Params!$H$33),$C5&lt;Params!$K$9+((Params!$N$18-Params!$K$9)/(Params!$N$33-Params!$K$33))*($B5-Params!$K$33)),$L$2,"")</f>
        <v/>
      </c>
      <c r="M5" s="2" t="str">
        <f>IF(AND($C5&gt;=Params!$K$9+((Params!$N$18-Params!$K$9)/(Params!$N$33-Params!$K$33))*($B5-Params!$K$33),$C5&gt;=Params!$N$18+((Params!$Q$16-Params!$N$18)/(Params!$Q$33-Params!$N35))*($B5-Params!$Q$33),$C5&lt;Params!$K$9+((Params!$L$5-Params!$K$9)/(Params!$L$33-Params!$K$33))*($B5-Params!$K$33),$C5&lt;Params!$L$5+((Params!$Q$4-Params!$L$5)/(Params!$Q$33-Params!$L$33))*($B5-Params!$L$33),$B5&lt;Params!$Q$33),$M$2,"")</f>
        <v/>
      </c>
      <c r="N5" s="3" t="str">
        <f>IF(OR(AND($C5&gt;=Params!$A$26,$B5&gt;=Params!$A$33,$B5&lt;Params!$C$33,$C5&lt;Params!$A$18+((Params!$C$13-Params!$A$18)/(Params!$C$33-Params!$A$33))*($B5-Params!$A$33)),AND($B5&gt;=Params!$C$33,$C5&gt;Params!$C$22+((Params!$E$17-Params!$C$22)/(Params!$E$33-Params!$C$33))*($B5-Params!$C$33),$C5&lt;Params!$C$13+((Params!$E$17-Params!$C$13)/(Params!$E$33-Params!$C$33))*($B5-Params!$C$33))),$N$2,"")</f>
        <v/>
      </c>
      <c r="O5" s="1" t="str">
        <f>IF(AND($C5&gt;=Params!$C$13+((Params!$E$17-Params!$C$13)/(Params!$E$33-Params!$C$33))*($B5-Params!$C$33),$C5&gt;=Params!$E$17+((Params!$H$13-Params!$E$17)/(Params!$H$33-Params!$E$33))*($B5-Params!$E$33),$C5&lt;Params!$C$13+((Params!$D$9-Params!$C$13)/(Params!$D$33-Params!$C$33))*($B5-Params!$C$33),$C5&lt;Params!$D$9+((Params!$H$13-Params!$D$9)/(Params!$H$33-Params!$D$33))*($B5-Params!$D$33)),$O$2,"")</f>
        <v/>
      </c>
      <c r="P5" s="1" t="str">
        <f>IF(AND($C5&gt;=Params!$D$9+((Params!$H$13-Params!$D$9)/(Params!$H$33-Params!$D$33))*($B5-Params!$D$33),$C5&gt;=Params!$H$13+((Params!$K$9-Params!$H$13)/(Params!$K$33-Params!$H$33))*($B5-Params!$H$33),$C5&lt;Params!$D$9+((Params!$G$4-Params!$D$9)/(Params!$G$33-Params!$D$33))*($B5-Params!$D$33),$C5&lt;Params!$G$4+((Params!$K$9-Params!$G$4)/(Params!$K$33-Params!$G$33))*($B5-Params!$G$33)),$P$2,"")</f>
        <v/>
      </c>
      <c r="Q5" s="1" t="str">
        <f>IF(AND($C5&gt;=Params!$G$4+((Params!$K$9-Params!$G$4)/(Params!$K$33-Params!$G$33))*($B5-Params!$G$33),$C5&gt;Params!$K$9+((Params!$L$5-Params!$K$9)/(Params!$L$33-Params!$K$33))*($B5-Params!$K$33),$C5&lt;Params!$G$4+((Params!$L$5-Params!$G$4)/(Params!$L$33-Params!$G$33))*($B5-Params!$G$33)),$Q$2,"")</f>
        <v/>
      </c>
      <c r="R5" s="2" t="str">
        <f>IF(AND(OR($B5&lt;Params!$A$33,AND($B5&gt;=Params!$A$33,$B5&lt;Params!$C$33,$C5&gt;=Params!$A$18+((Params!$C$13-Params!$A$18)/(Params!$C$33-Params!$A$33))*($B5-Params!$A$33)),AND($B5&gt;=Params!$C$33,$B5&lt;Params!$D$33,$C5&gt;=Params!$C$13+((Params!$D$9-Params!$C$13)/(Params!$D$33-Params!$C$33))*($B5-Params!$C$33)),AND($B5&gt;=Params!$D$33,$C5&gt;=Params!$D$9+((Params!$G$4-Params!$D$9)/(Params!$G$33-Params!$D$33))*($B5-Params!$D$33))),$C5&lt;Params!$G$4,$B5&gt;0,$C5&gt;0),$R$2,"")</f>
        <v>Foidite</v>
      </c>
      <c r="S5" s="18" t="str">
        <f t="shared" si="0"/>
        <v>Foidite</v>
      </c>
      <c r="T5" s="14" t="str">
        <f>IF(AND($S5&lt;&gt;$J$2,$S5&lt;&gt;$K$2,$S5&lt;&gt;$L$2),"",
IF($S5=$J$2,IF(Data!$C5&gt;=Data!$D5+2,"Hawaiite","Potassic Trachybasalt"),
IF($S5=$K$2,IF(Data!$C5&gt;=Data!$D5+2,"Mugearite","Shoshonite"),
IF($S5=$L$2,(IF(Data!$C5&gt;=Data!$D5+2,"Benmoreite","Latite")),""))))</f>
        <v/>
      </c>
    </row>
    <row r="6" spans="1:20" x14ac:dyDescent="0.2">
      <c r="A6" s="16">
        <f>Data!$A6</f>
        <v>6229</v>
      </c>
      <c r="B6" s="27">
        <f>Data!$B6</f>
        <v>39.360648094759888</v>
      </c>
      <c r="C6" s="28">
        <f>Data!$C6+Data!$D6</f>
        <v>5.0949106322233364</v>
      </c>
      <c r="D6" s="1" t="str">
        <f>IF(AND(AND($B6&gt;=Params!$A$33,$B6&lt;Params!$C$33),AND($C6&gt;=Params!$A$32,$C6&lt;Params!$A$26)),$D$2,"")</f>
        <v/>
      </c>
      <c r="E6" s="1" t="str">
        <f>IF(AND(AND($B6&gt;=Params!$C$33,$B6&lt;Params!$F$33),AND($C6&gt;=Params!$C$32,$C6&lt;Params!$C$22)),$E$2,"")</f>
        <v/>
      </c>
      <c r="F6" s="4" t="str">
        <f>IF(AND($B6&gt;=Params!$F$33,$B6&lt;Params!$J$33,$C6&lt;Params!$F$22+((Params!$J$20-Params!$F$22)/(Params!$J$33-Params!$F$33))*($B6-Params!$F$33)),$F$2,"")</f>
        <v/>
      </c>
      <c r="G6" s="4" t="str">
        <f>IF(AND($B6&gt;=Params!$J$33,$B6&lt;Params!$N$33,$C6&lt;Params!$J$20+((Params!$N$18-Params!$J$20)/(Params!$N$33-Params!$J$33))*($B6-Params!$J$33)),$G$2,"")</f>
        <v/>
      </c>
      <c r="H6" s="4" t="str">
        <f>IF(AND($B6&gt;=Params!$N$33,$C6&lt;Params!$N$18+((Params!$Q$16-Params!$N$18)/(Params!$Q$33-Params!$N$33))*($B6-Params!$N$33),C$3&lt;Params!$Q$16+((Params!$S$32-Params!$Q$16)/(Params!$S$33-Params!$Q$33))*($B6-Params!$Q$33)),$H$2,"")</f>
        <v/>
      </c>
      <c r="I6" s="12" t="str">
        <f>IF(AND($B6&gt;=Params!$Q$33,$C6&gt;=Params!$Q$16+((Params!$S$32-Params!$Q$16)/(Params!$S$33-Params!$Q$33))*($B6-Params!$Q$33)),$I$2,"")</f>
        <v/>
      </c>
      <c r="J6" s="1" t="str">
        <f>IF(AND($C6&gt;=Params!$C$22,$C6&lt;Params!$C$22+((Params!$E$17-Params!$C$22)/(Params!$E$33-Params!$C$33))*($B6-Params!$C$33),$C6&lt;Params!$E$17+((Params!$F$22-Params!$E$17)/(Params!$F$33-Params!$E$33))*($B6-Params!$E$33)),$J$2,"")</f>
        <v/>
      </c>
      <c r="K6" s="1" t="str">
        <f>IF(AND($C6&gt;=Params!$E$17+((Params!$F$22-Params!$E$17)/(Params!$F$33-Params!$E$33))*($B6-Params!$E$33),$C6&gt;=Params!$F$22+((Params!$J$20-Params!$F$22)/(Params!$J$33-Params!$F$33))*($B6-Params!$F$33),$C6&lt;Params!$E$17+((Params!$H$13-Params!$E$17)/(Params!$H$33-Params!$E$33))*($B6-Params!$E$33),$C6&lt;Params!$H$13+((Params!$J$20-Params!$H$13)/(Params!$J$33-Params!$H$33))*($B6-Params!$H$33)),$K$2,"")</f>
        <v/>
      </c>
      <c r="L6" s="1" t="str">
        <f>IF(AND($C6&gt;=Params!$H$13+((Params!$J$20-Params!$H$13)/(Params!$J$33-Params!$H$33))*($B6-Params!$H$33),$C6&gt;=Params!$J$20+((Params!$N$18-Params!$J$20)/(Params!$N$33-Params!$J$33))*($B6-Params!$J$33),$C6&lt;Params!$H$13+((Params!$K$9-Params!$H$13)/(Params!$K$33-Params!$H$33))*($B6-Params!$H$33),$C6&lt;Params!$K$9+((Params!$N$18-Params!$K$9)/(Params!$N$33-Params!$K$33))*($B6-Params!$K$33)),$L$2,"")</f>
        <v/>
      </c>
      <c r="M6" s="2" t="str">
        <f>IF(AND($C6&gt;=Params!$K$9+((Params!$N$18-Params!$K$9)/(Params!$N$33-Params!$K$33))*($B6-Params!$K$33),$C6&gt;=Params!$N$18+((Params!$Q$16-Params!$N$18)/(Params!$Q$33-Params!$N36))*($B6-Params!$Q$33),$C6&lt;Params!$K$9+((Params!$L$5-Params!$K$9)/(Params!$L$33-Params!$K$33))*($B6-Params!$K$33),$C6&lt;Params!$L$5+((Params!$Q$4-Params!$L$5)/(Params!$Q$33-Params!$L$33))*($B6-Params!$L$33),$B6&lt;Params!$Q$33),$M$2,"")</f>
        <v/>
      </c>
      <c r="N6" s="3" t="str">
        <f>IF(OR(AND($C6&gt;=Params!$A$26,$B6&gt;=Params!$A$33,$B6&lt;Params!$C$33,$C6&lt;Params!$A$18+((Params!$C$13-Params!$A$18)/(Params!$C$33-Params!$A$33))*($B6-Params!$A$33)),AND($B6&gt;=Params!$C$33,$C6&gt;Params!$C$22+((Params!$E$17-Params!$C$22)/(Params!$E$33-Params!$C$33))*($B6-Params!$C$33),$C6&lt;Params!$C$13+((Params!$E$17-Params!$C$13)/(Params!$E$33-Params!$C$33))*($B6-Params!$C$33))),$N$2,"")</f>
        <v/>
      </c>
      <c r="O6" s="1" t="str">
        <f>IF(AND($C6&gt;=Params!$C$13+((Params!$E$17-Params!$C$13)/(Params!$E$33-Params!$C$33))*($B6-Params!$C$33),$C6&gt;=Params!$E$17+((Params!$H$13-Params!$E$17)/(Params!$H$33-Params!$E$33))*($B6-Params!$E$33),$C6&lt;Params!$C$13+((Params!$D$9-Params!$C$13)/(Params!$D$33-Params!$C$33))*($B6-Params!$C$33),$C6&lt;Params!$D$9+((Params!$H$13-Params!$D$9)/(Params!$H$33-Params!$D$33))*($B6-Params!$D$33)),$O$2,"")</f>
        <v/>
      </c>
      <c r="P6" s="1" t="str">
        <f>IF(AND($C6&gt;=Params!$D$9+((Params!$H$13-Params!$D$9)/(Params!$H$33-Params!$D$33))*($B6-Params!$D$33),$C6&gt;=Params!$H$13+((Params!$K$9-Params!$H$13)/(Params!$K$33-Params!$H$33))*($B6-Params!$H$33),$C6&lt;Params!$D$9+((Params!$G$4-Params!$D$9)/(Params!$G$33-Params!$D$33))*($B6-Params!$D$33),$C6&lt;Params!$G$4+((Params!$K$9-Params!$G$4)/(Params!$K$33-Params!$G$33))*($B6-Params!$G$33)),$P$2,"")</f>
        <v/>
      </c>
      <c r="Q6" s="1" t="str">
        <f>IF(AND($C6&gt;=Params!$G$4+((Params!$K$9-Params!$G$4)/(Params!$K$33-Params!$G$33))*($B6-Params!$G$33),$C6&gt;Params!$K$9+((Params!$L$5-Params!$K$9)/(Params!$L$33-Params!$K$33))*($B6-Params!$K$33),$C6&lt;Params!$G$4+((Params!$L$5-Params!$G$4)/(Params!$L$33-Params!$G$33))*($B6-Params!$G$33)),$Q$2,"")</f>
        <v/>
      </c>
      <c r="R6" s="2" t="str">
        <f>IF(AND(OR($B6&lt;Params!$A$33,AND($B6&gt;=Params!$A$33,$B6&lt;Params!$C$33,$C6&gt;=Params!$A$18+((Params!$C$13-Params!$A$18)/(Params!$C$33-Params!$A$33))*($B6-Params!$A$33)),AND($B6&gt;=Params!$C$33,$B6&lt;Params!$D$33,$C6&gt;=Params!$C$13+((Params!$D$9-Params!$C$13)/(Params!$D$33-Params!$C$33))*($B6-Params!$C$33)),AND($B6&gt;=Params!$D$33,$C6&gt;=Params!$D$9+((Params!$G$4-Params!$D$9)/(Params!$G$33-Params!$D$33))*($B6-Params!$D$33))),$C6&lt;Params!$G$4,$B6&gt;0,$C6&gt;0),$R$2,"")</f>
        <v>Foidite</v>
      </c>
      <c r="S6" s="18" t="str">
        <f t="shared" si="0"/>
        <v>Foidite</v>
      </c>
      <c r="T6" s="14" t="str">
        <f>IF(AND($S6&lt;&gt;$J$2,$S6&lt;&gt;$K$2,$S6&lt;&gt;$L$2),"",
IF($S6=$J$2,IF(Data!$C6&gt;=Data!$D6+2,"Hawaiite","Potassic Trachybasalt"),
IF($S6=$K$2,IF(Data!$C6&gt;=Data!$D6+2,"Mugearite","Shoshonite"),
IF($S6=$L$2,(IF(Data!$C6&gt;=Data!$D6+2,"Benmoreite","Latite")),""))))</f>
        <v/>
      </c>
    </row>
    <row r="7" spans="1:20" x14ac:dyDescent="0.2">
      <c r="A7" s="16" t="str">
        <f>Data!$A7</f>
        <v>E2624</v>
      </c>
      <c r="B7" s="27">
        <f>Data!$B7</f>
        <v>42.355137489425296</v>
      </c>
      <c r="C7" s="28">
        <f>Data!$C7+Data!$D7</f>
        <v>4.6886833692272134</v>
      </c>
      <c r="D7" s="1" t="str">
        <f>IF(AND(AND($B7&gt;=Params!$A$33,$B7&lt;Params!$C$33),AND($C7&gt;=Params!$A$32,$C7&lt;Params!$A$26)),$D$2,"")</f>
        <v/>
      </c>
      <c r="E7" s="1" t="str">
        <f>IF(AND(AND($B7&gt;=Params!$C$33,$B7&lt;Params!$F$33),AND($C7&gt;=Params!$C$32,$C7&lt;Params!$C$22)),$E$2,"")</f>
        <v/>
      </c>
      <c r="F7" s="4" t="str">
        <f>IF(AND($B7&gt;=Params!$F$33,$B7&lt;Params!$J$33,$C7&lt;Params!$F$22+((Params!$J$20-Params!$F$22)/(Params!$J$33-Params!$F$33))*($B7-Params!$F$33)),$F$2,"")</f>
        <v/>
      </c>
      <c r="G7" s="4" t="str">
        <f>IF(AND($B7&gt;=Params!$J$33,$B7&lt;Params!$N$33,$C7&lt;Params!$J$20+((Params!$N$18-Params!$J$20)/(Params!$N$33-Params!$J$33))*($B7-Params!$J$33)),$G$2,"")</f>
        <v/>
      </c>
      <c r="H7" s="4" t="str">
        <f>IF(AND($B7&gt;=Params!$N$33,$C7&lt;Params!$N$18+((Params!$Q$16-Params!$N$18)/(Params!$Q$33-Params!$N$33))*($B7-Params!$N$33),C$3&lt;Params!$Q$16+((Params!$S$32-Params!$Q$16)/(Params!$S$33-Params!$Q$33))*($B7-Params!$Q$33)),$H$2,"")</f>
        <v/>
      </c>
      <c r="I7" s="12" t="str">
        <f>IF(AND($B7&gt;=Params!$Q$33,$C7&gt;=Params!$Q$16+((Params!$S$32-Params!$Q$16)/(Params!$S$33-Params!$Q$33))*($B7-Params!$Q$33)),$I$2,"")</f>
        <v/>
      </c>
      <c r="J7" s="1" t="str">
        <f>IF(AND($C7&gt;=Params!$C$22,$C7&lt;Params!$C$22+((Params!$E$17-Params!$C$22)/(Params!$E$33-Params!$C$33))*($B7-Params!$C$33),$C7&lt;Params!$E$17+((Params!$F$22-Params!$E$17)/(Params!$F$33-Params!$E$33))*($B7-Params!$E$33)),$J$2,"")</f>
        <v/>
      </c>
      <c r="K7" s="1" t="str">
        <f>IF(AND($C7&gt;=Params!$E$17+((Params!$F$22-Params!$E$17)/(Params!$F$33-Params!$E$33))*($B7-Params!$E$33),$C7&gt;=Params!$F$22+((Params!$J$20-Params!$F$22)/(Params!$J$33-Params!$F$33))*($B7-Params!$F$33),$C7&lt;Params!$E$17+((Params!$H$13-Params!$E$17)/(Params!$H$33-Params!$E$33))*($B7-Params!$E$33),$C7&lt;Params!$H$13+((Params!$J$20-Params!$H$13)/(Params!$J$33-Params!$H$33))*($B7-Params!$H$33)),$K$2,"")</f>
        <v/>
      </c>
      <c r="L7" s="1" t="str">
        <f>IF(AND($C7&gt;=Params!$H$13+((Params!$J$20-Params!$H$13)/(Params!$J$33-Params!$H$33))*($B7-Params!$H$33),$C7&gt;=Params!$J$20+((Params!$N$18-Params!$J$20)/(Params!$N$33-Params!$J$33))*($B7-Params!$J$33),$C7&lt;Params!$H$13+((Params!$K$9-Params!$H$13)/(Params!$K$33-Params!$H$33))*($B7-Params!$H$33),$C7&lt;Params!$K$9+((Params!$N$18-Params!$K$9)/(Params!$N$33-Params!$K$33))*($B7-Params!$K$33)),$L$2,"")</f>
        <v/>
      </c>
      <c r="M7" s="2" t="str">
        <f>IF(AND($C7&gt;=Params!$K$9+((Params!$N$18-Params!$K$9)/(Params!$N$33-Params!$K$33))*($B7-Params!$K$33),$C7&gt;=Params!$N$18+((Params!$Q$16-Params!$N$18)/(Params!$Q$33-Params!$N37))*($B7-Params!$Q$33),$C7&lt;Params!$K$9+((Params!$L$5-Params!$K$9)/(Params!$L$33-Params!$K$33))*($B7-Params!$K$33),$C7&lt;Params!$L$5+((Params!$Q$4-Params!$L$5)/(Params!$Q$33-Params!$L$33))*($B7-Params!$L$33),$B7&lt;Params!$Q$33),$M$2,"")</f>
        <v/>
      </c>
      <c r="N7" s="3" t="str">
        <f>IF(OR(AND($C7&gt;=Params!$A$26,$B7&gt;=Params!$A$33,$B7&lt;Params!$C$33,$C7&lt;Params!$A$18+((Params!$C$13-Params!$A$18)/(Params!$C$33-Params!$A$33))*($B7-Params!$A$33)),AND($B7&gt;=Params!$C$33,$C7&gt;Params!$C$22+((Params!$E$17-Params!$C$22)/(Params!$E$33-Params!$C$33))*($B7-Params!$C$33),$C7&lt;Params!$C$13+((Params!$E$17-Params!$C$13)/(Params!$E$33-Params!$C$33))*($B7-Params!$C$33))),$N$2,"")</f>
        <v>Basanite</v>
      </c>
      <c r="O7" s="1" t="str">
        <f>IF(AND($C7&gt;=Params!$C$13+((Params!$E$17-Params!$C$13)/(Params!$E$33-Params!$C$33))*($B7-Params!$C$33),$C7&gt;=Params!$E$17+((Params!$H$13-Params!$E$17)/(Params!$H$33-Params!$E$33))*($B7-Params!$E$33),$C7&lt;Params!$C$13+((Params!$D$9-Params!$C$13)/(Params!$D$33-Params!$C$33))*($B7-Params!$C$33),$C7&lt;Params!$D$9+((Params!$H$13-Params!$D$9)/(Params!$H$33-Params!$D$33))*($B7-Params!$D$33)),$O$2,"")</f>
        <v/>
      </c>
      <c r="P7" s="1" t="str">
        <f>IF(AND($C7&gt;=Params!$D$9+((Params!$H$13-Params!$D$9)/(Params!$H$33-Params!$D$33))*($B7-Params!$D$33),$C7&gt;=Params!$H$13+((Params!$K$9-Params!$H$13)/(Params!$K$33-Params!$H$33))*($B7-Params!$H$33),$C7&lt;Params!$D$9+((Params!$G$4-Params!$D$9)/(Params!$G$33-Params!$D$33))*($B7-Params!$D$33),$C7&lt;Params!$G$4+((Params!$K$9-Params!$G$4)/(Params!$K$33-Params!$G$33))*($B7-Params!$G$33)),$P$2,"")</f>
        <v/>
      </c>
      <c r="Q7" s="1" t="str">
        <f>IF(AND($C7&gt;=Params!$G$4+((Params!$K$9-Params!$G$4)/(Params!$K$33-Params!$G$33))*($B7-Params!$G$33),$C7&gt;Params!$K$9+((Params!$L$5-Params!$K$9)/(Params!$L$33-Params!$K$33))*($B7-Params!$K$33),$C7&lt;Params!$G$4+((Params!$L$5-Params!$G$4)/(Params!$L$33-Params!$G$33))*($B7-Params!$G$33)),$Q$2,"")</f>
        <v/>
      </c>
      <c r="R7" s="2" t="str">
        <f>IF(AND(OR($B7&lt;Params!$A$33,AND($B7&gt;=Params!$A$33,$B7&lt;Params!$C$33,$C7&gt;=Params!$A$18+((Params!$C$13-Params!$A$18)/(Params!$C$33-Params!$A$33))*($B7-Params!$A$33)),AND($B7&gt;=Params!$C$33,$B7&lt;Params!$D$33,$C7&gt;=Params!$C$13+((Params!$D$9-Params!$C$13)/(Params!$D$33-Params!$C$33))*($B7-Params!$C$33)),AND($B7&gt;=Params!$D$33,$C7&gt;=Params!$D$9+((Params!$G$4-Params!$D$9)/(Params!$G$33-Params!$D$33))*($B7-Params!$D$33))),$C7&lt;Params!$G$4,$B7&gt;0,$C7&gt;0),$R$2,"")</f>
        <v/>
      </c>
      <c r="S7" s="18" t="str">
        <f t="shared" si="0"/>
        <v>Basanite</v>
      </c>
      <c r="T7" s="14" t="str">
        <f>IF(AND($S7&lt;&gt;$J$2,$S7&lt;&gt;$K$2,$S7&lt;&gt;$L$2),"",
IF($S7=$J$2,IF(Data!$C7&gt;=Data!$D7+2,"Hawaiite","Potassic Trachybasalt"),
IF($S7=$K$2,IF(Data!$C7&gt;=Data!$D7+2,"Mugearite","Shoshonite"),
IF($S7=$L$2,(IF(Data!$C7&gt;=Data!$D7+2,"Benmoreite","Latite")),""))))</f>
        <v/>
      </c>
    </row>
    <row r="8" spans="1:20" x14ac:dyDescent="0.2">
      <c r="A8" s="16" t="str">
        <f>Data!$A8</f>
        <v>E2624</v>
      </c>
      <c r="B8" s="27">
        <f>Data!$B8</f>
        <v>42.355137489425296</v>
      </c>
      <c r="C8" s="28">
        <f>Data!$C8+Data!$D8</f>
        <v>4.6886833692272134</v>
      </c>
      <c r="D8" s="1" t="str">
        <f>IF(AND(AND($B8&gt;=Params!$A$33,$B8&lt;Params!$C$33),AND($C8&gt;=Params!$A$32,$C8&lt;Params!$A$26)),$D$2,"")</f>
        <v/>
      </c>
      <c r="E8" s="1" t="str">
        <f>IF(AND(AND($B8&gt;=Params!$C$33,$B8&lt;Params!$F$33),AND($C8&gt;=Params!$C$32,$C8&lt;Params!$C$22)),$E$2,"")</f>
        <v/>
      </c>
      <c r="F8" s="4" t="str">
        <f>IF(AND($B8&gt;=Params!$F$33,$B8&lt;Params!$J$33,$C8&lt;Params!$F$22+((Params!$J$20-Params!$F$22)/(Params!$J$33-Params!$F$33))*($B8-Params!$F$33)),$F$2,"")</f>
        <v/>
      </c>
      <c r="G8" s="4" t="str">
        <f>IF(AND($B8&gt;=Params!$J$33,$B8&lt;Params!$N$33,$C8&lt;Params!$J$20+((Params!$N$18-Params!$J$20)/(Params!$N$33-Params!$J$33))*($B8-Params!$J$33)),$G$2,"")</f>
        <v/>
      </c>
      <c r="H8" s="4" t="str">
        <f>IF(AND($B8&gt;=Params!$N$33,$C8&lt;Params!$N$18+((Params!$Q$16-Params!$N$18)/(Params!$Q$33-Params!$N$33))*($B8-Params!$N$33),C$3&lt;Params!$Q$16+((Params!$S$32-Params!$Q$16)/(Params!$S$33-Params!$Q$33))*($B8-Params!$Q$33)),$H$2,"")</f>
        <v/>
      </c>
      <c r="I8" s="12" t="str">
        <f>IF(AND($B8&gt;=Params!$Q$33,$C8&gt;=Params!$Q$16+((Params!$S$32-Params!$Q$16)/(Params!$S$33-Params!$Q$33))*($B8-Params!$Q$33)),$I$2,"")</f>
        <v/>
      </c>
      <c r="J8" s="1" t="str">
        <f>IF(AND($C8&gt;=Params!$C$22,$C8&lt;Params!$C$22+((Params!$E$17-Params!$C$22)/(Params!$E$33-Params!$C$33))*($B8-Params!$C$33),$C8&lt;Params!$E$17+((Params!$F$22-Params!$E$17)/(Params!$F$33-Params!$E$33))*($B8-Params!$E$33)),$J$2,"")</f>
        <v/>
      </c>
      <c r="K8" s="1" t="str">
        <f>IF(AND($C8&gt;=Params!$E$17+((Params!$F$22-Params!$E$17)/(Params!$F$33-Params!$E$33))*($B8-Params!$E$33),$C8&gt;=Params!$F$22+((Params!$J$20-Params!$F$22)/(Params!$J$33-Params!$F$33))*($B8-Params!$F$33),$C8&lt;Params!$E$17+((Params!$H$13-Params!$E$17)/(Params!$H$33-Params!$E$33))*($B8-Params!$E$33),$C8&lt;Params!$H$13+((Params!$J$20-Params!$H$13)/(Params!$J$33-Params!$H$33))*($B8-Params!$H$33)),$K$2,"")</f>
        <v/>
      </c>
      <c r="L8" s="1" t="str">
        <f>IF(AND($C8&gt;=Params!$H$13+((Params!$J$20-Params!$H$13)/(Params!$J$33-Params!$H$33))*($B8-Params!$H$33),$C8&gt;=Params!$J$20+((Params!$N$18-Params!$J$20)/(Params!$N$33-Params!$J$33))*($B8-Params!$J$33),$C8&lt;Params!$H$13+((Params!$K$9-Params!$H$13)/(Params!$K$33-Params!$H$33))*($B8-Params!$H$33),$C8&lt;Params!$K$9+((Params!$N$18-Params!$K$9)/(Params!$N$33-Params!$K$33))*($B8-Params!$K$33)),$L$2,"")</f>
        <v/>
      </c>
      <c r="M8" s="2" t="str">
        <f>IF(AND($C8&gt;=Params!$K$9+((Params!$N$18-Params!$K$9)/(Params!$N$33-Params!$K$33))*($B8-Params!$K$33),$C8&gt;=Params!$N$18+((Params!$Q$16-Params!$N$18)/(Params!$Q$33-Params!$N38))*($B8-Params!$Q$33),$C8&lt;Params!$K$9+((Params!$L$5-Params!$K$9)/(Params!$L$33-Params!$K$33))*($B8-Params!$K$33),$C8&lt;Params!$L$5+((Params!$Q$4-Params!$L$5)/(Params!$Q$33-Params!$L$33))*($B8-Params!$L$33),$B8&lt;Params!$Q$33),$M$2,"")</f>
        <v/>
      </c>
      <c r="N8" s="3" t="str">
        <f>IF(OR(AND($C8&gt;=Params!$A$26,$B8&gt;=Params!$A$33,$B8&lt;Params!$C$33,$C8&lt;Params!$A$18+((Params!$C$13-Params!$A$18)/(Params!$C$33-Params!$A$33))*($B8-Params!$A$33)),AND($B8&gt;=Params!$C$33,$C8&gt;Params!$C$22+((Params!$E$17-Params!$C$22)/(Params!$E$33-Params!$C$33))*($B8-Params!$C$33),$C8&lt;Params!$C$13+((Params!$E$17-Params!$C$13)/(Params!$E$33-Params!$C$33))*($B8-Params!$C$33))),$N$2,"")</f>
        <v>Basanite</v>
      </c>
      <c r="O8" s="1" t="str">
        <f>IF(AND($C8&gt;=Params!$C$13+((Params!$E$17-Params!$C$13)/(Params!$E$33-Params!$C$33))*($B8-Params!$C$33),$C8&gt;=Params!$E$17+((Params!$H$13-Params!$E$17)/(Params!$H$33-Params!$E$33))*($B8-Params!$E$33),$C8&lt;Params!$C$13+((Params!$D$9-Params!$C$13)/(Params!$D$33-Params!$C$33))*($B8-Params!$C$33),$C8&lt;Params!$D$9+((Params!$H$13-Params!$D$9)/(Params!$H$33-Params!$D$33))*($B8-Params!$D$33)),$O$2,"")</f>
        <v/>
      </c>
      <c r="P8" s="1" t="str">
        <f>IF(AND($C8&gt;=Params!$D$9+((Params!$H$13-Params!$D$9)/(Params!$H$33-Params!$D$33))*($B8-Params!$D$33),$C8&gt;=Params!$H$13+((Params!$K$9-Params!$H$13)/(Params!$K$33-Params!$H$33))*($B8-Params!$H$33),$C8&lt;Params!$D$9+((Params!$G$4-Params!$D$9)/(Params!$G$33-Params!$D$33))*($B8-Params!$D$33),$C8&lt;Params!$G$4+((Params!$K$9-Params!$G$4)/(Params!$K$33-Params!$G$33))*($B8-Params!$G$33)),$P$2,"")</f>
        <v/>
      </c>
      <c r="Q8" s="1" t="str">
        <f>IF(AND($C8&gt;=Params!$G$4+((Params!$K$9-Params!$G$4)/(Params!$K$33-Params!$G$33))*($B8-Params!$G$33),$C8&gt;Params!$K$9+((Params!$L$5-Params!$K$9)/(Params!$L$33-Params!$K$33))*($B8-Params!$K$33),$C8&lt;Params!$G$4+((Params!$L$5-Params!$G$4)/(Params!$L$33-Params!$G$33))*($B8-Params!$G$33)),$Q$2,"")</f>
        <v/>
      </c>
      <c r="R8" s="2" t="str">
        <f>IF(AND(OR($B8&lt;Params!$A$33,AND($B8&gt;=Params!$A$33,$B8&lt;Params!$C$33,$C8&gt;=Params!$A$18+((Params!$C$13-Params!$A$18)/(Params!$C$33-Params!$A$33))*($B8-Params!$A$33)),AND($B8&gt;=Params!$C$33,$B8&lt;Params!$D$33,$C8&gt;=Params!$C$13+((Params!$D$9-Params!$C$13)/(Params!$D$33-Params!$C$33))*($B8-Params!$C$33)),AND($B8&gt;=Params!$D$33,$C8&gt;=Params!$D$9+((Params!$G$4-Params!$D$9)/(Params!$G$33-Params!$D$33))*($B8-Params!$D$33))),$C8&lt;Params!$G$4,$B8&gt;0,$C8&gt;0),$R$2,"")</f>
        <v/>
      </c>
      <c r="S8" s="18" t="str">
        <f t="shared" si="0"/>
        <v>Basanite</v>
      </c>
      <c r="T8" s="14" t="str">
        <f>IF(AND($S8&lt;&gt;$J$2,$S8&lt;&gt;$K$2,$S8&lt;&gt;$L$2),"",
IF($S8=$J$2,IF(Data!$C8&gt;=Data!$D8+2,"Hawaiite","Potassic Trachybasalt"),
IF($S8=$K$2,IF(Data!$C8&gt;=Data!$D8+2,"Mugearite","Shoshonite"),
IF($S8=$L$2,(IF(Data!$C8&gt;=Data!$D8+2,"Benmoreite","Latite")),""))))</f>
        <v/>
      </c>
    </row>
    <row r="9" spans="1:20" x14ac:dyDescent="0.2">
      <c r="A9" s="16" t="str">
        <f>Data!$A9</f>
        <v>E2624</v>
      </c>
      <c r="B9" s="27">
        <f>Data!$B9</f>
        <v>42.355137489425296</v>
      </c>
      <c r="C9" s="28">
        <f>Data!$C9+Data!$D9</f>
        <v>4.6886833692272134</v>
      </c>
      <c r="D9" s="1" t="str">
        <f>IF(AND(AND($B9&gt;=Params!$A$33,$B9&lt;Params!$C$33),AND($C9&gt;=Params!$A$32,$C9&lt;Params!$A$26)),$D$2,"")</f>
        <v/>
      </c>
      <c r="E9" s="1" t="str">
        <f>IF(AND(AND($B9&gt;=Params!$C$33,$B9&lt;Params!$F$33),AND($C9&gt;=Params!$C$32,$C9&lt;Params!$C$22)),$E$2,"")</f>
        <v/>
      </c>
      <c r="F9" s="4" t="str">
        <f>IF(AND($B9&gt;=Params!$F$33,$B9&lt;Params!$J$33,$C9&lt;Params!$F$22+((Params!$J$20-Params!$F$22)/(Params!$J$33-Params!$F$33))*($B9-Params!$F$33)),$F$2,"")</f>
        <v/>
      </c>
      <c r="G9" s="4" t="str">
        <f>IF(AND($B9&gt;=Params!$J$33,$B9&lt;Params!$N$33,$C9&lt;Params!$J$20+((Params!$N$18-Params!$J$20)/(Params!$N$33-Params!$J$33))*($B9-Params!$J$33)),$G$2,"")</f>
        <v/>
      </c>
      <c r="H9" s="4" t="str">
        <f>IF(AND($B9&gt;=Params!$N$33,$C9&lt;Params!$N$18+((Params!$Q$16-Params!$N$18)/(Params!$Q$33-Params!$N$33))*($B9-Params!$N$33),C$3&lt;Params!$Q$16+((Params!$S$32-Params!$Q$16)/(Params!$S$33-Params!$Q$33))*($B9-Params!$Q$33)),$H$2,"")</f>
        <v/>
      </c>
      <c r="I9" s="12" t="str">
        <f>IF(AND($B9&gt;=Params!$Q$33,$C9&gt;=Params!$Q$16+((Params!$S$32-Params!$Q$16)/(Params!$S$33-Params!$Q$33))*($B9-Params!$Q$33)),$I$2,"")</f>
        <v/>
      </c>
      <c r="J9" s="1" t="str">
        <f>IF(AND($C9&gt;=Params!$C$22,$C9&lt;Params!$C$22+((Params!$E$17-Params!$C$22)/(Params!$E$33-Params!$C$33))*($B9-Params!$C$33),$C9&lt;Params!$E$17+((Params!$F$22-Params!$E$17)/(Params!$F$33-Params!$E$33))*($B9-Params!$E$33)),$J$2,"")</f>
        <v/>
      </c>
      <c r="K9" s="1" t="str">
        <f>IF(AND($C9&gt;=Params!$E$17+((Params!$F$22-Params!$E$17)/(Params!$F$33-Params!$E$33))*($B9-Params!$E$33),$C9&gt;=Params!$F$22+((Params!$J$20-Params!$F$22)/(Params!$J$33-Params!$F$33))*($B9-Params!$F$33),$C9&lt;Params!$E$17+((Params!$H$13-Params!$E$17)/(Params!$H$33-Params!$E$33))*($B9-Params!$E$33),$C9&lt;Params!$H$13+((Params!$J$20-Params!$H$13)/(Params!$J$33-Params!$H$33))*($B9-Params!$H$33)),$K$2,"")</f>
        <v/>
      </c>
      <c r="L9" s="1" t="str">
        <f>IF(AND($C9&gt;=Params!$H$13+((Params!$J$20-Params!$H$13)/(Params!$J$33-Params!$H$33))*($B9-Params!$H$33),$C9&gt;=Params!$J$20+((Params!$N$18-Params!$J$20)/(Params!$N$33-Params!$J$33))*($B9-Params!$J$33),$C9&lt;Params!$H$13+((Params!$K$9-Params!$H$13)/(Params!$K$33-Params!$H$33))*($B9-Params!$H$33),$C9&lt;Params!$K$9+((Params!$N$18-Params!$K$9)/(Params!$N$33-Params!$K$33))*($B9-Params!$K$33)),$L$2,"")</f>
        <v/>
      </c>
      <c r="M9" s="2" t="str">
        <f>IF(AND($C9&gt;=Params!$K$9+((Params!$N$18-Params!$K$9)/(Params!$N$33-Params!$K$33))*($B9-Params!$K$33),$C9&gt;=Params!$N$18+((Params!$Q$16-Params!$N$18)/(Params!$Q$33-Params!$N39))*($B9-Params!$Q$33),$C9&lt;Params!$K$9+((Params!$L$5-Params!$K$9)/(Params!$L$33-Params!$K$33))*($B9-Params!$K$33),$C9&lt;Params!$L$5+((Params!$Q$4-Params!$L$5)/(Params!$Q$33-Params!$L$33))*($B9-Params!$L$33),$B9&lt;Params!$Q$33),$M$2,"")</f>
        <v/>
      </c>
      <c r="N9" s="3" t="str">
        <f>IF(OR(AND($C9&gt;=Params!$A$26,$B9&gt;=Params!$A$33,$B9&lt;Params!$C$33,$C9&lt;Params!$A$18+((Params!$C$13-Params!$A$18)/(Params!$C$33-Params!$A$33))*($B9-Params!$A$33)),AND($B9&gt;=Params!$C$33,$C9&gt;Params!$C$22+((Params!$E$17-Params!$C$22)/(Params!$E$33-Params!$C$33))*($B9-Params!$C$33),$C9&lt;Params!$C$13+((Params!$E$17-Params!$C$13)/(Params!$E$33-Params!$C$33))*($B9-Params!$C$33))),$N$2,"")</f>
        <v>Basanite</v>
      </c>
      <c r="O9" s="1" t="str">
        <f>IF(AND($C9&gt;=Params!$C$13+((Params!$E$17-Params!$C$13)/(Params!$E$33-Params!$C$33))*($B9-Params!$C$33),$C9&gt;=Params!$E$17+((Params!$H$13-Params!$E$17)/(Params!$H$33-Params!$E$33))*($B9-Params!$E$33),$C9&lt;Params!$C$13+((Params!$D$9-Params!$C$13)/(Params!$D$33-Params!$C$33))*($B9-Params!$C$33),$C9&lt;Params!$D$9+((Params!$H$13-Params!$D$9)/(Params!$H$33-Params!$D$33))*($B9-Params!$D$33)),$O$2,"")</f>
        <v/>
      </c>
      <c r="P9" s="1" t="str">
        <f>IF(AND($C9&gt;=Params!$D$9+((Params!$H$13-Params!$D$9)/(Params!$H$33-Params!$D$33))*($B9-Params!$D$33),$C9&gt;=Params!$H$13+((Params!$K$9-Params!$H$13)/(Params!$K$33-Params!$H$33))*($B9-Params!$H$33),$C9&lt;Params!$D$9+((Params!$G$4-Params!$D$9)/(Params!$G$33-Params!$D$33))*($B9-Params!$D$33),$C9&lt;Params!$G$4+((Params!$K$9-Params!$G$4)/(Params!$K$33-Params!$G$33))*($B9-Params!$G$33)),$P$2,"")</f>
        <v/>
      </c>
      <c r="Q9" s="1" t="str">
        <f>IF(AND($C9&gt;=Params!$G$4+((Params!$K$9-Params!$G$4)/(Params!$K$33-Params!$G$33))*($B9-Params!$G$33),$C9&gt;Params!$K$9+((Params!$L$5-Params!$K$9)/(Params!$L$33-Params!$K$33))*($B9-Params!$K$33),$C9&lt;Params!$G$4+((Params!$L$5-Params!$G$4)/(Params!$L$33-Params!$G$33))*($B9-Params!$G$33)),$Q$2,"")</f>
        <v/>
      </c>
      <c r="R9" s="2" t="str">
        <f>IF(AND(OR($B9&lt;Params!$A$33,AND($B9&gt;=Params!$A$33,$B9&lt;Params!$C$33,$C9&gt;=Params!$A$18+((Params!$C$13-Params!$A$18)/(Params!$C$33-Params!$A$33))*($B9-Params!$A$33)),AND($B9&gt;=Params!$C$33,$B9&lt;Params!$D$33,$C9&gt;=Params!$C$13+((Params!$D$9-Params!$C$13)/(Params!$D$33-Params!$C$33))*($B9-Params!$C$33)),AND($B9&gt;=Params!$D$33,$C9&gt;=Params!$D$9+((Params!$G$4-Params!$D$9)/(Params!$G$33-Params!$D$33))*($B9-Params!$D$33))),$C9&lt;Params!$G$4,$B9&gt;0,$C9&gt;0),$R$2,"")</f>
        <v/>
      </c>
      <c r="S9" s="18" t="str">
        <f t="shared" si="0"/>
        <v>Basanite</v>
      </c>
      <c r="T9" s="14" t="str">
        <f>IF(AND($S9&lt;&gt;$J$2,$S9&lt;&gt;$K$2,$S9&lt;&gt;$L$2),"",
IF($S9=$J$2,IF(Data!$C9&gt;=Data!$D9+2,"Hawaiite","Potassic Trachybasalt"),
IF($S9=$K$2,IF(Data!$C9&gt;=Data!$D9+2,"Mugearite","Shoshonite"),
IF($S9=$L$2,(IF(Data!$C9&gt;=Data!$D9+2,"Benmoreite","Latite")),""))))</f>
        <v/>
      </c>
    </row>
    <row r="10" spans="1:20" x14ac:dyDescent="0.2">
      <c r="A10" s="16" t="str">
        <f>Data!$A10</f>
        <v>E2624</v>
      </c>
      <c r="B10" s="27">
        <f>Data!$B10</f>
        <v>42.355137489425296</v>
      </c>
      <c r="C10" s="28">
        <f>Data!$C10+Data!$D10</f>
        <v>4.6886833692272134</v>
      </c>
      <c r="D10" s="1" t="str">
        <f>IF(AND(AND($B10&gt;=Params!$A$33,$B10&lt;Params!$C$33),AND($C10&gt;=Params!$A$32,$C10&lt;Params!$A$26)),$D$2,"")</f>
        <v/>
      </c>
      <c r="E10" s="1" t="str">
        <f>IF(AND(AND($B10&gt;=Params!$C$33,$B10&lt;Params!$F$33),AND($C10&gt;=Params!$C$32,$C10&lt;Params!$C$22)),$E$2,"")</f>
        <v/>
      </c>
      <c r="F10" s="4" t="str">
        <f>IF(AND($B10&gt;=Params!$F$33,$B10&lt;Params!$J$33,$C10&lt;Params!$F$22+((Params!$J$20-Params!$F$22)/(Params!$J$33-Params!$F$33))*($B10-Params!$F$33)),$F$2,"")</f>
        <v/>
      </c>
      <c r="G10" s="4" t="str">
        <f>IF(AND($B10&gt;=Params!$J$33,$B10&lt;Params!$N$33,$C10&lt;Params!$J$20+((Params!$N$18-Params!$J$20)/(Params!$N$33-Params!$J$33))*($B10-Params!$J$33)),$G$2,"")</f>
        <v/>
      </c>
      <c r="H10" s="4" t="str">
        <f>IF(AND($B10&gt;=Params!$N$33,$C10&lt;Params!$N$18+((Params!$Q$16-Params!$N$18)/(Params!$Q$33-Params!$N$33))*($B10-Params!$N$33),C$3&lt;Params!$Q$16+((Params!$S$32-Params!$Q$16)/(Params!$S$33-Params!$Q$33))*($B10-Params!$Q$33)),$H$2,"")</f>
        <v/>
      </c>
      <c r="I10" s="12" t="str">
        <f>IF(AND($B10&gt;=Params!$Q$33,$C10&gt;=Params!$Q$16+((Params!$S$32-Params!$Q$16)/(Params!$S$33-Params!$Q$33))*($B10-Params!$Q$33)),$I$2,"")</f>
        <v/>
      </c>
      <c r="J10" s="1" t="str">
        <f>IF(AND($C10&gt;=Params!$C$22,$C10&lt;Params!$C$22+((Params!$E$17-Params!$C$22)/(Params!$E$33-Params!$C$33))*($B10-Params!$C$33),$C10&lt;Params!$E$17+((Params!$F$22-Params!$E$17)/(Params!$F$33-Params!$E$33))*($B10-Params!$E$33)),$J$2,"")</f>
        <v/>
      </c>
      <c r="K10" s="1" t="str">
        <f>IF(AND($C10&gt;=Params!$E$17+((Params!$F$22-Params!$E$17)/(Params!$F$33-Params!$E$33))*($B10-Params!$E$33),$C10&gt;=Params!$F$22+((Params!$J$20-Params!$F$22)/(Params!$J$33-Params!$F$33))*($B10-Params!$F$33),$C10&lt;Params!$E$17+((Params!$H$13-Params!$E$17)/(Params!$H$33-Params!$E$33))*($B10-Params!$E$33),$C10&lt;Params!$H$13+((Params!$J$20-Params!$H$13)/(Params!$J$33-Params!$H$33))*($B10-Params!$H$33)),$K$2,"")</f>
        <v/>
      </c>
      <c r="L10" s="1" t="str">
        <f>IF(AND($C10&gt;=Params!$H$13+((Params!$J$20-Params!$H$13)/(Params!$J$33-Params!$H$33))*($B10-Params!$H$33),$C10&gt;=Params!$J$20+((Params!$N$18-Params!$J$20)/(Params!$N$33-Params!$J$33))*($B10-Params!$J$33),$C10&lt;Params!$H$13+((Params!$K$9-Params!$H$13)/(Params!$K$33-Params!$H$33))*($B10-Params!$H$33),$C10&lt;Params!$K$9+((Params!$N$18-Params!$K$9)/(Params!$N$33-Params!$K$33))*($B10-Params!$K$33)),$L$2,"")</f>
        <v/>
      </c>
      <c r="M10" s="2" t="str">
        <f>IF(AND($C10&gt;=Params!$K$9+((Params!$N$18-Params!$K$9)/(Params!$N$33-Params!$K$33))*($B10-Params!$K$33),$C10&gt;=Params!$N$18+((Params!$Q$16-Params!$N$18)/(Params!$Q$33-Params!$N40))*($B10-Params!$Q$33),$C10&lt;Params!$K$9+((Params!$L$5-Params!$K$9)/(Params!$L$33-Params!$K$33))*($B10-Params!$K$33),$C10&lt;Params!$L$5+((Params!$Q$4-Params!$L$5)/(Params!$Q$33-Params!$L$33))*($B10-Params!$L$33),$B10&lt;Params!$Q$33),$M$2,"")</f>
        <v/>
      </c>
      <c r="N10" s="3" t="str">
        <f>IF(OR(AND($C10&gt;=Params!$A$26,$B10&gt;=Params!$A$33,$B10&lt;Params!$C$33,$C10&lt;Params!$A$18+((Params!$C$13-Params!$A$18)/(Params!$C$33-Params!$A$33))*($B10-Params!$A$33)),AND($B10&gt;=Params!$C$33,$C10&gt;Params!$C$22+((Params!$E$17-Params!$C$22)/(Params!$E$33-Params!$C$33))*($B10-Params!$C$33),$C10&lt;Params!$C$13+((Params!$E$17-Params!$C$13)/(Params!$E$33-Params!$C$33))*($B10-Params!$C$33))),$N$2,"")</f>
        <v>Basanite</v>
      </c>
      <c r="O10" s="1" t="str">
        <f>IF(AND($C10&gt;=Params!$C$13+((Params!$E$17-Params!$C$13)/(Params!$E$33-Params!$C$33))*($B10-Params!$C$33),$C10&gt;=Params!$E$17+((Params!$H$13-Params!$E$17)/(Params!$H$33-Params!$E$33))*($B10-Params!$E$33),$C10&lt;Params!$C$13+((Params!$D$9-Params!$C$13)/(Params!$D$33-Params!$C$33))*($B10-Params!$C$33),$C10&lt;Params!$D$9+((Params!$H$13-Params!$D$9)/(Params!$H$33-Params!$D$33))*($B10-Params!$D$33)),$O$2,"")</f>
        <v/>
      </c>
      <c r="P10" s="1" t="str">
        <f>IF(AND($C10&gt;=Params!$D$9+((Params!$H$13-Params!$D$9)/(Params!$H$33-Params!$D$33))*($B10-Params!$D$33),$C10&gt;=Params!$H$13+((Params!$K$9-Params!$H$13)/(Params!$K$33-Params!$H$33))*($B10-Params!$H$33),$C10&lt;Params!$D$9+((Params!$G$4-Params!$D$9)/(Params!$G$33-Params!$D$33))*($B10-Params!$D$33),$C10&lt;Params!$G$4+((Params!$K$9-Params!$G$4)/(Params!$K$33-Params!$G$33))*($B10-Params!$G$33)),$P$2,"")</f>
        <v/>
      </c>
      <c r="Q10" s="1" t="str">
        <f>IF(AND($C10&gt;=Params!$G$4+((Params!$K$9-Params!$G$4)/(Params!$K$33-Params!$G$33))*($B10-Params!$G$33),$C10&gt;Params!$K$9+((Params!$L$5-Params!$K$9)/(Params!$L$33-Params!$K$33))*($B10-Params!$K$33),$C10&lt;Params!$G$4+((Params!$L$5-Params!$G$4)/(Params!$L$33-Params!$G$33))*($B10-Params!$G$33)),$Q$2,"")</f>
        <v/>
      </c>
      <c r="R10" s="2" t="str">
        <f>IF(AND(OR($B10&lt;Params!$A$33,AND($B10&gt;=Params!$A$33,$B10&lt;Params!$C$33,$C10&gt;=Params!$A$18+((Params!$C$13-Params!$A$18)/(Params!$C$33-Params!$A$33))*($B10-Params!$A$33)),AND($B10&gt;=Params!$C$33,$B10&lt;Params!$D$33,$C10&gt;=Params!$C$13+((Params!$D$9-Params!$C$13)/(Params!$D$33-Params!$C$33))*($B10-Params!$C$33)),AND($B10&gt;=Params!$D$33,$C10&gt;=Params!$D$9+((Params!$G$4-Params!$D$9)/(Params!$G$33-Params!$D$33))*($B10-Params!$D$33))),$C10&lt;Params!$G$4,$B10&gt;0,$C10&gt;0),$R$2,"")</f>
        <v/>
      </c>
      <c r="S10" s="18" t="str">
        <f t="shared" si="0"/>
        <v>Basanite</v>
      </c>
      <c r="T10" s="14" t="str">
        <f>IF(AND($S10&lt;&gt;$J$2,$S10&lt;&gt;$K$2,$S10&lt;&gt;$L$2),"",
IF($S10=$J$2,IF(Data!$C10&gt;=Data!$D10+2,"Hawaiite","Potassic Trachybasalt"),
IF($S10=$K$2,IF(Data!$C10&gt;=Data!$D10+2,"Mugearite","Shoshonite"),
IF($S10=$L$2,(IF(Data!$C10&gt;=Data!$D10+2,"Benmoreite","Latite")),""))))</f>
        <v/>
      </c>
    </row>
    <row r="11" spans="1:20" x14ac:dyDescent="0.2">
      <c r="A11" s="16" t="str">
        <f>Data!$A11</f>
        <v>E2624</v>
      </c>
      <c r="B11" s="27">
        <f>Data!$B11</f>
        <v>42.355137489425296</v>
      </c>
      <c r="C11" s="28">
        <f>Data!$C11+Data!$D11</f>
        <v>4.6886833692272134</v>
      </c>
      <c r="D11" s="1" t="str">
        <f>IF(AND(AND($B11&gt;=Params!$A$33,$B11&lt;Params!$C$33),AND($C11&gt;=Params!$A$32,$C11&lt;Params!$A$26)),$D$2,"")</f>
        <v/>
      </c>
      <c r="E11" s="1" t="str">
        <f>IF(AND(AND($B11&gt;=Params!$C$33,$B11&lt;Params!$F$33),AND($C11&gt;=Params!$C$32,$C11&lt;Params!$C$22)),$E$2,"")</f>
        <v/>
      </c>
      <c r="F11" s="4" t="str">
        <f>IF(AND($B11&gt;=Params!$F$33,$B11&lt;Params!$J$33,$C11&lt;Params!$F$22+((Params!$J$20-Params!$F$22)/(Params!$J$33-Params!$F$33))*($B11-Params!$F$33)),$F$2,"")</f>
        <v/>
      </c>
      <c r="G11" s="4" t="str">
        <f>IF(AND($B11&gt;=Params!$J$33,$B11&lt;Params!$N$33,$C11&lt;Params!$J$20+((Params!$N$18-Params!$J$20)/(Params!$N$33-Params!$J$33))*($B11-Params!$J$33)),$G$2,"")</f>
        <v/>
      </c>
      <c r="H11" s="4" t="str">
        <f>IF(AND($B11&gt;=Params!$N$33,$C11&lt;Params!$N$18+((Params!$Q$16-Params!$N$18)/(Params!$Q$33-Params!$N$33))*($B11-Params!$N$33),C$3&lt;Params!$Q$16+((Params!$S$32-Params!$Q$16)/(Params!$S$33-Params!$Q$33))*($B11-Params!$Q$33)),$H$2,"")</f>
        <v/>
      </c>
      <c r="I11" s="12" t="str">
        <f>IF(AND($B11&gt;=Params!$Q$33,$C11&gt;=Params!$Q$16+((Params!$S$32-Params!$Q$16)/(Params!$S$33-Params!$Q$33))*($B11-Params!$Q$33)),$I$2,"")</f>
        <v/>
      </c>
      <c r="J11" s="1" t="str">
        <f>IF(AND($C11&gt;=Params!$C$22,$C11&lt;Params!$C$22+((Params!$E$17-Params!$C$22)/(Params!$E$33-Params!$C$33))*($B11-Params!$C$33),$C11&lt;Params!$E$17+((Params!$F$22-Params!$E$17)/(Params!$F$33-Params!$E$33))*($B11-Params!$E$33)),$J$2,"")</f>
        <v/>
      </c>
      <c r="K11" s="1" t="str">
        <f>IF(AND($C11&gt;=Params!$E$17+((Params!$F$22-Params!$E$17)/(Params!$F$33-Params!$E$33))*($B11-Params!$E$33),$C11&gt;=Params!$F$22+((Params!$J$20-Params!$F$22)/(Params!$J$33-Params!$F$33))*($B11-Params!$F$33),$C11&lt;Params!$E$17+((Params!$H$13-Params!$E$17)/(Params!$H$33-Params!$E$33))*($B11-Params!$E$33),$C11&lt;Params!$H$13+((Params!$J$20-Params!$H$13)/(Params!$J$33-Params!$H$33))*($B11-Params!$H$33)),$K$2,"")</f>
        <v/>
      </c>
      <c r="L11" s="1" t="str">
        <f>IF(AND($C11&gt;=Params!$H$13+((Params!$J$20-Params!$H$13)/(Params!$J$33-Params!$H$33))*($B11-Params!$H$33),$C11&gt;=Params!$J$20+((Params!$N$18-Params!$J$20)/(Params!$N$33-Params!$J$33))*($B11-Params!$J$33),$C11&lt;Params!$H$13+((Params!$K$9-Params!$H$13)/(Params!$K$33-Params!$H$33))*($B11-Params!$H$33),$C11&lt;Params!$K$9+((Params!$N$18-Params!$K$9)/(Params!$N$33-Params!$K$33))*($B11-Params!$K$33)),$L$2,"")</f>
        <v/>
      </c>
      <c r="M11" s="2" t="str">
        <f>IF(AND($C11&gt;=Params!$K$9+((Params!$N$18-Params!$K$9)/(Params!$N$33-Params!$K$33))*($B11-Params!$K$33),$C11&gt;=Params!$N$18+((Params!$Q$16-Params!$N$18)/(Params!$Q$33-Params!$N41))*($B11-Params!$Q$33),$C11&lt;Params!$K$9+((Params!$L$5-Params!$K$9)/(Params!$L$33-Params!$K$33))*($B11-Params!$K$33),$C11&lt;Params!$L$5+((Params!$Q$4-Params!$L$5)/(Params!$Q$33-Params!$L$33))*($B11-Params!$L$33),$B11&lt;Params!$Q$33),$M$2,"")</f>
        <v/>
      </c>
      <c r="N11" s="3" t="str">
        <f>IF(OR(AND($C11&gt;=Params!$A$26,$B11&gt;=Params!$A$33,$B11&lt;Params!$C$33,$C11&lt;Params!$A$18+((Params!$C$13-Params!$A$18)/(Params!$C$33-Params!$A$33))*($B11-Params!$A$33)),AND($B11&gt;=Params!$C$33,$C11&gt;Params!$C$22+((Params!$E$17-Params!$C$22)/(Params!$E$33-Params!$C$33))*($B11-Params!$C$33),$C11&lt;Params!$C$13+((Params!$E$17-Params!$C$13)/(Params!$E$33-Params!$C$33))*($B11-Params!$C$33))),$N$2,"")</f>
        <v>Basanite</v>
      </c>
      <c r="O11" s="1" t="str">
        <f>IF(AND($C11&gt;=Params!$C$13+((Params!$E$17-Params!$C$13)/(Params!$E$33-Params!$C$33))*($B11-Params!$C$33),$C11&gt;=Params!$E$17+((Params!$H$13-Params!$E$17)/(Params!$H$33-Params!$E$33))*($B11-Params!$E$33),$C11&lt;Params!$C$13+((Params!$D$9-Params!$C$13)/(Params!$D$33-Params!$C$33))*($B11-Params!$C$33),$C11&lt;Params!$D$9+((Params!$H$13-Params!$D$9)/(Params!$H$33-Params!$D$33))*($B11-Params!$D$33)),$O$2,"")</f>
        <v/>
      </c>
      <c r="P11" s="1" t="str">
        <f>IF(AND($C11&gt;=Params!$D$9+((Params!$H$13-Params!$D$9)/(Params!$H$33-Params!$D$33))*($B11-Params!$D$33),$C11&gt;=Params!$H$13+((Params!$K$9-Params!$H$13)/(Params!$K$33-Params!$H$33))*($B11-Params!$H$33),$C11&lt;Params!$D$9+((Params!$G$4-Params!$D$9)/(Params!$G$33-Params!$D$33))*($B11-Params!$D$33),$C11&lt;Params!$G$4+((Params!$K$9-Params!$G$4)/(Params!$K$33-Params!$G$33))*($B11-Params!$G$33)),$P$2,"")</f>
        <v/>
      </c>
      <c r="Q11" s="1" t="str">
        <f>IF(AND($C11&gt;=Params!$G$4+((Params!$K$9-Params!$G$4)/(Params!$K$33-Params!$G$33))*($B11-Params!$G$33),$C11&gt;Params!$K$9+((Params!$L$5-Params!$K$9)/(Params!$L$33-Params!$K$33))*($B11-Params!$K$33),$C11&lt;Params!$G$4+((Params!$L$5-Params!$G$4)/(Params!$L$33-Params!$G$33))*($B11-Params!$G$33)),$Q$2,"")</f>
        <v/>
      </c>
      <c r="R11" s="2" t="str">
        <f>IF(AND(OR($B11&lt;Params!$A$33,AND($B11&gt;=Params!$A$33,$B11&lt;Params!$C$33,$C11&gt;=Params!$A$18+((Params!$C$13-Params!$A$18)/(Params!$C$33-Params!$A$33))*($B11-Params!$A$33)),AND($B11&gt;=Params!$C$33,$B11&lt;Params!$D$33,$C11&gt;=Params!$C$13+((Params!$D$9-Params!$C$13)/(Params!$D$33-Params!$C$33))*($B11-Params!$C$33)),AND($B11&gt;=Params!$D$33,$C11&gt;=Params!$D$9+((Params!$G$4-Params!$D$9)/(Params!$G$33-Params!$D$33))*($B11-Params!$D$33))),$C11&lt;Params!$G$4,$B11&gt;0,$C11&gt;0),$R$2,"")</f>
        <v/>
      </c>
      <c r="S11" s="18" t="str">
        <f t="shared" si="0"/>
        <v>Basanite</v>
      </c>
      <c r="T11" s="14" t="str">
        <f>IF(AND($S11&lt;&gt;$J$2,$S11&lt;&gt;$K$2,$S11&lt;&gt;$L$2),"",
IF($S11=$J$2,IF(Data!$C11&gt;=Data!$D11+2,"Hawaiite","Potassic Trachybasalt"),
IF($S11=$K$2,IF(Data!$C11&gt;=Data!$D11+2,"Mugearite","Shoshonite"),
IF($S11=$L$2,(IF(Data!$C11&gt;=Data!$D11+2,"Benmoreite","Latite")),""))))</f>
        <v/>
      </c>
    </row>
    <row r="12" spans="1:20" x14ac:dyDescent="0.2">
      <c r="A12" s="16" t="str">
        <f>Data!$A12</f>
        <v>E2624</v>
      </c>
      <c r="B12" s="27">
        <f>Data!$B12</f>
        <v>42.355137489425296</v>
      </c>
      <c r="C12" s="28">
        <f>Data!$C12+Data!$D12</f>
        <v>4.6886833692272134</v>
      </c>
      <c r="D12" s="1" t="str">
        <f>IF(AND(AND($B12&gt;=Params!$A$33,$B12&lt;Params!$C$33),AND($C12&gt;=Params!$A$32,$C12&lt;Params!$A$26)),$D$2,"")</f>
        <v/>
      </c>
      <c r="E12" s="1" t="str">
        <f>IF(AND(AND($B12&gt;=Params!$C$33,$B12&lt;Params!$F$33),AND($C12&gt;=Params!$C$32,$C12&lt;Params!$C$22)),$E$2,"")</f>
        <v/>
      </c>
      <c r="F12" s="4" t="str">
        <f>IF(AND($B12&gt;=Params!$F$33,$B12&lt;Params!$J$33,$C12&lt;Params!$F$22+((Params!$J$20-Params!$F$22)/(Params!$J$33-Params!$F$33))*($B12-Params!$F$33)),$F$2,"")</f>
        <v/>
      </c>
      <c r="G12" s="4" t="str">
        <f>IF(AND($B12&gt;=Params!$J$33,$B12&lt;Params!$N$33,$C12&lt;Params!$J$20+((Params!$N$18-Params!$J$20)/(Params!$N$33-Params!$J$33))*($B12-Params!$J$33)),$G$2,"")</f>
        <v/>
      </c>
      <c r="H12" s="4" t="str">
        <f>IF(AND($B12&gt;=Params!$N$33,$C12&lt;Params!$N$18+((Params!$Q$16-Params!$N$18)/(Params!$Q$33-Params!$N$33))*($B12-Params!$N$33),C$3&lt;Params!$Q$16+((Params!$S$32-Params!$Q$16)/(Params!$S$33-Params!$Q$33))*($B12-Params!$Q$33)),$H$2,"")</f>
        <v/>
      </c>
      <c r="I12" s="12" t="str">
        <f>IF(AND($B12&gt;=Params!$Q$33,$C12&gt;=Params!$Q$16+((Params!$S$32-Params!$Q$16)/(Params!$S$33-Params!$Q$33))*($B12-Params!$Q$33)),$I$2,"")</f>
        <v/>
      </c>
      <c r="J12" s="1" t="str">
        <f>IF(AND($C12&gt;=Params!$C$22,$C12&lt;Params!$C$22+((Params!$E$17-Params!$C$22)/(Params!$E$33-Params!$C$33))*($B12-Params!$C$33),$C12&lt;Params!$E$17+((Params!$F$22-Params!$E$17)/(Params!$F$33-Params!$E$33))*($B12-Params!$E$33)),$J$2,"")</f>
        <v/>
      </c>
      <c r="K12" s="1" t="str">
        <f>IF(AND($C12&gt;=Params!$E$17+((Params!$F$22-Params!$E$17)/(Params!$F$33-Params!$E$33))*($B12-Params!$E$33),$C12&gt;=Params!$F$22+((Params!$J$20-Params!$F$22)/(Params!$J$33-Params!$F$33))*($B12-Params!$F$33),$C12&lt;Params!$E$17+((Params!$H$13-Params!$E$17)/(Params!$H$33-Params!$E$33))*($B12-Params!$E$33),$C12&lt;Params!$H$13+((Params!$J$20-Params!$H$13)/(Params!$J$33-Params!$H$33))*($B12-Params!$H$33)),$K$2,"")</f>
        <v/>
      </c>
      <c r="L12" s="1" t="str">
        <f>IF(AND($C12&gt;=Params!$H$13+((Params!$J$20-Params!$H$13)/(Params!$J$33-Params!$H$33))*($B12-Params!$H$33),$C12&gt;=Params!$J$20+((Params!$N$18-Params!$J$20)/(Params!$N$33-Params!$J$33))*($B12-Params!$J$33),$C12&lt;Params!$H$13+((Params!$K$9-Params!$H$13)/(Params!$K$33-Params!$H$33))*($B12-Params!$H$33),$C12&lt;Params!$K$9+((Params!$N$18-Params!$K$9)/(Params!$N$33-Params!$K$33))*($B12-Params!$K$33)),$L$2,"")</f>
        <v/>
      </c>
      <c r="M12" s="2" t="str">
        <f>IF(AND($C12&gt;=Params!$K$9+((Params!$N$18-Params!$K$9)/(Params!$N$33-Params!$K$33))*($B12-Params!$K$33),$C12&gt;=Params!$N$18+((Params!$Q$16-Params!$N$18)/(Params!$Q$33-Params!$N42))*($B12-Params!$Q$33),$C12&lt;Params!$K$9+((Params!$L$5-Params!$K$9)/(Params!$L$33-Params!$K$33))*($B12-Params!$K$33),$C12&lt;Params!$L$5+((Params!$Q$4-Params!$L$5)/(Params!$Q$33-Params!$L$33))*($B12-Params!$L$33),$B12&lt;Params!$Q$33),$M$2,"")</f>
        <v/>
      </c>
      <c r="N12" s="3" t="str">
        <f>IF(OR(AND($C12&gt;=Params!$A$26,$B12&gt;=Params!$A$33,$B12&lt;Params!$C$33,$C12&lt;Params!$A$18+((Params!$C$13-Params!$A$18)/(Params!$C$33-Params!$A$33))*($B12-Params!$A$33)),AND($B12&gt;=Params!$C$33,$C12&gt;Params!$C$22+((Params!$E$17-Params!$C$22)/(Params!$E$33-Params!$C$33))*($B12-Params!$C$33),$C12&lt;Params!$C$13+((Params!$E$17-Params!$C$13)/(Params!$E$33-Params!$C$33))*($B12-Params!$C$33))),$N$2,"")</f>
        <v>Basanite</v>
      </c>
      <c r="O12" s="1" t="str">
        <f>IF(AND($C12&gt;=Params!$C$13+((Params!$E$17-Params!$C$13)/(Params!$E$33-Params!$C$33))*($B12-Params!$C$33),$C12&gt;=Params!$E$17+((Params!$H$13-Params!$E$17)/(Params!$H$33-Params!$E$33))*($B12-Params!$E$33),$C12&lt;Params!$C$13+((Params!$D$9-Params!$C$13)/(Params!$D$33-Params!$C$33))*($B12-Params!$C$33),$C12&lt;Params!$D$9+((Params!$H$13-Params!$D$9)/(Params!$H$33-Params!$D$33))*($B12-Params!$D$33)),$O$2,"")</f>
        <v/>
      </c>
      <c r="P12" s="1" t="str">
        <f>IF(AND($C12&gt;=Params!$D$9+((Params!$H$13-Params!$D$9)/(Params!$H$33-Params!$D$33))*($B12-Params!$D$33),$C12&gt;=Params!$H$13+((Params!$K$9-Params!$H$13)/(Params!$K$33-Params!$H$33))*($B12-Params!$H$33),$C12&lt;Params!$D$9+((Params!$G$4-Params!$D$9)/(Params!$G$33-Params!$D$33))*($B12-Params!$D$33),$C12&lt;Params!$G$4+((Params!$K$9-Params!$G$4)/(Params!$K$33-Params!$G$33))*($B12-Params!$G$33)),$P$2,"")</f>
        <v/>
      </c>
      <c r="Q12" s="1" t="str">
        <f>IF(AND($C12&gt;=Params!$G$4+((Params!$K$9-Params!$G$4)/(Params!$K$33-Params!$G$33))*($B12-Params!$G$33),$C12&gt;Params!$K$9+((Params!$L$5-Params!$K$9)/(Params!$L$33-Params!$K$33))*($B12-Params!$K$33),$C12&lt;Params!$G$4+((Params!$L$5-Params!$G$4)/(Params!$L$33-Params!$G$33))*($B12-Params!$G$33)),$Q$2,"")</f>
        <v/>
      </c>
      <c r="R12" s="2" t="str">
        <f>IF(AND(OR($B12&lt;Params!$A$33,AND($B12&gt;=Params!$A$33,$B12&lt;Params!$C$33,$C12&gt;=Params!$A$18+((Params!$C$13-Params!$A$18)/(Params!$C$33-Params!$A$33))*($B12-Params!$A$33)),AND($B12&gt;=Params!$C$33,$B12&lt;Params!$D$33,$C12&gt;=Params!$C$13+((Params!$D$9-Params!$C$13)/(Params!$D$33-Params!$C$33))*($B12-Params!$C$33)),AND($B12&gt;=Params!$D$33,$C12&gt;=Params!$D$9+((Params!$G$4-Params!$D$9)/(Params!$G$33-Params!$D$33))*($B12-Params!$D$33))),$C12&lt;Params!$G$4,$B12&gt;0,$C12&gt;0),$R$2,"")</f>
        <v/>
      </c>
      <c r="S12" s="18" t="str">
        <f t="shared" si="0"/>
        <v>Basanite</v>
      </c>
      <c r="T12" s="14" t="str">
        <f>IF(AND($S12&lt;&gt;$J$2,$S12&lt;&gt;$K$2,$S12&lt;&gt;$L$2),"",
IF($S12=$J$2,IF(Data!$C12&gt;=Data!$D12+2,"Hawaiite","Potassic Trachybasalt"),
IF($S12=$K$2,IF(Data!$C12&gt;=Data!$D12+2,"Mugearite","Shoshonite"),
IF($S12=$L$2,(IF(Data!$C12&gt;=Data!$D12+2,"Benmoreite","Latite")),""))))</f>
        <v/>
      </c>
    </row>
    <row r="13" spans="1:20" x14ac:dyDescent="0.2">
      <c r="A13" s="16" t="str">
        <f>Data!$A13</f>
        <v>A2549</v>
      </c>
      <c r="B13" s="27">
        <f>Data!$B13</f>
        <v>43.666155003356245</v>
      </c>
      <c r="C13" s="28">
        <f>Data!$C13+Data!$D13</f>
        <v>4.6920839023122047</v>
      </c>
      <c r="D13" s="1" t="str">
        <f>IF(AND(AND($B13&gt;=Params!$A$33,$B13&lt;Params!$C$33),AND($C13&gt;=Params!$A$32,$C13&lt;Params!$A$26)),$D$2,"")</f>
        <v/>
      </c>
      <c r="E13" s="1" t="str">
        <f>IF(AND(AND($B13&gt;=Params!$C$33,$B13&lt;Params!$F$33),AND($C13&gt;=Params!$C$32,$C13&lt;Params!$C$22)),$E$2,"")</f>
        <v/>
      </c>
      <c r="F13" s="4" t="str">
        <f>IF(AND($B13&gt;=Params!$F$33,$B13&lt;Params!$J$33,$C13&lt;Params!$F$22+((Params!$J$20-Params!$F$22)/(Params!$J$33-Params!$F$33))*($B13-Params!$F$33)),$F$2,"")</f>
        <v/>
      </c>
      <c r="G13" s="4" t="str">
        <f>IF(AND($B13&gt;=Params!$J$33,$B13&lt;Params!$N$33,$C13&lt;Params!$J$20+((Params!$N$18-Params!$J$20)/(Params!$N$33-Params!$J$33))*($B13-Params!$J$33)),$G$2,"")</f>
        <v/>
      </c>
      <c r="H13" s="4" t="str">
        <f>IF(AND($B13&gt;=Params!$N$33,$C13&lt;Params!$N$18+((Params!$Q$16-Params!$N$18)/(Params!$Q$33-Params!$N$33))*($B13-Params!$N$33),C$3&lt;Params!$Q$16+((Params!$S$32-Params!$Q$16)/(Params!$S$33-Params!$Q$33))*($B13-Params!$Q$33)),$H$2,"")</f>
        <v/>
      </c>
      <c r="I13" s="12" t="str">
        <f>IF(AND($B13&gt;=Params!$Q$33,$C13&gt;=Params!$Q$16+((Params!$S$32-Params!$Q$16)/(Params!$S$33-Params!$Q$33))*($B13-Params!$Q$33)),$I$2,"")</f>
        <v/>
      </c>
      <c r="J13" s="1" t="str">
        <f>IF(AND($C13&gt;=Params!$C$22,$C13&lt;Params!$C$22+((Params!$E$17-Params!$C$22)/(Params!$E$33-Params!$C$33))*($B13-Params!$C$33),$C13&lt;Params!$E$17+((Params!$F$22-Params!$E$17)/(Params!$F$33-Params!$E$33))*($B13-Params!$E$33)),$J$2,"")</f>
        <v/>
      </c>
      <c r="K13" s="1" t="str">
        <f>IF(AND($C13&gt;=Params!$E$17+((Params!$F$22-Params!$E$17)/(Params!$F$33-Params!$E$33))*($B13-Params!$E$33),$C13&gt;=Params!$F$22+((Params!$J$20-Params!$F$22)/(Params!$J$33-Params!$F$33))*($B13-Params!$F$33),$C13&lt;Params!$E$17+((Params!$H$13-Params!$E$17)/(Params!$H$33-Params!$E$33))*($B13-Params!$E$33),$C13&lt;Params!$H$13+((Params!$J$20-Params!$H$13)/(Params!$J$33-Params!$H$33))*($B13-Params!$H$33)),$K$2,"")</f>
        <v/>
      </c>
      <c r="L13" s="1" t="str">
        <f>IF(AND($C13&gt;=Params!$H$13+((Params!$J$20-Params!$H$13)/(Params!$J$33-Params!$H$33))*($B13-Params!$H$33),$C13&gt;=Params!$J$20+((Params!$N$18-Params!$J$20)/(Params!$N$33-Params!$J$33))*($B13-Params!$J$33),$C13&lt;Params!$H$13+((Params!$K$9-Params!$H$13)/(Params!$K$33-Params!$H$33))*($B13-Params!$H$33),$C13&lt;Params!$K$9+((Params!$N$18-Params!$K$9)/(Params!$N$33-Params!$K$33))*($B13-Params!$K$33)),$L$2,"")</f>
        <v/>
      </c>
      <c r="M13" s="2" t="str">
        <f>IF(AND($C13&gt;=Params!$K$9+((Params!$N$18-Params!$K$9)/(Params!$N$33-Params!$K$33))*($B13-Params!$K$33),$C13&gt;=Params!$N$18+((Params!$Q$16-Params!$N$18)/(Params!$Q$33-Params!$N43))*($B13-Params!$Q$33),$C13&lt;Params!$K$9+((Params!$L$5-Params!$K$9)/(Params!$L$33-Params!$K$33))*($B13-Params!$K$33),$C13&lt;Params!$L$5+((Params!$Q$4-Params!$L$5)/(Params!$Q$33-Params!$L$33))*($B13-Params!$L$33),$B13&lt;Params!$Q$33),$M$2,"")</f>
        <v/>
      </c>
      <c r="N13" s="3" t="str">
        <f>IF(OR(AND($C13&gt;=Params!$A$26,$B13&gt;=Params!$A$33,$B13&lt;Params!$C$33,$C13&lt;Params!$A$18+((Params!$C$13-Params!$A$18)/(Params!$C$33-Params!$A$33))*($B13-Params!$A$33)),AND($B13&gt;=Params!$C$33,$C13&gt;Params!$C$22+((Params!$E$17-Params!$C$22)/(Params!$E$33-Params!$C$33))*($B13-Params!$C$33),$C13&lt;Params!$C$13+((Params!$E$17-Params!$C$13)/(Params!$E$33-Params!$C$33))*($B13-Params!$C$33))),$N$2,"")</f>
        <v>Basanite</v>
      </c>
      <c r="O13" s="1" t="str">
        <f>IF(AND($C13&gt;=Params!$C$13+((Params!$E$17-Params!$C$13)/(Params!$E$33-Params!$C$33))*($B13-Params!$C$33),$C13&gt;=Params!$E$17+((Params!$H$13-Params!$E$17)/(Params!$H$33-Params!$E$33))*($B13-Params!$E$33),$C13&lt;Params!$C$13+((Params!$D$9-Params!$C$13)/(Params!$D$33-Params!$C$33))*($B13-Params!$C$33),$C13&lt;Params!$D$9+((Params!$H$13-Params!$D$9)/(Params!$H$33-Params!$D$33))*($B13-Params!$D$33)),$O$2,"")</f>
        <v/>
      </c>
      <c r="P13" s="1" t="str">
        <f>IF(AND($C13&gt;=Params!$D$9+((Params!$H$13-Params!$D$9)/(Params!$H$33-Params!$D$33))*($B13-Params!$D$33),$C13&gt;=Params!$H$13+((Params!$K$9-Params!$H$13)/(Params!$K$33-Params!$H$33))*($B13-Params!$H$33),$C13&lt;Params!$D$9+((Params!$G$4-Params!$D$9)/(Params!$G$33-Params!$D$33))*($B13-Params!$D$33),$C13&lt;Params!$G$4+((Params!$K$9-Params!$G$4)/(Params!$K$33-Params!$G$33))*($B13-Params!$G$33)),$P$2,"")</f>
        <v/>
      </c>
      <c r="Q13" s="1" t="str">
        <f>IF(AND($C13&gt;=Params!$G$4+((Params!$K$9-Params!$G$4)/(Params!$K$33-Params!$G$33))*($B13-Params!$G$33),$C13&gt;Params!$K$9+((Params!$L$5-Params!$K$9)/(Params!$L$33-Params!$K$33))*($B13-Params!$K$33),$C13&lt;Params!$G$4+((Params!$L$5-Params!$G$4)/(Params!$L$33-Params!$G$33))*($B13-Params!$G$33)),$Q$2,"")</f>
        <v/>
      </c>
      <c r="R13" s="2" t="str">
        <f>IF(AND(OR($B13&lt;Params!$A$33,AND($B13&gt;=Params!$A$33,$B13&lt;Params!$C$33,$C13&gt;=Params!$A$18+((Params!$C$13-Params!$A$18)/(Params!$C$33-Params!$A$33))*($B13-Params!$A$33)),AND($B13&gt;=Params!$C$33,$B13&lt;Params!$D$33,$C13&gt;=Params!$C$13+((Params!$D$9-Params!$C$13)/(Params!$D$33-Params!$C$33))*($B13-Params!$C$33)),AND($B13&gt;=Params!$D$33,$C13&gt;=Params!$D$9+((Params!$G$4-Params!$D$9)/(Params!$G$33-Params!$D$33))*($B13-Params!$D$33))),$C13&lt;Params!$G$4,$B13&gt;0,$C13&gt;0),$R$2,"")</f>
        <v/>
      </c>
      <c r="S13" s="18" t="str">
        <f t="shared" si="0"/>
        <v>Basanite</v>
      </c>
      <c r="T13" s="14" t="str">
        <f>IF(AND($S13&lt;&gt;$J$2,$S13&lt;&gt;$K$2,$S13&lt;&gt;$L$2),"",
IF($S13=$J$2,IF(Data!$C13&gt;=Data!$D13+2,"Hawaiite","Potassic Trachybasalt"),
IF($S13=$K$2,IF(Data!$C13&gt;=Data!$D13+2,"Mugearite","Shoshonite"),
IF($S13=$L$2,(IF(Data!$C13&gt;=Data!$D13+2,"Benmoreite","Latite")),""))))</f>
        <v/>
      </c>
    </row>
    <row r="14" spans="1:20" x14ac:dyDescent="0.2">
      <c r="A14" s="16" t="str">
        <f>Data!$A14</f>
        <v>A2549</v>
      </c>
      <c r="B14" s="27">
        <f>Data!$B14</f>
        <v>43.666155003356245</v>
      </c>
      <c r="C14" s="28">
        <f>Data!$C14+Data!$D14</f>
        <v>4.6920839023122047</v>
      </c>
      <c r="D14" s="1" t="str">
        <f>IF(AND(AND($B14&gt;=Params!$A$33,$B14&lt;Params!$C$33),AND($C14&gt;=Params!$A$32,$C14&lt;Params!$A$26)),$D$2,"")</f>
        <v/>
      </c>
      <c r="E14" s="1" t="str">
        <f>IF(AND(AND($B14&gt;=Params!$C$33,$B14&lt;Params!$F$33),AND($C14&gt;=Params!$C$32,$C14&lt;Params!$C$22)),$E$2,"")</f>
        <v/>
      </c>
      <c r="F14" s="4" t="str">
        <f>IF(AND($B14&gt;=Params!$F$33,$B14&lt;Params!$J$33,$C14&lt;Params!$F$22+((Params!$J$20-Params!$F$22)/(Params!$J$33-Params!$F$33))*($B14-Params!$F$33)),$F$2,"")</f>
        <v/>
      </c>
      <c r="G14" s="4" t="str">
        <f>IF(AND($B14&gt;=Params!$J$33,$B14&lt;Params!$N$33,$C14&lt;Params!$J$20+((Params!$N$18-Params!$J$20)/(Params!$N$33-Params!$J$33))*($B14-Params!$J$33)),$G$2,"")</f>
        <v/>
      </c>
      <c r="H14" s="4" t="str">
        <f>IF(AND($B14&gt;=Params!$N$33,$C14&lt;Params!$N$18+((Params!$Q$16-Params!$N$18)/(Params!$Q$33-Params!$N$33))*($B14-Params!$N$33),C$3&lt;Params!$Q$16+((Params!$S$32-Params!$Q$16)/(Params!$S$33-Params!$Q$33))*($B14-Params!$Q$33)),$H$2,"")</f>
        <v/>
      </c>
      <c r="I14" s="12" t="str">
        <f>IF(AND($B14&gt;=Params!$Q$33,$C14&gt;=Params!$Q$16+((Params!$S$32-Params!$Q$16)/(Params!$S$33-Params!$Q$33))*($B14-Params!$Q$33)),$I$2,"")</f>
        <v/>
      </c>
      <c r="J14" s="1" t="str">
        <f>IF(AND($C14&gt;=Params!$C$22,$C14&lt;Params!$C$22+((Params!$E$17-Params!$C$22)/(Params!$E$33-Params!$C$33))*($B14-Params!$C$33),$C14&lt;Params!$E$17+((Params!$F$22-Params!$E$17)/(Params!$F$33-Params!$E$33))*($B14-Params!$E$33)),$J$2,"")</f>
        <v/>
      </c>
      <c r="K14" s="1" t="str">
        <f>IF(AND($C14&gt;=Params!$E$17+((Params!$F$22-Params!$E$17)/(Params!$F$33-Params!$E$33))*($B14-Params!$E$33),$C14&gt;=Params!$F$22+((Params!$J$20-Params!$F$22)/(Params!$J$33-Params!$F$33))*($B14-Params!$F$33),$C14&lt;Params!$E$17+((Params!$H$13-Params!$E$17)/(Params!$H$33-Params!$E$33))*($B14-Params!$E$33),$C14&lt;Params!$H$13+((Params!$J$20-Params!$H$13)/(Params!$J$33-Params!$H$33))*($B14-Params!$H$33)),$K$2,"")</f>
        <v/>
      </c>
      <c r="L14" s="1" t="str">
        <f>IF(AND($C14&gt;=Params!$H$13+((Params!$J$20-Params!$H$13)/(Params!$J$33-Params!$H$33))*($B14-Params!$H$33),$C14&gt;=Params!$J$20+((Params!$N$18-Params!$J$20)/(Params!$N$33-Params!$J$33))*($B14-Params!$J$33),$C14&lt;Params!$H$13+((Params!$K$9-Params!$H$13)/(Params!$K$33-Params!$H$33))*($B14-Params!$H$33),$C14&lt;Params!$K$9+((Params!$N$18-Params!$K$9)/(Params!$N$33-Params!$K$33))*($B14-Params!$K$33)),$L$2,"")</f>
        <v/>
      </c>
      <c r="M14" s="2" t="str">
        <f>IF(AND($C14&gt;=Params!$K$9+((Params!$N$18-Params!$K$9)/(Params!$N$33-Params!$K$33))*($B14-Params!$K$33),$C14&gt;=Params!$N$18+((Params!$Q$16-Params!$N$18)/(Params!$Q$33-Params!$N44))*($B14-Params!$Q$33),$C14&lt;Params!$K$9+((Params!$L$5-Params!$K$9)/(Params!$L$33-Params!$K$33))*($B14-Params!$K$33),$C14&lt;Params!$L$5+((Params!$Q$4-Params!$L$5)/(Params!$Q$33-Params!$L$33))*($B14-Params!$L$33),$B14&lt;Params!$Q$33),$M$2,"")</f>
        <v/>
      </c>
      <c r="N14" s="3" t="str">
        <f>IF(OR(AND($C14&gt;=Params!$A$26,$B14&gt;=Params!$A$33,$B14&lt;Params!$C$33,$C14&lt;Params!$A$18+((Params!$C$13-Params!$A$18)/(Params!$C$33-Params!$A$33))*($B14-Params!$A$33)),AND($B14&gt;=Params!$C$33,$C14&gt;Params!$C$22+((Params!$E$17-Params!$C$22)/(Params!$E$33-Params!$C$33))*($B14-Params!$C$33),$C14&lt;Params!$C$13+((Params!$E$17-Params!$C$13)/(Params!$E$33-Params!$C$33))*($B14-Params!$C$33))),$N$2,"")</f>
        <v>Basanite</v>
      </c>
      <c r="O14" s="1" t="str">
        <f>IF(AND($C14&gt;=Params!$C$13+((Params!$E$17-Params!$C$13)/(Params!$E$33-Params!$C$33))*($B14-Params!$C$33),$C14&gt;=Params!$E$17+((Params!$H$13-Params!$E$17)/(Params!$H$33-Params!$E$33))*($B14-Params!$E$33),$C14&lt;Params!$C$13+((Params!$D$9-Params!$C$13)/(Params!$D$33-Params!$C$33))*($B14-Params!$C$33),$C14&lt;Params!$D$9+((Params!$H$13-Params!$D$9)/(Params!$H$33-Params!$D$33))*($B14-Params!$D$33)),$O$2,"")</f>
        <v/>
      </c>
      <c r="P14" s="1" t="str">
        <f>IF(AND($C14&gt;=Params!$D$9+((Params!$H$13-Params!$D$9)/(Params!$H$33-Params!$D$33))*($B14-Params!$D$33),$C14&gt;=Params!$H$13+((Params!$K$9-Params!$H$13)/(Params!$K$33-Params!$H$33))*($B14-Params!$H$33),$C14&lt;Params!$D$9+((Params!$G$4-Params!$D$9)/(Params!$G$33-Params!$D$33))*($B14-Params!$D$33),$C14&lt;Params!$G$4+((Params!$K$9-Params!$G$4)/(Params!$K$33-Params!$G$33))*($B14-Params!$G$33)),$P$2,"")</f>
        <v/>
      </c>
      <c r="Q14" s="1" t="str">
        <f>IF(AND($C14&gt;=Params!$G$4+((Params!$K$9-Params!$G$4)/(Params!$K$33-Params!$G$33))*($B14-Params!$G$33),$C14&gt;Params!$K$9+((Params!$L$5-Params!$K$9)/(Params!$L$33-Params!$K$33))*($B14-Params!$K$33),$C14&lt;Params!$G$4+((Params!$L$5-Params!$G$4)/(Params!$L$33-Params!$G$33))*($B14-Params!$G$33)),$Q$2,"")</f>
        <v/>
      </c>
      <c r="R14" s="2" t="str">
        <f>IF(AND(OR($B14&lt;Params!$A$33,AND($B14&gt;=Params!$A$33,$B14&lt;Params!$C$33,$C14&gt;=Params!$A$18+((Params!$C$13-Params!$A$18)/(Params!$C$33-Params!$A$33))*($B14-Params!$A$33)),AND($B14&gt;=Params!$C$33,$B14&lt;Params!$D$33,$C14&gt;=Params!$C$13+((Params!$D$9-Params!$C$13)/(Params!$D$33-Params!$C$33))*($B14-Params!$C$33)),AND($B14&gt;=Params!$D$33,$C14&gt;=Params!$D$9+((Params!$G$4-Params!$D$9)/(Params!$G$33-Params!$D$33))*($B14-Params!$D$33))),$C14&lt;Params!$G$4,$B14&gt;0,$C14&gt;0),$R$2,"")</f>
        <v/>
      </c>
      <c r="S14" s="18" t="str">
        <f t="shared" si="0"/>
        <v>Basanite</v>
      </c>
      <c r="T14" s="14" t="str">
        <f>IF(AND($S14&lt;&gt;$J$2,$S14&lt;&gt;$K$2,$S14&lt;&gt;$L$2),"",
IF($S14=$J$2,IF(Data!$C14&gt;=Data!$D14+2,"Hawaiite","Potassic Trachybasalt"),
IF($S14=$K$2,IF(Data!$C14&gt;=Data!$D14+2,"Mugearite","Shoshonite"),
IF($S14=$L$2,(IF(Data!$C14&gt;=Data!$D14+2,"Benmoreite","Latite")),""))))</f>
        <v/>
      </c>
    </row>
    <row r="15" spans="1:20" x14ac:dyDescent="0.2">
      <c r="A15" s="16" t="str">
        <f>Data!$A15</f>
        <v>A2549</v>
      </c>
      <c r="B15" s="27">
        <f>Data!$B15</f>
        <v>43.666155003356245</v>
      </c>
      <c r="C15" s="28">
        <f>Data!$C15+Data!$D15</f>
        <v>4.6920839023122047</v>
      </c>
      <c r="D15" s="1" t="str">
        <f>IF(AND(AND($B15&gt;=Params!$A$33,$B15&lt;Params!$C$33),AND($C15&gt;=Params!$A$32,$C15&lt;Params!$A$26)),$D$2,"")</f>
        <v/>
      </c>
      <c r="E15" s="1" t="str">
        <f>IF(AND(AND($B15&gt;=Params!$C$33,$B15&lt;Params!$F$33),AND($C15&gt;=Params!$C$32,$C15&lt;Params!$C$22)),$E$2,"")</f>
        <v/>
      </c>
      <c r="F15" s="4" t="str">
        <f>IF(AND($B15&gt;=Params!$F$33,$B15&lt;Params!$J$33,$C15&lt;Params!$F$22+((Params!$J$20-Params!$F$22)/(Params!$J$33-Params!$F$33))*($B15-Params!$F$33)),$F$2,"")</f>
        <v/>
      </c>
      <c r="G15" s="4" t="str">
        <f>IF(AND($B15&gt;=Params!$J$33,$B15&lt;Params!$N$33,$C15&lt;Params!$J$20+((Params!$N$18-Params!$J$20)/(Params!$N$33-Params!$J$33))*($B15-Params!$J$33)),$G$2,"")</f>
        <v/>
      </c>
      <c r="H15" s="4" t="str">
        <f>IF(AND($B15&gt;=Params!$N$33,$C15&lt;Params!$N$18+((Params!$Q$16-Params!$N$18)/(Params!$Q$33-Params!$N$33))*($B15-Params!$N$33),C$3&lt;Params!$Q$16+((Params!$S$32-Params!$Q$16)/(Params!$S$33-Params!$Q$33))*($B15-Params!$Q$33)),$H$2,"")</f>
        <v/>
      </c>
      <c r="I15" s="12" t="str">
        <f>IF(AND($B15&gt;=Params!$Q$33,$C15&gt;=Params!$Q$16+((Params!$S$32-Params!$Q$16)/(Params!$S$33-Params!$Q$33))*($B15-Params!$Q$33)),$I$2,"")</f>
        <v/>
      </c>
      <c r="J15" s="1" t="str">
        <f>IF(AND($C15&gt;=Params!$C$22,$C15&lt;Params!$C$22+((Params!$E$17-Params!$C$22)/(Params!$E$33-Params!$C$33))*($B15-Params!$C$33),$C15&lt;Params!$E$17+((Params!$F$22-Params!$E$17)/(Params!$F$33-Params!$E$33))*($B15-Params!$E$33)),$J$2,"")</f>
        <v/>
      </c>
      <c r="K15" s="1" t="str">
        <f>IF(AND($C15&gt;=Params!$E$17+((Params!$F$22-Params!$E$17)/(Params!$F$33-Params!$E$33))*($B15-Params!$E$33),$C15&gt;=Params!$F$22+((Params!$J$20-Params!$F$22)/(Params!$J$33-Params!$F$33))*($B15-Params!$F$33),$C15&lt;Params!$E$17+((Params!$H$13-Params!$E$17)/(Params!$H$33-Params!$E$33))*($B15-Params!$E$33),$C15&lt;Params!$H$13+((Params!$J$20-Params!$H$13)/(Params!$J$33-Params!$H$33))*($B15-Params!$H$33)),$K$2,"")</f>
        <v/>
      </c>
      <c r="L15" s="1" t="str">
        <f>IF(AND($C15&gt;=Params!$H$13+((Params!$J$20-Params!$H$13)/(Params!$J$33-Params!$H$33))*($B15-Params!$H$33),$C15&gt;=Params!$J$20+((Params!$N$18-Params!$J$20)/(Params!$N$33-Params!$J$33))*($B15-Params!$J$33),$C15&lt;Params!$H$13+((Params!$K$9-Params!$H$13)/(Params!$K$33-Params!$H$33))*($B15-Params!$H$33),$C15&lt;Params!$K$9+((Params!$N$18-Params!$K$9)/(Params!$N$33-Params!$K$33))*($B15-Params!$K$33)),$L$2,"")</f>
        <v/>
      </c>
      <c r="M15" s="2" t="str">
        <f>IF(AND($C15&gt;=Params!$K$9+((Params!$N$18-Params!$K$9)/(Params!$N$33-Params!$K$33))*($B15-Params!$K$33),$C15&gt;=Params!$N$18+((Params!$Q$16-Params!$N$18)/(Params!$Q$33-Params!$N45))*($B15-Params!$Q$33),$C15&lt;Params!$K$9+((Params!$L$5-Params!$K$9)/(Params!$L$33-Params!$K$33))*($B15-Params!$K$33),$C15&lt;Params!$L$5+((Params!$Q$4-Params!$L$5)/(Params!$Q$33-Params!$L$33))*($B15-Params!$L$33),$B15&lt;Params!$Q$33),$M$2,"")</f>
        <v/>
      </c>
      <c r="N15" s="3" t="str">
        <f>IF(OR(AND($C15&gt;=Params!$A$26,$B15&gt;=Params!$A$33,$B15&lt;Params!$C$33,$C15&lt;Params!$A$18+((Params!$C$13-Params!$A$18)/(Params!$C$33-Params!$A$33))*($B15-Params!$A$33)),AND($B15&gt;=Params!$C$33,$C15&gt;Params!$C$22+((Params!$E$17-Params!$C$22)/(Params!$E$33-Params!$C$33))*($B15-Params!$C$33),$C15&lt;Params!$C$13+((Params!$E$17-Params!$C$13)/(Params!$E$33-Params!$C$33))*($B15-Params!$C$33))),$N$2,"")</f>
        <v>Basanite</v>
      </c>
      <c r="O15" s="1" t="str">
        <f>IF(AND($C15&gt;=Params!$C$13+((Params!$E$17-Params!$C$13)/(Params!$E$33-Params!$C$33))*($B15-Params!$C$33),$C15&gt;=Params!$E$17+((Params!$H$13-Params!$E$17)/(Params!$H$33-Params!$E$33))*($B15-Params!$E$33),$C15&lt;Params!$C$13+((Params!$D$9-Params!$C$13)/(Params!$D$33-Params!$C$33))*($B15-Params!$C$33),$C15&lt;Params!$D$9+((Params!$H$13-Params!$D$9)/(Params!$H$33-Params!$D$33))*($B15-Params!$D$33)),$O$2,"")</f>
        <v/>
      </c>
      <c r="P15" s="1" t="str">
        <f>IF(AND($C15&gt;=Params!$D$9+((Params!$H$13-Params!$D$9)/(Params!$H$33-Params!$D$33))*($B15-Params!$D$33),$C15&gt;=Params!$H$13+((Params!$K$9-Params!$H$13)/(Params!$K$33-Params!$H$33))*($B15-Params!$H$33),$C15&lt;Params!$D$9+((Params!$G$4-Params!$D$9)/(Params!$G$33-Params!$D$33))*($B15-Params!$D$33),$C15&lt;Params!$G$4+((Params!$K$9-Params!$G$4)/(Params!$K$33-Params!$G$33))*($B15-Params!$G$33)),$P$2,"")</f>
        <v/>
      </c>
      <c r="Q15" s="1" t="str">
        <f>IF(AND($C15&gt;=Params!$G$4+((Params!$K$9-Params!$G$4)/(Params!$K$33-Params!$G$33))*($B15-Params!$G$33),$C15&gt;Params!$K$9+((Params!$L$5-Params!$K$9)/(Params!$L$33-Params!$K$33))*($B15-Params!$K$33),$C15&lt;Params!$G$4+((Params!$L$5-Params!$G$4)/(Params!$L$33-Params!$G$33))*($B15-Params!$G$33)),$Q$2,"")</f>
        <v/>
      </c>
      <c r="R15" s="2" t="str">
        <f>IF(AND(OR($B15&lt;Params!$A$33,AND($B15&gt;=Params!$A$33,$B15&lt;Params!$C$33,$C15&gt;=Params!$A$18+((Params!$C$13-Params!$A$18)/(Params!$C$33-Params!$A$33))*($B15-Params!$A$33)),AND($B15&gt;=Params!$C$33,$B15&lt;Params!$D$33,$C15&gt;=Params!$C$13+((Params!$D$9-Params!$C$13)/(Params!$D$33-Params!$C$33))*($B15-Params!$C$33)),AND($B15&gt;=Params!$D$33,$C15&gt;=Params!$D$9+((Params!$G$4-Params!$D$9)/(Params!$G$33-Params!$D$33))*($B15-Params!$D$33))),$C15&lt;Params!$G$4,$B15&gt;0,$C15&gt;0),$R$2,"")</f>
        <v/>
      </c>
      <c r="S15" s="18" t="str">
        <f t="shared" si="0"/>
        <v>Basanite</v>
      </c>
      <c r="T15" s="14" t="str">
        <f>IF(AND($S15&lt;&gt;$J$2,$S15&lt;&gt;$K$2,$S15&lt;&gt;$L$2),"",
IF($S15=$J$2,IF(Data!$C15&gt;=Data!$D15+2,"Hawaiite","Potassic Trachybasalt"),
IF($S15=$K$2,IF(Data!$C15&gt;=Data!$D15+2,"Mugearite","Shoshonite"),
IF($S15=$L$2,(IF(Data!$C15&gt;=Data!$D15+2,"Benmoreite","Latite")),""))))</f>
        <v/>
      </c>
    </row>
    <row r="16" spans="1:20" x14ac:dyDescent="0.2">
      <c r="A16" s="16" t="str">
        <f>Data!$A16</f>
        <v>A2549</v>
      </c>
      <c r="B16" s="27">
        <f>Data!$B16</f>
        <v>43.666155003356245</v>
      </c>
      <c r="C16" s="28">
        <f>Data!$C16+Data!$D16</f>
        <v>4.6920839023122047</v>
      </c>
      <c r="D16" s="1" t="str">
        <f>IF(AND(AND($B16&gt;=Params!$A$33,$B16&lt;Params!$C$33),AND($C16&gt;=Params!$A$32,$C16&lt;Params!$A$26)),$D$2,"")</f>
        <v/>
      </c>
      <c r="E16" s="1" t="str">
        <f>IF(AND(AND($B16&gt;=Params!$C$33,$B16&lt;Params!$F$33),AND($C16&gt;=Params!$C$32,$C16&lt;Params!$C$22)),$E$2,"")</f>
        <v/>
      </c>
      <c r="F16" s="4" t="str">
        <f>IF(AND($B16&gt;=Params!$F$33,$B16&lt;Params!$J$33,$C16&lt;Params!$F$22+((Params!$J$20-Params!$F$22)/(Params!$J$33-Params!$F$33))*($B16-Params!$F$33)),$F$2,"")</f>
        <v/>
      </c>
      <c r="G16" s="4" t="str">
        <f>IF(AND($B16&gt;=Params!$J$33,$B16&lt;Params!$N$33,$C16&lt;Params!$J$20+((Params!$N$18-Params!$J$20)/(Params!$N$33-Params!$J$33))*($B16-Params!$J$33)),$G$2,"")</f>
        <v/>
      </c>
      <c r="H16" s="4" t="str">
        <f>IF(AND($B16&gt;=Params!$N$33,$C16&lt;Params!$N$18+((Params!$Q$16-Params!$N$18)/(Params!$Q$33-Params!$N$33))*($B16-Params!$N$33),C$3&lt;Params!$Q$16+((Params!$S$32-Params!$Q$16)/(Params!$S$33-Params!$Q$33))*($B16-Params!$Q$33)),$H$2,"")</f>
        <v/>
      </c>
      <c r="I16" s="12" t="str">
        <f>IF(AND($B16&gt;=Params!$Q$33,$C16&gt;=Params!$Q$16+((Params!$S$32-Params!$Q$16)/(Params!$S$33-Params!$Q$33))*($B16-Params!$Q$33)),$I$2,"")</f>
        <v/>
      </c>
      <c r="J16" s="1" t="str">
        <f>IF(AND($C16&gt;=Params!$C$22,$C16&lt;Params!$C$22+((Params!$E$17-Params!$C$22)/(Params!$E$33-Params!$C$33))*($B16-Params!$C$33),$C16&lt;Params!$E$17+((Params!$F$22-Params!$E$17)/(Params!$F$33-Params!$E$33))*($B16-Params!$E$33)),$J$2,"")</f>
        <v/>
      </c>
      <c r="K16" s="1" t="str">
        <f>IF(AND($C16&gt;=Params!$E$17+((Params!$F$22-Params!$E$17)/(Params!$F$33-Params!$E$33))*($B16-Params!$E$33),$C16&gt;=Params!$F$22+((Params!$J$20-Params!$F$22)/(Params!$J$33-Params!$F$33))*($B16-Params!$F$33),$C16&lt;Params!$E$17+((Params!$H$13-Params!$E$17)/(Params!$H$33-Params!$E$33))*($B16-Params!$E$33),$C16&lt;Params!$H$13+((Params!$J$20-Params!$H$13)/(Params!$J$33-Params!$H$33))*($B16-Params!$H$33)),$K$2,"")</f>
        <v/>
      </c>
      <c r="L16" s="1" t="str">
        <f>IF(AND($C16&gt;=Params!$H$13+((Params!$J$20-Params!$H$13)/(Params!$J$33-Params!$H$33))*($B16-Params!$H$33),$C16&gt;=Params!$J$20+((Params!$N$18-Params!$J$20)/(Params!$N$33-Params!$J$33))*($B16-Params!$J$33),$C16&lt;Params!$H$13+((Params!$K$9-Params!$H$13)/(Params!$K$33-Params!$H$33))*($B16-Params!$H$33),$C16&lt;Params!$K$9+((Params!$N$18-Params!$K$9)/(Params!$N$33-Params!$K$33))*($B16-Params!$K$33)),$L$2,"")</f>
        <v/>
      </c>
      <c r="M16" s="2" t="str">
        <f>IF(AND($C16&gt;=Params!$K$9+((Params!$N$18-Params!$K$9)/(Params!$N$33-Params!$K$33))*($B16-Params!$K$33),$C16&gt;=Params!$N$18+((Params!$Q$16-Params!$N$18)/(Params!$Q$33-Params!$N46))*($B16-Params!$Q$33),$C16&lt;Params!$K$9+((Params!$L$5-Params!$K$9)/(Params!$L$33-Params!$K$33))*($B16-Params!$K$33),$C16&lt;Params!$L$5+((Params!$Q$4-Params!$L$5)/(Params!$Q$33-Params!$L$33))*($B16-Params!$L$33),$B16&lt;Params!$Q$33),$M$2,"")</f>
        <v/>
      </c>
      <c r="N16" s="3" t="str">
        <f>IF(OR(AND($C16&gt;=Params!$A$26,$B16&gt;=Params!$A$33,$B16&lt;Params!$C$33,$C16&lt;Params!$A$18+((Params!$C$13-Params!$A$18)/(Params!$C$33-Params!$A$33))*($B16-Params!$A$33)),AND($B16&gt;=Params!$C$33,$C16&gt;Params!$C$22+((Params!$E$17-Params!$C$22)/(Params!$E$33-Params!$C$33))*($B16-Params!$C$33),$C16&lt;Params!$C$13+((Params!$E$17-Params!$C$13)/(Params!$E$33-Params!$C$33))*($B16-Params!$C$33))),$N$2,"")</f>
        <v>Basanite</v>
      </c>
      <c r="O16" s="1" t="str">
        <f>IF(AND($C16&gt;=Params!$C$13+((Params!$E$17-Params!$C$13)/(Params!$E$33-Params!$C$33))*($B16-Params!$C$33),$C16&gt;=Params!$E$17+((Params!$H$13-Params!$E$17)/(Params!$H$33-Params!$E$33))*($B16-Params!$E$33),$C16&lt;Params!$C$13+((Params!$D$9-Params!$C$13)/(Params!$D$33-Params!$C$33))*($B16-Params!$C$33),$C16&lt;Params!$D$9+((Params!$H$13-Params!$D$9)/(Params!$H$33-Params!$D$33))*($B16-Params!$D$33)),$O$2,"")</f>
        <v/>
      </c>
      <c r="P16" s="1" t="str">
        <f>IF(AND($C16&gt;=Params!$D$9+((Params!$H$13-Params!$D$9)/(Params!$H$33-Params!$D$33))*($B16-Params!$D$33),$C16&gt;=Params!$H$13+((Params!$K$9-Params!$H$13)/(Params!$K$33-Params!$H$33))*($B16-Params!$H$33),$C16&lt;Params!$D$9+((Params!$G$4-Params!$D$9)/(Params!$G$33-Params!$D$33))*($B16-Params!$D$33),$C16&lt;Params!$G$4+((Params!$K$9-Params!$G$4)/(Params!$K$33-Params!$G$33))*($B16-Params!$G$33)),$P$2,"")</f>
        <v/>
      </c>
      <c r="Q16" s="1" t="str">
        <f>IF(AND($C16&gt;=Params!$G$4+((Params!$K$9-Params!$G$4)/(Params!$K$33-Params!$G$33))*($B16-Params!$G$33),$C16&gt;Params!$K$9+((Params!$L$5-Params!$K$9)/(Params!$L$33-Params!$K$33))*($B16-Params!$K$33),$C16&lt;Params!$G$4+((Params!$L$5-Params!$G$4)/(Params!$L$33-Params!$G$33))*($B16-Params!$G$33)),$Q$2,"")</f>
        <v/>
      </c>
      <c r="R16" s="2" t="str">
        <f>IF(AND(OR($B16&lt;Params!$A$33,AND($B16&gt;=Params!$A$33,$B16&lt;Params!$C$33,$C16&gt;=Params!$A$18+((Params!$C$13-Params!$A$18)/(Params!$C$33-Params!$A$33))*($B16-Params!$A$33)),AND($B16&gt;=Params!$C$33,$B16&lt;Params!$D$33,$C16&gt;=Params!$C$13+((Params!$D$9-Params!$C$13)/(Params!$D$33-Params!$C$33))*($B16-Params!$C$33)),AND($B16&gt;=Params!$D$33,$C16&gt;=Params!$D$9+((Params!$G$4-Params!$D$9)/(Params!$G$33-Params!$D$33))*($B16-Params!$D$33))),$C16&lt;Params!$G$4,$B16&gt;0,$C16&gt;0),$R$2,"")</f>
        <v/>
      </c>
      <c r="S16" s="18" t="str">
        <f t="shared" si="0"/>
        <v>Basanite</v>
      </c>
      <c r="T16" s="14" t="str">
        <f>IF(AND($S16&lt;&gt;$J$2,$S16&lt;&gt;$K$2,$S16&lt;&gt;$L$2),"",
IF($S16=$J$2,IF(Data!$C16&gt;=Data!$D16+2,"Hawaiite","Potassic Trachybasalt"),
IF($S16=$K$2,IF(Data!$C16&gt;=Data!$D16+2,"Mugearite","Shoshonite"),
IF($S16=$L$2,(IF(Data!$C16&gt;=Data!$D16+2,"Benmoreite","Latite")),""))))</f>
        <v/>
      </c>
    </row>
    <row r="17" spans="1:20" x14ac:dyDescent="0.2">
      <c r="A17" s="16" t="str">
        <f>Data!$A17</f>
        <v>A2549</v>
      </c>
      <c r="B17" s="27">
        <f>Data!$B17</f>
        <v>43.666155003356245</v>
      </c>
      <c r="C17" s="28">
        <f>Data!$C17+Data!$D17</f>
        <v>4.6920839023122047</v>
      </c>
      <c r="D17" s="1" t="str">
        <f>IF(AND(AND($B17&gt;=Params!$A$33,$B17&lt;Params!$C$33),AND($C17&gt;=Params!$A$32,$C17&lt;Params!$A$26)),$D$2,"")</f>
        <v/>
      </c>
      <c r="E17" s="1" t="str">
        <f>IF(AND(AND($B17&gt;=Params!$C$33,$B17&lt;Params!$F$33),AND($C17&gt;=Params!$C$32,$C17&lt;Params!$C$22)),$E$2,"")</f>
        <v/>
      </c>
      <c r="F17" s="4" t="str">
        <f>IF(AND($B17&gt;=Params!$F$33,$B17&lt;Params!$J$33,$C17&lt;Params!$F$22+((Params!$J$20-Params!$F$22)/(Params!$J$33-Params!$F$33))*($B17-Params!$F$33)),$F$2,"")</f>
        <v/>
      </c>
      <c r="G17" s="4" t="str">
        <f>IF(AND($B17&gt;=Params!$J$33,$B17&lt;Params!$N$33,$C17&lt;Params!$J$20+((Params!$N$18-Params!$J$20)/(Params!$N$33-Params!$J$33))*($B17-Params!$J$33)),$G$2,"")</f>
        <v/>
      </c>
      <c r="H17" s="4" t="str">
        <f>IF(AND($B17&gt;=Params!$N$33,$C17&lt;Params!$N$18+((Params!$Q$16-Params!$N$18)/(Params!$Q$33-Params!$N$33))*($B17-Params!$N$33),C$3&lt;Params!$Q$16+((Params!$S$32-Params!$Q$16)/(Params!$S$33-Params!$Q$33))*($B17-Params!$Q$33)),$H$2,"")</f>
        <v/>
      </c>
      <c r="I17" s="12" t="str">
        <f>IF(AND($B17&gt;=Params!$Q$33,$C17&gt;=Params!$Q$16+((Params!$S$32-Params!$Q$16)/(Params!$S$33-Params!$Q$33))*($B17-Params!$Q$33)),$I$2,"")</f>
        <v/>
      </c>
      <c r="J17" s="1" t="str">
        <f>IF(AND($C17&gt;=Params!$C$22,$C17&lt;Params!$C$22+((Params!$E$17-Params!$C$22)/(Params!$E$33-Params!$C$33))*($B17-Params!$C$33),$C17&lt;Params!$E$17+((Params!$F$22-Params!$E$17)/(Params!$F$33-Params!$E$33))*($B17-Params!$E$33)),$J$2,"")</f>
        <v/>
      </c>
      <c r="K17" s="1" t="str">
        <f>IF(AND($C17&gt;=Params!$E$17+((Params!$F$22-Params!$E$17)/(Params!$F$33-Params!$E$33))*($B17-Params!$E$33),$C17&gt;=Params!$F$22+((Params!$J$20-Params!$F$22)/(Params!$J$33-Params!$F$33))*($B17-Params!$F$33),$C17&lt;Params!$E$17+((Params!$H$13-Params!$E$17)/(Params!$H$33-Params!$E$33))*($B17-Params!$E$33),$C17&lt;Params!$H$13+((Params!$J$20-Params!$H$13)/(Params!$J$33-Params!$H$33))*($B17-Params!$H$33)),$K$2,"")</f>
        <v/>
      </c>
      <c r="L17" s="1" t="str">
        <f>IF(AND($C17&gt;=Params!$H$13+((Params!$J$20-Params!$H$13)/(Params!$J$33-Params!$H$33))*($B17-Params!$H$33),$C17&gt;=Params!$J$20+((Params!$N$18-Params!$J$20)/(Params!$N$33-Params!$J$33))*($B17-Params!$J$33),$C17&lt;Params!$H$13+((Params!$K$9-Params!$H$13)/(Params!$K$33-Params!$H$33))*($B17-Params!$H$33),$C17&lt;Params!$K$9+((Params!$N$18-Params!$K$9)/(Params!$N$33-Params!$K$33))*($B17-Params!$K$33)),$L$2,"")</f>
        <v/>
      </c>
      <c r="M17" s="2" t="str">
        <f>IF(AND($C17&gt;=Params!$K$9+((Params!$N$18-Params!$K$9)/(Params!$N$33-Params!$K$33))*($B17-Params!$K$33),$C17&gt;=Params!$N$18+((Params!$Q$16-Params!$N$18)/(Params!$Q$33-Params!$N47))*($B17-Params!$Q$33),$C17&lt;Params!$K$9+((Params!$L$5-Params!$K$9)/(Params!$L$33-Params!$K$33))*($B17-Params!$K$33),$C17&lt;Params!$L$5+((Params!$Q$4-Params!$L$5)/(Params!$Q$33-Params!$L$33))*($B17-Params!$L$33),$B17&lt;Params!$Q$33),$M$2,"")</f>
        <v/>
      </c>
      <c r="N17" s="3" t="str">
        <f>IF(OR(AND($C17&gt;=Params!$A$26,$B17&gt;=Params!$A$33,$B17&lt;Params!$C$33,$C17&lt;Params!$A$18+((Params!$C$13-Params!$A$18)/(Params!$C$33-Params!$A$33))*($B17-Params!$A$33)),AND($B17&gt;=Params!$C$33,$C17&gt;Params!$C$22+((Params!$E$17-Params!$C$22)/(Params!$E$33-Params!$C$33))*($B17-Params!$C$33),$C17&lt;Params!$C$13+((Params!$E$17-Params!$C$13)/(Params!$E$33-Params!$C$33))*($B17-Params!$C$33))),$N$2,"")</f>
        <v>Basanite</v>
      </c>
      <c r="O17" s="1" t="str">
        <f>IF(AND($C17&gt;=Params!$C$13+((Params!$E$17-Params!$C$13)/(Params!$E$33-Params!$C$33))*($B17-Params!$C$33),$C17&gt;=Params!$E$17+((Params!$H$13-Params!$E$17)/(Params!$H$33-Params!$E$33))*($B17-Params!$E$33),$C17&lt;Params!$C$13+((Params!$D$9-Params!$C$13)/(Params!$D$33-Params!$C$33))*($B17-Params!$C$33),$C17&lt;Params!$D$9+((Params!$H$13-Params!$D$9)/(Params!$H$33-Params!$D$33))*($B17-Params!$D$33)),$O$2,"")</f>
        <v/>
      </c>
      <c r="P17" s="1" t="str">
        <f>IF(AND($C17&gt;=Params!$D$9+((Params!$H$13-Params!$D$9)/(Params!$H$33-Params!$D$33))*($B17-Params!$D$33),$C17&gt;=Params!$H$13+((Params!$K$9-Params!$H$13)/(Params!$K$33-Params!$H$33))*($B17-Params!$H$33),$C17&lt;Params!$D$9+((Params!$G$4-Params!$D$9)/(Params!$G$33-Params!$D$33))*($B17-Params!$D$33),$C17&lt;Params!$G$4+((Params!$K$9-Params!$G$4)/(Params!$K$33-Params!$G$33))*($B17-Params!$G$33)),$P$2,"")</f>
        <v/>
      </c>
      <c r="Q17" s="1" t="str">
        <f>IF(AND($C17&gt;=Params!$G$4+((Params!$K$9-Params!$G$4)/(Params!$K$33-Params!$G$33))*($B17-Params!$G$33),$C17&gt;Params!$K$9+((Params!$L$5-Params!$K$9)/(Params!$L$33-Params!$K$33))*($B17-Params!$K$33),$C17&lt;Params!$G$4+((Params!$L$5-Params!$G$4)/(Params!$L$33-Params!$G$33))*($B17-Params!$G$33)),$Q$2,"")</f>
        <v/>
      </c>
      <c r="R17" s="2" t="str">
        <f>IF(AND(OR($B17&lt;Params!$A$33,AND($B17&gt;=Params!$A$33,$B17&lt;Params!$C$33,$C17&gt;=Params!$A$18+((Params!$C$13-Params!$A$18)/(Params!$C$33-Params!$A$33))*($B17-Params!$A$33)),AND($B17&gt;=Params!$C$33,$B17&lt;Params!$D$33,$C17&gt;=Params!$C$13+((Params!$D$9-Params!$C$13)/(Params!$D$33-Params!$C$33))*($B17-Params!$C$33)),AND($B17&gt;=Params!$D$33,$C17&gt;=Params!$D$9+((Params!$G$4-Params!$D$9)/(Params!$G$33-Params!$D$33))*($B17-Params!$D$33))),$C17&lt;Params!$G$4,$B17&gt;0,$C17&gt;0),$R$2,"")</f>
        <v/>
      </c>
      <c r="S17" s="18" t="str">
        <f t="shared" si="0"/>
        <v>Basanite</v>
      </c>
      <c r="T17" s="14" t="str">
        <f>IF(AND($S17&lt;&gt;$J$2,$S17&lt;&gt;$K$2,$S17&lt;&gt;$L$2),"",
IF($S17=$J$2,IF(Data!$C17&gt;=Data!$D17+2,"Hawaiite","Potassic Trachybasalt"),
IF($S17=$K$2,IF(Data!$C17&gt;=Data!$D17+2,"Mugearite","Shoshonite"),
IF($S17=$L$2,(IF(Data!$C17&gt;=Data!$D17+2,"Benmoreite","Latite")),""))))</f>
        <v/>
      </c>
    </row>
    <row r="18" spans="1:20" x14ac:dyDescent="0.2">
      <c r="A18" s="16" t="str">
        <f>Data!$A18</f>
        <v>A2549</v>
      </c>
      <c r="B18" s="27">
        <f>Data!$B18</f>
        <v>43.666155003356245</v>
      </c>
      <c r="C18" s="28">
        <f>Data!$C18+Data!$D18</f>
        <v>4.6920839023122047</v>
      </c>
      <c r="D18" s="1" t="str">
        <f>IF(AND(AND($B18&gt;=Params!$A$33,$B18&lt;Params!$C$33),AND($C18&gt;=Params!$A$32,$C18&lt;Params!$A$26)),$D$2,"")</f>
        <v/>
      </c>
      <c r="E18" s="1" t="str">
        <f>IF(AND(AND($B18&gt;=Params!$C$33,$B18&lt;Params!$F$33),AND($C18&gt;=Params!$C$32,$C18&lt;Params!$C$22)),$E$2,"")</f>
        <v/>
      </c>
      <c r="F18" s="4" t="str">
        <f>IF(AND($B18&gt;=Params!$F$33,$B18&lt;Params!$J$33,$C18&lt;Params!$F$22+((Params!$J$20-Params!$F$22)/(Params!$J$33-Params!$F$33))*($B18-Params!$F$33)),$F$2,"")</f>
        <v/>
      </c>
      <c r="G18" s="4" t="str">
        <f>IF(AND($B18&gt;=Params!$J$33,$B18&lt;Params!$N$33,$C18&lt;Params!$J$20+((Params!$N$18-Params!$J$20)/(Params!$N$33-Params!$J$33))*($B18-Params!$J$33)),$G$2,"")</f>
        <v/>
      </c>
      <c r="H18" s="4" t="str">
        <f>IF(AND($B18&gt;=Params!$N$33,$C18&lt;Params!$N$18+((Params!$Q$16-Params!$N$18)/(Params!$Q$33-Params!$N$33))*($B18-Params!$N$33),C$3&lt;Params!$Q$16+((Params!$S$32-Params!$Q$16)/(Params!$S$33-Params!$Q$33))*($B18-Params!$Q$33)),$H$2,"")</f>
        <v/>
      </c>
      <c r="I18" s="12" t="str">
        <f>IF(AND($B18&gt;=Params!$Q$33,$C18&gt;=Params!$Q$16+((Params!$S$32-Params!$Q$16)/(Params!$S$33-Params!$Q$33))*($B18-Params!$Q$33)),$I$2,"")</f>
        <v/>
      </c>
      <c r="J18" s="1" t="str">
        <f>IF(AND($C18&gt;=Params!$C$22,$C18&lt;Params!$C$22+((Params!$E$17-Params!$C$22)/(Params!$E$33-Params!$C$33))*($B18-Params!$C$33),$C18&lt;Params!$E$17+((Params!$F$22-Params!$E$17)/(Params!$F$33-Params!$E$33))*($B18-Params!$E$33)),$J$2,"")</f>
        <v/>
      </c>
      <c r="K18" s="1" t="str">
        <f>IF(AND($C18&gt;=Params!$E$17+((Params!$F$22-Params!$E$17)/(Params!$F$33-Params!$E$33))*($B18-Params!$E$33),$C18&gt;=Params!$F$22+((Params!$J$20-Params!$F$22)/(Params!$J$33-Params!$F$33))*($B18-Params!$F$33),$C18&lt;Params!$E$17+((Params!$H$13-Params!$E$17)/(Params!$H$33-Params!$E$33))*($B18-Params!$E$33),$C18&lt;Params!$H$13+((Params!$J$20-Params!$H$13)/(Params!$J$33-Params!$H$33))*($B18-Params!$H$33)),$K$2,"")</f>
        <v/>
      </c>
      <c r="L18" s="1" t="str">
        <f>IF(AND($C18&gt;=Params!$H$13+((Params!$J$20-Params!$H$13)/(Params!$J$33-Params!$H$33))*($B18-Params!$H$33),$C18&gt;=Params!$J$20+((Params!$N$18-Params!$J$20)/(Params!$N$33-Params!$J$33))*($B18-Params!$J$33),$C18&lt;Params!$H$13+((Params!$K$9-Params!$H$13)/(Params!$K$33-Params!$H$33))*($B18-Params!$H$33),$C18&lt;Params!$K$9+((Params!$N$18-Params!$K$9)/(Params!$N$33-Params!$K$33))*($B18-Params!$K$33)),$L$2,"")</f>
        <v/>
      </c>
      <c r="M18" s="2" t="str">
        <f>IF(AND($C18&gt;=Params!$K$9+((Params!$N$18-Params!$K$9)/(Params!$N$33-Params!$K$33))*($B18-Params!$K$33),$C18&gt;=Params!$N$18+((Params!$Q$16-Params!$N$18)/(Params!$Q$33-Params!$N48))*($B18-Params!$Q$33),$C18&lt;Params!$K$9+((Params!$L$5-Params!$K$9)/(Params!$L$33-Params!$K$33))*($B18-Params!$K$33),$C18&lt;Params!$L$5+((Params!$Q$4-Params!$L$5)/(Params!$Q$33-Params!$L$33))*($B18-Params!$L$33),$B18&lt;Params!$Q$33),$M$2,"")</f>
        <v/>
      </c>
      <c r="N18" s="3" t="str">
        <f>IF(OR(AND($C18&gt;=Params!$A$26,$B18&gt;=Params!$A$33,$B18&lt;Params!$C$33,$C18&lt;Params!$A$18+((Params!$C$13-Params!$A$18)/(Params!$C$33-Params!$A$33))*($B18-Params!$A$33)),AND($B18&gt;=Params!$C$33,$C18&gt;Params!$C$22+((Params!$E$17-Params!$C$22)/(Params!$E$33-Params!$C$33))*($B18-Params!$C$33),$C18&lt;Params!$C$13+((Params!$E$17-Params!$C$13)/(Params!$E$33-Params!$C$33))*($B18-Params!$C$33))),$N$2,"")</f>
        <v>Basanite</v>
      </c>
      <c r="O18" s="1" t="str">
        <f>IF(AND($C18&gt;=Params!$C$13+((Params!$E$17-Params!$C$13)/(Params!$E$33-Params!$C$33))*($B18-Params!$C$33),$C18&gt;=Params!$E$17+((Params!$H$13-Params!$E$17)/(Params!$H$33-Params!$E$33))*($B18-Params!$E$33),$C18&lt;Params!$C$13+((Params!$D$9-Params!$C$13)/(Params!$D$33-Params!$C$33))*($B18-Params!$C$33),$C18&lt;Params!$D$9+((Params!$H$13-Params!$D$9)/(Params!$H$33-Params!$D$33))*($B18-Params!$D$33)),$O$2,"")</f>
        <v/>
      </c>
      <c r="P18" s="1" t="str">
        <f>IF(AND($C18&gt;=Params!$D$9+((Params!$H$13-Params!$D$9)/(Params!$H$33-Params!$D$33))*($B18-Params!$D$33),$C18&gt;=Params!$H$13+((Params!$K$9-Params!$H$13)/(Params!$K$33-Params!$H$33))*($B18-Params!$H$33),$C18&lt;Params!$D$9+((Params!$G$4-Params!$D$9)/(Params!$G$33-Params!$D$33))*($B18-Params!$D$33),$C18&lt;Params!$G$4+((Params!$K$9-Params!$G$4)/(Params!$K$33-Params!$G$33))*($B18-Params!$G$33)),$P$2,"")</f>
        <v/>
      </c>
      <c r="Q18" s="1" t="str">
        <f>IF(AND($C18&gt;=Params!$G$4+((Params!$K$9-Params!$G$4)/(Params!$K$33-Params!$G$33))*($B18-Params!$G$33),$C18&gt;Params!$K$9+((Params!$L$5-Params!$K$9)/(Params!$L$33-Params!$K$33))*($B18-Params!$K$33),$C18&lt;Params!$G$4+((Params!$L$5-Params!$G$4)/(Params!$L$33-Params!$G$33))*($B18-Params!$G$33)),$Q$2,"")</f>
        <v/>
      </c>
      <c r="R18" s="2" t="str">
        <f>IF(AND(OR($B18&lt;Params!$A$33,AND($B18&gt;=Params!$A$33,$B18&lt;Params!$C$33,$C18&gt;=Params!$A$18+((Params!$C$13-Params!$A$18)/(Params!$C$33-Params!$A$33))*($B18-Params!$A$33)),AND($B18&gt;=Params!$C$33,$B18&lt;Params!$D$33,$C18&gt;=Params!$C$13+((Params!$D$9-Params!$C$13)/(Params!$D$33-Params!$C$33))*($B18-Params!$C$33)),AND($B18&gt;=Params!$D$33,$C18&gt;=Params!$D$9+((Params!$G$4-Params!$D$9)/(Params!$G$33-Params!$D$33))*($B18-Params!$D$33))),$C18&lt;Params!$G$4,$B18&gt;0,$C18&gt;0),$R$2,"")</f>
        <v/>
      </c>
      <c r="S18" s="18" t="str">
        <f t="shared" si="0"/>
        <v>Basanite</v>
      </c>
      <c r="T18" s="14" t="str">
        <f>IF(AND($S18&lt;&gt;$J$2,$S18&lt;&gt;$K$2,$S18&lt;&gt;$L$2),"",
IF($S18=$J$2,IF(Data!$C18&gt;=Data!$D18+2,"Hawaiite","Potassic Trachybasalt"),
IF($S18=$K$2,IF(Data!$C18&gt;=Data!$D18+2,"Mugearite","Shoshonite"),
IF($S18=$L$2,(IF(Data!$C18&gt;=Data!$D18+2,"Benmoreite","Latite")),""))))</f>
        <v/>
      </c>
    </row>
    <row r="19" spans="1:20" x14ac:dyDescent="0.2">
      <c r="A19" s="16">
        <f>Data!$A19</f>
        <v>6</v>
      </c>
      <c r="B19" s="27">
        <f>Data!$B19</f>
        <v>44.10436830013397</v>
      </c>
      <c r="C19" s="28">
        <f>Data!$C19+Data!$D19</f>
        <v>6.6506665311439646</v>
      </c>
      <c r="D19" s="1" t="str">
        <f>IF(AND(AND($B19&gt;=Params!$A$33,$B19&lt;Params!$C$33),AND($C19&gt;=Params!$A$32,$C19&lt;Params!$A$26)),$D$2,"")</f>
        <v/>
      </c>
      <c r="E19" s="1" t="str">
        <f>IF(AND(AND($B19&gt;=Params!$C$33,$B19&lt;Params!$F$33),AND($C19&gt;=Params!$C$32,$C19&lt;Params!$C$22)),$E$2,"")</f>
        <v/>
      </c>
      <c r="F19" s="4" t="str">
        <f>IF(AND($B19&gt;=Params!$F$33,$B19&lt;Params!$J$33,$C19&lt;Params!$F$22+((Params!$J$20-Params!$F$22)/(Params!$J$33-Params!$F$33))*($B19-Params!$F$33)),$F$2,"")</f>
        <v/>
      </c>
      <c r="G19" s="4" t="str">
        <f>IF(AND($B19&gt;=Params!$J$33,$B19&lt;Params!$N$33,$C19&lt;Params!$J$20+((Params!$N$18-Params!$J$20)/(Params!$N$33-Params!$J$33))*($B19-Params!$J$33)),$G$2,"")</f>
        <v/>
      </c>
      <c r="H19" s="4" t="str">
        <f>IF(AND($B19&gt;=Params!$N$33,$C19&lt;Params!$N$18+((Params!$Q$16-Params!$N$18)/(Params!$Q$33-Params!$N$33))*($B19-Params!$N$33),C$3&lt;Params!$Q$16+((Params!$S$32-Params!$Q$16)/(Params!$S$33-Params!$Q$33))*($B19-Params!$Q$33)),$H$2,"")</f>
        <v/>
      </c>
      <c r="I19" s="12" t="str">
        <f>IF(AND($B19&gt;=Params!$Q$33,$C19&gt;=Params!$Q$16+((Params!$S$32-Params!$Q$16)/(Params!$S$33-Params!$Q$33))*($B19-Params!$Q$33)),$I$2,"")</f>
        <v/>
      </c>
      <c r="J19" s="1" t="str">
        <f>IF(AND($C19&gt;=Params!$C$22,$C19&lt;Params!$C$22+((Params!$E$17-Params!$C$22)/(Params!$E$33-Params!$C$33))*($B19-Params!$C$33),$C19&lt;Params!$E$17+((Params!$F$22-Params!$E$17)/(Params!$F$33-Params!$E$33))*($B19-Params!$E$33)),$J$2,"")</f>
        <v/>
      </c>
      <c r="K19" s="1" t="str">
        <f>IF(AND($C19&gt;=Params!$E$17+((Params!$F$22-Params!$E$17)/(Params!$F$33-Params!$E$33))*($B19-Params!$E$33),$C19&gt;=Params!$F$22+((Params!$J$20-Params!$F$22)/(Params!$J$33-Params!$F$33))*($B19-Params!$F$33),$C19&lt;Params!$E$17+((Params!$H$13-Params!$E$17)/(Params!$H$33-Params!$E$33))*($B19-Params!$E$33),$C19&lt;Params!$H$13+((Params!$J$20-Params!$H$13)/(Params!$J$33-Params!$H$33))*($B19-Params!$H$33)),$K$2,"")</f>
        <v/>
      </c>
      <c r="L19" s="1" t="str">
        <f>IF(AND($C19&gt;=Params!$H$13+((Params!$J$20-Params!$H$13)/(Params!$J$33-Params!$H$33))*($B19-Params!$H$33),$C19&gt;=Params!$J$20+((Params!$N$18-Params!$J$20)/(Params!$N$33-Params!$J$33))*($B19-Params!$J$33),$C19&lt;Params!$H$13+((Params!$K$9-Params!$H$13)/(Params!$K$33-Params!$H$33))*($B19-Params!$H$33),$C19&lt;Params!$K$9+((Params!$N$18-Params!$K$9)/(Params!$N$33-Params!$K$33))*($B19-Params!$K$33)),$L$2,"")</f>
        <v/>
      </c>
      <c r="M19" s="2" t="str">
        <f>IF(AND($C19&gt;=Params!$K$9+((Params!$N$18-Params!$K$9)/(Params!$N$33-Params!$K$33))*($B19-Params!$K$33),$C19&gt;=Params!$N$18+((Params!$Q$16-Params!$N$18)/(Params!$Q$33-Params!$N49))*($B19-Params!$Q$33),$C19&lt;Params!$K$9+((Params!$L$5-Params!$K$9)/(Params!$L$33-Params!$K$33))*($B19-Params!$K$33),$C19&lt;Params!$L$5+((Params!$Q$4-Params!$L$5)/(Params!$Q$33-Params!$L$33))*($B19-Params!$L$33),$B19&lt;Params!$Q$33),$M$2,"")</f>
        <v/>
      </c>
      <c r="N19" s="3" t="str">
        <f>IF(OR(AND($C19&gt;=Params!$A$26,$B19&gt;=Params!$A$33,$B19&lt;Params!$C$33,$C19&lt;Params!$A$18+((Params!$C$13-Params!$A$18)/(Params!$C$33-Params!$A$33))*($B19-Params!$A$33)),AND($B19&gt;=Params!$C$33,$C19&gt;Params!$C$22+((Params!$E$17-Params!$C$22)/(Params!$E$33-Params!$C$33))*($B19-Params!$C$33),$C19&lt;Params!$C$13+((Params!$E$17-Params!$C$13)/(Params!$E$33-Params!$C$33))*($B19-Params!$C$33))),$N$2,"")</f>
        <v>Basanite</v>
      </c>
      <c r="O19" s="1" t="str">
        <f>IF(AND($C19&gt;=Params!$C$13+((Params!$E$17-Params!$C$13)/(Params!$E$33-Params!$C$33))*($B19-Params!$C$33),$C19&gt;=Params!$E$17+((Params!$H$13-Params!$E$17)/(Params!$H$33-Params!$E$33))*($B19-Params!$E$33),$C19&lt;Params!$C$13+((Params!$D$9-Params!$C$13)/(Params!$D$33-Params!$C$33))*($B19-Params!$C$33),$C19&lt;Params!$D$9+((Params!$H$13-Params!$D$9)/(Params!$H$33-Params!$D$33))*($B19-Params!$D$33)),$O$2,"")</f>
        <v/>
      </c>
      <c r="P19" s="1" t="str">
        <f>IF(AND($C19&gt;=Params!$D$9+((Params!$H$13-Params!$D$9)/(Params!$H$33-Params!$D$33))*($B19-Params!$D$33),$C19&gt;=Params!$H$13+((Params!$K$9-Params!$H$13)/(Params!$K$33-Params!$H$33))*($B19-Params!$H$33),$C19&lt;Params!$D$9+((Params!$G$4-Params!$D$9)/(Params!$G$33-Params!$D$33))*($B19-Params!$D$33),$C19&lt;Params!$G$4+((Params!$K$9-Params!$G$4)/(Params!$K$33-Params!$G$33))*($B19-Params!$G$33)),$P$2,"")</f>
        <v/>
      </c>
      <c r="Q19" s="1" t="str">
        <f>IF(AND($C19&gt;=Params!$G$4+((Params!$K$9-Params!$G$4)/(Params!$K$33-Params!$G$33))*($B19-Params!$G$33),$C19&gt;Params!$K$9+((Params!$L$5-Params!$K$9)/(Params!$L$33-Params!$K$33))*($B19-Params!$K$33),$C19&lt;Params!$G$4+((Params!$L$5-Params!$G$4)/(Params!$L$33-Params!$G$33))*($B19-Params!$G$33)),$Q$2,"")</f>
        <v/>
      </c>
      <c r="R19" s="2" t="str">
        <f>IF(AND(OR($B19&lt;Params!$A$33,AND($B19&gt;=Params!$A$33,$B19&lt;Params!$C$33,$C19&gt;=Params!$A$18+((Params!$C$13-Params!$A$18)/(Params!$C$33-Params!$A$33))*($B19-Params!$A$33)),AND($B19&gt;=Params!$C$33,$B19&lt;Params!$D$33,$C19&gt;=Params!$C$13+((Params!$D$9-Params!$C$13)/(Params!$D$33-Params!$C$33))*($B19-Params!$C$33)),AND($B19&gt;=Params!$D$33,$C19&gt;=Params!$D$9+((Params!$G$4-Params!$D$9)/(Params!$G$33-Params!$D$33))*($B19-Params!$D$33))),$C19&lt;Params!$G$4,$B19&gt;0,$C19&gt;0),$R$2,"")</f>
        <v/>
      </c>
      <c r="S19" s="18" t="str">
        <f t="shared" si="0"/>
        <v>Basanite</v>
      </c>
      <c r="T19" s="14" t="str">
        <f>IF(AND($S19&lt;&gt;$J$2,$S19&lt;&gt;$K$2,$S19&lt;&gt;$L$2),"",
IF($S19=$J$2,IF(Data!$C19&gt;=Data!$D19+2,"Hawaiite","Potassic Trachybasalt"),
IF($S19=$K$2,IF(Data!$C19&gt;=Data!$D19+2,"Mugearite","Shoshonite"),
IF($S19=$L$2,(IF(Data!$C19&gt;=Data!$D19+2,"Benmoreite","Latite")),""))))</f>
        <v/>
      </c>
    </row>
    <row r="20" spans="1:20" x14ac:dyDescent="0.2">
      <c r="A20" s="16">
        <f>Data!$A20</f>
        <v>9</v>
      </c>
      <c r="B20" s="27">
        <f>Data!$B20</f>
        <v>44.104374586649023</v>
      </c>
      <c r="C20" s="28">
        <f>Data!$C20+Data!$D20</f>
        <v>6.6506593268446856</v>
      </c>
      <c r="D20" s="1" t="str">
        <f>IF(AND(AND($B20&gt;=Params!$A$33,$B20&lt;Params!$C$33),AND($C20&gt;=Params!$A$32,$C20&lt;Params!$A$26)),$D$2,"")</f>
        <v/>
      </c>
      <c r="E20" s="1" t="str">
        <f>IF(AND(AND($B20&gt;=Params!$C$33,$B20&lt;Params!$F$33),AND($C20&gt;=Params!$C$32,$C20&lt;Params!$C$22)),$E$2,"")</f>
        <v/>
      </c>
      <c r="F20" s="4" t="str">
        <f>IF(AND($B20&gt;=Params!$F$33,$B20&lt;Params!$J$33,$C20&lt;Params!$F$22+((Params!$J$20-Params!$F$22)/(Params!$J$33-Params!$F$33))*($B20-Params!$F$33)),$F$2,"")</f>
        <v/>
      </c>
      <c r="G20" s="4" t="str">
        <f>IF(AND($B20&gt;=Params!$J$33,$B20&lt;Params!$N$33,$C20&lt;Params!$J$20+((Params!$N$18-Params!$J$20)/(Params!$N$33-Params!$J$33))*($B20-Params!$J$33)),$G$2,"")</f>
        <v/>
      </c>
      <c r="H20" s="4" t="str">
        <f>IF(AND($B20&gt;=Params!$N$33,$C20&lt;Params!$N$18+((Params!$Q$16-Params!$N$18)/(Params!$Q$33-Params!$N$33))*($B20-Params!$N$33),C$3&lt;Params!$Q$16+((Params!$S$32-Params!$Q$16)/(Params!$S$33-Params!$Q$33))*($B20-Params!$Q$33)),$H$2,"")</f>
        <v/>
      </c>
      <c r="I20" s="12" t="str">
        <f>IF(AND($B20&gt;=Params!$Q$33,$C20&gt;=Params!$Q$16+((Params!$S$32-Params!$Q$16)/(Params!$S$33-Params!$Q$33))*($B20-Params!$Q$33)),$I$2,"")</f>
        <v/>
      </c>
      <c r="J20" s="1" t="str">
        <f>IF(AND($C20&gt;=Params!$C$22,$C20&lt;Params!$C$22+((Params!$E$17-Params!$C$22)/(Params!$E$33-Params!$C$33))*($B20-Params!$C$33),$C20&lt;Params!$E$17+((Params!$F$22-Params!$E$17)/(Params!$F$33-Params!$E$33))*($B20-Params!$E$33)),$J$2,"")</f>
        <v/>
      </c>
      <c r="K20" s="1" t="str">
        <f>IF(AND($C20&gt;=Params!$E$17+((Params!$F$22-Params!$E$17)/(Params!$F$33-Params!$E$33))*($B20-Params!$E$33),$C20&gt;=Params!$F$22+((Params!$J$20-Params!$F$22)/(Params!$J$33-Params!$F$33))*($B20-Params!$F$33),$C20&lt;Params!$E$17+((Params!$H$13-Params!$E$17)/(Params!$H$33-Params!$E$33))*($B20-Params!$E$33),$C20&lt;Params!$H$13+((Params!$J$20-Params!$H$13)/(Params!$J$33-Params!$H$33))*($B20-Params!$H$33)),$K$2,"")</f>
        <v/>
      </c>
      <c r="L20" s="1" t="str">
        <f>IF(AND($C20&gt;=Params!$H$13+((Params!$J$20-Params!$H$13)/(Params!$J$33-Params!$H$33))*($B20-Params!$H$33),$C20&gt;=Params!$J$20+((Params!$N$18-Params!$J$20)/(Params!$N$33-Params!$J$33))*($B20-Params!$J$33),$C20&lt;Params!$H$13+((Params!$K$9-Params!$H$13)/(Params!$K$33-Params!$H$33))*($B20-Params!$H$33),$C20&lt;Params!$K$9+((Params!$N$18-Params!$K$9)/(Params!$N$33-Params!$K$33))*($B20-Params!$K$33)),$L$2,"")</f>
        <v/>
      </c>
      <c r="M20" s="2" t="str">
        <f>IF(AND($C20&gt;=Params!$K$9+((Params!$N$18-Params!$K$9)/(Params!$N$33-Params!$K$33))*($B20-Params!$K$33),$C20&gt;=Params!$N$18+((Params!$Q$16-Params!$N$18)/(Params!$Q$33-Params!$N50))*($B20-Params!$Q$33),$C20&lt;Params!$K$9+((Params!$L$5-Params!$K$9)/(Params!$L$33-Params!$K$33))*($B20-Params!$K$33),$C20&lt;Params!$L$5+((Params!$Q$4-Params!$L$5)/(Params!$Q$33-Params!$L$33))*($B20-Params!$L$33),$B20&lt;Params!$Q$33),$M$2,"")</f>
        <v/>
      </c>
      <c r="N20" s="3" t="str">
        <f>IF(OR(AND($C20&gt;=Params!$A$26,$B20&gt;=Params!$A$33,$B20&lt;Params!$C$33,$C20&lt;Params!$A$18+((Params!$C$13-Params!$A$18)/(Params!$C$33-Params!$A$33))*($B20-Params!$A$33)),AND($B20&gt;=Params!$C$33,$C20&gt;Params!$C$22+((Params!$E$17-Params!$C$22)/(Params!$E$33-Params!$C$33))*($B20-Params!$C$33),$C20&lt;Params!$C$13+((Params!$E$17-Params!$C$13)/(Params!$E$33-Params!$C$33))*($B20-Params!$C$33))),$N$2,"")</f>
        <v>Basanite</v>
      </c>
      <c r="O20" s="1" t="str">
        <f>IF(AND($C20&gt;=Params!$C$13+((Params!$E$17-Params!$C$13)/(Params!$E$33-Params!$C$33))*($B20-Params!$C$33),$C20&gt;=Params!$E$17+((Params!$H$13-Params!$E$17)/(Params!$H$33-Params!$E$33))*($B20-Params!$E$33),$C20&lt;Params!$C$13+((Params!$D$9-Params!$C$13)/(Params!$D$33-Params!$C$33))*($B20-Params!$C$33),$C20&lt;Params!$D$9+((Params!$H$13-Params!$D$9)/(Params!$H$33-Params!$D$33))*($B20-Params!$D$33)),$O$2,"")</f>
        <v/>
      </c>
      <c r="P20" s="1" t="str">
        <f>IF(AND($C20&gt;=Params!$D$9+((Params!$H$13-Params!$D$9)/(Params!$H$33-Params!$D$33))*($B20-Params!$D$33),$C20&gt;=Params!$H$13+((Params!$K$9-Params!$H$13)/(Params!$K$33-Params!$H$33))*($B20-Params!$H$33),$C20&lt;Params!$D$9+((Params!$G$4-Params!$D$9)/(Params!$G$33-Params!$D$33))*($B20-Params!$D$33),$C20&lt;Params!$G$4+((Params!$K$9-Params!$G$4)/(Params!$K$33-Params!$G$33))*($B20-Params!$G$33)),$P$2,"")</f>
        <v/>
      </c>
      <c r="Q20" s="1" t="str">
        <f>IF(AND($C20&gt;=Params!$G$4+((Params!$K$9-Params!$G$4)/(Params!$K$33-Params!$G$33))*($B20-Params!$G$33),$C20&gt;Params!$K$9+((Params!$L$5-Params!$K$9)/(Params!$L$33-Params!$K$33))*($B20-Params!$K$33),$C20&lt;Params!$G$4+((Params!$L$5-Params!$G$4)/(Params!$L$33-Params!$G$33))*($B20-Params!$G$33)),$Q$2,"")</f>
        <v/>
      </c>
      <c r="R20" s="2" t="str">
        <f>IF(AND(OR($B20&lt;Params!$A$33,AND($B20&gt;=Params!$A$33,$B20&lt;Params!$C$33,$C20&gt;=Params!$A$18+((Params!$C$13-Params!$A$18)/(Params!$C$33-Params!$A$33))*($B20-Params!$A$33)),AND($B20&gt;=Params!$C$33,$B20&lt;Params!$D$33,$C20&gt;=Params!$C$13+((Params!$D$9-Params!$C$13)/(Params!$D$33-Params!$C$33))*($B20-Params!$C$33)),AND($B20&gt;=Params!$D$33,$C20&gt;=Params!$D$9+((Params!$G$4-Params!$D$9)/(Params!$G$33-Params!$D$33))*($B20-Params!$D$33))),$C20&lt;Params!$G$4,$B20&gt;0,$C20&gt;0),$R$2,"")</f>
        <v/>
      </c>
      <c r="S20" s="18" t="str">
        <f t="shared" si="0"/>
        <v>Basanite</v>
      </c>
      <c r="T20" s="14" t="str">
        <f>IF(AND($S20&lt;&gt;$J$2,$S20&lt;&gt;$K$2,$S20&lt;&gt;$L$2),"",
IF($S20=$J$2,IF(Data!$C20&gt;=Data!$D20+2,"Hawaiite","Potassic Trachybasalt"),
IF($S20=$K$2,IF(Data!$C20&gt;=Data!$D20+2,"Mugearite","Shoshonite"),
IF($S20=$L$2,(IF(Data!$C20&gt;=Data!$D20+2,"Benmoreite","Latite")),""))))</f>
        <v/>
      </c>
    </row>
    <row r="21" spans="1:20" x14ac:dyDescent="0.2">
      <c r="A21" s="16">
        <f>Data!$A21</f>
        <v>2</v>
      </c>
      <c r="B21" s="27">
        <f>Data!$B21</f>
        <v>44.104376032562612</v>
      </c>
      <c r="C21" s="28">
        <f>Data!$C21+Data!$D21</f>
        <v>6.6506690400659485</v>
      </c>
      <c r="D21" s="1" t="str">
        <f>IF(AND(AND($B21&gt;=Params!$A$33,$B21&lt;Params!$C$33),AND($C21&gt;=Params!$A$32,$C21&lt;Params!$A$26)),$D$2,"")</f>
        <v/>
      </c>
      <c r="E21" s="1" t="str">
        <f>IF(AND(AND($B21&gt;=Params!$C$33,$B21&lt;Params!$F$33),AND($C21&gt;=Params!$C$32,$C21&lt;Params!$C$22)),$E$2,"")</f>
        <v/>
      </c>
      <c r="F21" s="4" t="str">
        <f>IF(AND($B21&gt;=Params!$F$33,$B21&lt;Params!$J$33,$C21&lt;Params!$F$22+((Params!$J$20-Params!$F$22)/(Params!$J$33-Params!$F$33))*($B21-Params!$F$33)),$F$2,"")</f>
        <v/>
      </c>
      <c r="G21" s="4" t="str">
        <f>IF(AND($B21&gt;=Params!$J$33,$B21&lt;Params!$N$33,$C21&lt;Params!$J$20+((Params!$N$18-Params!$J$20)/(Params!$N$33-Params!$J$33))*($B21-Params!$J$33)),$G$2,"")</f>
        <v/>
      </c>
      <c r="H21" s="4" t="str">
        <f>IF(AND($B21&gt;=Params!$N$33,$C21&lt;Params!$N$18+((Params!$Q$16-Params!$N$18)/(Params!$Q$33-Params!$N$33))*($B21-Params!$N$33),C$3&lt;Params!$Q$16+((Params!$S$32-Params!$Q$16)/(Params!$S$33-Params!$Q$33))*($B21-Params!$Q$33)),$H$2,"")</f>
        <v/>
      </c>
      <c r="I21" s="12" t="str">
        <f>IF(AND($B21&gt;=Params!$Q$33,$C21&gt;=Params!$Q$16+((Params!$S$32-Params!$Q$16)/(Params!$S$33-Params!$Q$33))*($B21-Params!$Q$33)),$I$2,"")</f>
        <v/>
      </c>
      <c r="J21" s="1" t="str">
        <f>IF(AND($C21&gt;=Params!$C$22,$C21&lt;Params!$C$22+((Params!$E$17-Params!$C$22)/(Params!$E$33-Params!$C$33))*($B21-Params!$C$33),$C21&lt;Params!$E$17+((Params!$F$22-Params!$E$17)/(Params!$F$33-Params!$E$33))*($B21-Params!$E$33)),$J$2,"")</f>
        <v/>
      </c>
      <c r="K21" s="1" t="str">
        <f>IF(AND($C21&gt;=Params!$E$17+((Params!$F$22-Params!$E$17)/(Params!$F$33-Params!$E$33))*($B21-Params!$E$33),$C21&gt;=Params!$F$22+((Params!$J$20-Params!$F$22)/(Params!$J$33-Params!$F$33))*($B21-Params!$F$33),$C21&lt;Params!$E$17+((Params!$H$13-Params!$E$17)/(Params!$H$33-Params!$E$33))*($B21-Params!$E$33),$C21&lt;Params!$H$13+((Params!$J$20-Params!$H$13)/(Params!$J$33-Params!$H$33))*($B21-Params!$H$33)),$K$2,"")</f>
        <v/>
      </c>
      <c r="L21" s="1" t="str">
        <f>IF(AND($C21&gt;=Params!$H$13+((Params!$J$20-Params!$H$13)/(Params!$J$33-Params!$H$33))*($B21-Params!$H$33),$C21&gt;=Params!$J$20+((Params!$N$18-Params!$J$20)/(Params!$N$33-Params!$J$33))*($B21-Params!$J$33),$C21&lt;Params!$H$13+((Params!$K$9-Params!$H$13)/(Params!$K$33-Params!$H$33))*($B21-Params!$H$33),$C21&lt;Params!$K$9+((Params!$N$18-Params!$K$9)/(Params!$N$33-Params!$K$33))*($B21-Params!$K$33)),$L$2,"")</f>
        <v/>
      </c>
      <c r="M21" s="2" t="str">
        <f>IF(AND($C21&gt;=Params!$K$9+((Params!$N$18-Params!$K$9)/(Params!$N$33-Params!$K$33))*($B21-Params!$K$33),$C21&gt;=Params!$N$18+((Params!$Q$16-Params!$N$18)/(Params!$Q$33-Params!$N51))*($B21-Params!$Q$33),$C21&lt;Params!$K$9+((Params!$L$5-Params!$K$9)/(Params!$L$33-Params!$K$33))*($B21-Params!$K$33),$C21&lt;Params!$L$5+((Params!$Q$4-Params!$L$5)/(Params!$Q$33-Params!$L$33))*($B21-Params!$L$33),$B21&lt;Params!$Q$33),$M$2,"")</f>
        <v/>
      </c>
      <c r="N21" s="3" t="str">
        <f>IF(OR(AND($C21&gt;=Params!$A$26,$B21&gt;=Params!$A$33,$B21&lt;Params!$C$33,$C21&lt;Params!$A$18+((Params!$C$13-Params!$A$18)/(Params!$C$33-Params!$A$33))*($B21-Params!$A$33)),AND($B21&gt;=Params!$C$33,$C21&gt;Params!$C$22+((Params!$E$17-Params!$C$22)/(Params!$E$33-Params!$C$33))*($B21-Params!$C$33),$C21&lt;Params!$C$13+((Params!$E$17-Params!$C$13)/(Params!$E$33-Params!$C$33))*($B21-Params!$C$33))),$N$2,"")</f>
        <v>Basanite</v>
      </c>
      <c r="O21" s="1" t="str">
        <f>IF(AND($C21&gt;=Params!$C$13+((Params!$E$17-Params!$C$13)/(Params!$E$33-Params!$C$33))*($B21-Params!$C$33),$C21&gt;=Params!$E$17+((Params!$H$13-Params!$E$17)/(Params!$H$33-Params!$E$33))*($B21-Params!$E$33),$C21&lt;Params!$C$13+((Params!$D$9-Params!$C$13)/(Params!$D$33-Params!$C$33))*($B21-Params!$C$33),$C21&lt;Params!$D$9+((Params!$H$13-Params!$D$9)/(Params!$H$33-Params!$D$33))*($B21-Params!$D$33)),$O$2,"")</f>
        <v/>
      </c>
      <c r="P21" s="1" t="str">
        <f>IF(AND($C21&gt;=Params!$D$9+((Params!$H$13-Params!$D$9)/(Params!$H$33-Params!$D$33))*($B21-Params!$D$33),$C21&gt;=Params!$H$13+((Params!$K$9-Params!$H$13)/(Params!$K$33-Params!$H$33))*($B21-Params!$H$33),$C21&lt;Params!$D$9+((Params!$G$4-Params!$D$9)/(Params!$G$33-Params!$D$33))*($B21-Params!$D$33),$C21&lt;Params!$G$4+((Params!$K$9-Params!$G$4)/(Params!$K$33-Params!$G$33))*($B21-Params!$G$33)),$P$2,"")</f>
        <v/>
      </c>
      <c r="Q21" s="1" t="str">
        <f>IF(AND($C21&gt;=Params!$G$4+((Params!$K$9-Params!$G$4)/(Params!$K$33-Params!$G$33))*($B21-Params!$G$33),$C21&gt;Params!$K$9+((Params!$L$5-Params!$K$9)/(Params!$L$33-Params!$K$33))*($B21-Params!$K$33),$C21&lt;Params!$G$4+((Params!$L$5-Params!$G$4)/(Params!$L$33-Params!$G$33))*($B21-Params!$G$33)),$Q$2,"")</f>
        <v/>
      </c>
      <c r="R21" s="2" t="str">
        <f>IF(AND(OR($B21&lt;Params!$A$33,AND($B21&gt;=Params!$A$33,$B21&lt;Params!$C$33,$C21&gt;=Params!$A$18+((Params!$C$13-Params!$A$18)/(Params!$C$33-Params!$A$33))*($B21-Params!$A$33)),AND($B21&gt;=Params!$C$33,$B21&lt;Params!$D$33,$C21&gt;=Params!$C$13+((Params!$D$9-Params!$C$13)/(Params!$D$33-Params!$C$33))*($B21-Params!$C$33)),AND($B21&gt;=Params!$D$33,$C21&gt;=Params!$D$9+((Params!$G$4-Params!$D$9)/(Params!$G$33-Params!$D$33))*($B21-Params!$D$33))),$C21&lt;Params!$G$4,$B21&gt;0,$C21&gt;0),$R$2,"")</f>
        <v/>
      </c>
      <c r="S21" s="18" t="str">
        <f t="shared" si="0"/>
        <v>Basanite</v>
      </c>
      <c r="T21" s="14" t="str">
        <f>IF(AND($S21&lt;&gt;$J$2,$S21&lt;&gt;$K$2,$S21&lt;&gt;$L$2),"",
IF($S21=$J$2,IF(Data!$C21&gt;=Data!$D21+2,"Hawaiite","Potassic Trachybasalt"),
IF($S21=$K$2,IF(Data!$C21&gt;=Data!$D21+2,"Mugearite","Shoshonite"),
IF($S21=$L$2,(IF(Data!$C21&gt;=Data!$D21+2,"Benmoreite","Latite")),""))))</f>
        <v/>
      </c>
    </row>
    <row r="22" spans="1:20" x14ac:dyDescent="0.2">
      <c r="A22" s="16">
        <f>Data!$A22</f>
        <v>1</v>
      </c>
      <c r="B22" s="27">
        <f>Data!$B22</f>
        <v>44.104376032562612</v>
      </c>
      <c r="C22" s="28">
        <f>Data!$C22+Data!$D22</f>
        <v>6.6506605220560511</v>
      </c>
      <c r="D22" s="1" t="str">
        <f>IF(AND(AND($B22&gt;=Params!$A$33,$B22&lt;Params!$C$33),AND($C22&gt;=Params!$A$32,$C22&lt;Params!$A$26)),$D$2,"")</f>
        <v/>
      </c>
      <c r="E22" s="1" t="str">
        <f>IF(AND(AND($B22&gt;=Params!$C$33,$B22&lt;Params!$F$33),AND($C22&gt;=Params!$C$32,$C22&lt;Params!$C$22)),$E$2,"")</f>
        <v/>
      </c>
      <c r="F22" s="4" t="str">
        <f>IF(AND($B22&gt;=Params!$F$33,$B22&lt;Params!$J$33,$C22&lt;Params!$F$22+((Params!$J$20-Params!$F$22)/(Params!$J$33-Params!$F$33))*($B22-Params!$F$33)),$F$2,"")</f>
        <v/>
      </c>
      <c r="G22" s="4" t="str">
        <f>IF(AND($B22&gt;=Params!$J$33,$B22&lt;Params!$N$33,$C22&lt;Params!$J$20+((Params!$N$18-Params!$J$20)/(Params!$N$33-Params!$J$33))*($B22-Params!$J$33)),$G$2,"")</f>
        <v/>
      </c>
      <c r="H22" s="4" t="str">
        <f>IF(AND($B22&gt;=Params!$N$33,$C22&lt;Params!$N$18+((Params!$Q$16-Params!$N$18)/(Params!$Q$33-Params!$N$33))*($B22-Params!$N$33),C$3&lt;Params!$Q$16+((Params!$S$32-Params!$Q$16)/(Params!$S$33-Params!$Q$33))*($B22-Params!$Q$33)),$H$2,"")</f>
        <v/>
      </c>
      <c r="I22" s="12" t="str">
        <f>IF(AND($B22&gt;=Params!$Q$33,$C22&gt;=Params!$Q$16+((Params!$S$32-Params!$Q$16)/(Params!$S$33-Params!$Q$33))*($B22-Params!$Q$33)),$I$2,"")</f>
        <v/>
      </c>
      <c r="J22" s="1" t="str">
        <f>IF(AND($C22&gt;=Params!$C$22,$C22&lt;Params!$C$22+((Params!$E$17-Params!$C$22)/(Params!$E$33-Params!$C$33))*($B22-Params!$C$33),$C22&lt;Params!$E$17+((Params!$F$22-Params!$E$17)/(Params!$F$33-Params!$E$33))*($B22-Params!$E$33)),$J$2,"")</f>
        <v/>
      </c>
      <c r="K22" s="1" t="str">
        <f>IF(AND($C22&gt;=Params!$E$17+((Params!$F$22-Params!$E$17)/(Params!$F$33-Params!$E$33))*($B22-Params!$E$33),$C22&gt;=Params!$F$22+((Params!$J$20-Params!$F$22)/(Params!$J$33-Params!$F$33))*($B22-Params!$F$33),$C22&lt;Params!$E$17+((Params!$H$13-Params!$E$17)/(Params!$H$33-Params!$E$33))*($B22-Params!$E$33),$C22&lt;Params!$H$13+((Params!$J$20-Params!$H$13)/(Params!$J$33-Params!$H$33))*($B22-Params!$H$33)),$K$2,"")</f>
        <v/>
      </c>
      <c r="L22" s="1" t="str">
        <f>IF(AND($C22&gt;=Params!$H$13+((Params!$J$20-Params!$H$13)/(Params!$J$33-Params!$H$33))*($B22-Params!$H$33),$C22&gt;=Params!$J$20+((Params!$N$18-Params!$J$20)/(Params!$N$33-Params!$J$33))*($B22-Params!$J$33),$C22&lt;Params!$H$13+((Params!$K$9-Params!$H$13)/(Params!$K$33-Params!$H$33))*($B22-Params!$H$33),$C22&lt;Params!$K$9+((Params!$N$18-Params!$K$9)/(Params!$N$33-Params!$K$33))*($B22-Params!$K$33)),$L$2,"")</f>
        <v/>
      </c>
      <c r="M22" s="2" t="str">
        <f>IF(AND($C22&gt;=Params!$K$9+((Params!$N$18-Params!$K$9)/(Params!$N$33-Params!$K$33))*($B22-Params!$K$33),$C22&gt;=Params!$N$18+((Params!$Q$16-Params!$N$18)/(Params!$Q$33-Params!$N52))*($B22-Params!$Q$33),$C22&lt;Params!$K$9+((Params!$L$5-Params!$K$9)/(Params!$L$33-Params!$K$33))*($B22-Params!$K$33),$C22&lt;Params!$L$5+((Params!$Q$4-Params!$L$5)/(Params!$Q$33-Params!$L$33))*($B22-Params!$L$33),$B22&lt;Params!$Q$33),$M$2,"")</f>
        <v/>
      </c>
      <c r="N22" s="3" t="str">
        <f>IF(OR(AND($C22&gt;=Params!$A$26,$B22&gt;=Params!$A$33,$B22&lt;Params!$C$33,$C22&lt;Params!$A$18+((Params!$C$13-Params!$A$18)/(Params!$C$33-Params!$A$33))*($B22-Params!$A$33)),AND($B22&gt;=Params!$C$33,$C22&gt;Params!$C$22+((Params!$E$17-Params!$C$22)/(Params!$E$33-Params!$C$33))*($B22-Params!$C$33),$C22&lt;Params!$C$13+((Params!$E$17-Params!$C$13)/(Params!$E$33-Params!$C$33))*($B22-Params!$C$33))),$N$2,"")</f>
        <v>Basanite</v>
      </c>
      <c r="O22" s="1" t="str">
        <f>IF(AND($C22&gt;=Params!$C$13+((Params!$E$17-Params!$C$13)/(Params!$E$33-Params!$C$33))*($B22-Params!$C$33),$C22&gt;=Params!$E$17+((Params!$H$13-Params!$E$17)/(Params!$H$33-Params!$E$33))*($B22-Params!$E$33),$C22&lt;Params!$C$13+((Params!$D$9-Params!$C$13)/(Params!$D$33-Params!$C$33))*($B22-Params!$C$33),$C22&lt;Params!$D$9+((Params!$H$13-Params!$D$9)/(Params!$H$33-Params!$D$33))*($B22-Params!$D$33)),$O$2,"")</f>
        <v/>
      </c>
      <c r="P22" s="1" t="str">
        <f>IF(AND($C22&gt;=Params!$D$9+((Params!$H$13-Params!$D$9)/(Params!$H$33-Params!$D$33))*($B22-Params!$D$33),$C22&gt;=Params!$H$13+((Params!$K$9-Params!$H$13)/(Params!$K$33-Params!$H$33))*($B22-Params!$H$33),$C22&lt;Params!$D$9+((Params!$G$4-Params!$D$9)/(Params!$G$33-Params!$D$33))*($B22-Params!$D$33),$C22&lt;Params!$G$4+((Params!$K$9-Params!$G$4)/(Params!$K$33-Params!$G$33))*($B22-Params!$G$33)),$P$2,"")</f>
        <v/>
      </c>
      <c r="Q22" s="1" t="str">
        <f>IF(AND($C22&gt;=Params!$G$4+((Params!$K$9-Params!$G$4)/(Params!$K$33-Params!$G$33))*($B22-Params!$G$33),$C22&gt;Params!$K$9+((Params!$L$5-Params!$K$9)/(Params!$L$33-Params!$K$33))*($B22-Params!$K$33),$C22&lt;Params!$G$4+((Params!$L$5-Params!$G$4)/(Params!$L$33-Params!$G$33))*($B22-Params!$G$33)),$Q$2,"")</f>
        <v/>
      </c>
      <c r="R22" s="2" t="str">
        <f>IF(AND(OR($B22&lt;Params!$A$33,AND($B22&gt;=Params!$A$33,$B22&lt;Params!$C$33,$C22&gt;=Params!$A$18+((Params!$C$13-Params!$A$18)/(Params!$C$33-Params!$A$33))*($B22-Params!$A$33)),AND($B22&gt;=Params!$C$33,$B22&lt;Params!$D$33,$C22&gt;=Params!$C$13+((Params!$D$9-Params!$C$13)/(Params!$D$33-Params!$C$33))*($B22-Params!$C$33)),AND($B22&gt;=Params!$D$33,$C22&gt;=Params!$D$9+((Params!$G$4-Params!$D$9)/(Params!$G$33-Params!$D$33))*($B22-Params!$D$33))),$C22&lt;Params!$G$4,$B22&gt;0,$C22&gt;0),$R$2,"")</f>
        <v/>
      </c>
      <c r="S22" s="18" t="str">
        <f t="shared" si="0"/>
        <v>Basanite</v>
      </c>
      <c r="T22" s="14" t="str">
        <f>IF(AND($S22&lt;&gt;$J$2,$S22&lt;&gt;$K$2,$S22&lt;&gt;$L$2),"",
IF($S22=$J$2,IF(Data!$C22&gt;=Data!$D22+2,"Hawaiite","Potassic Trachybasalt"),
IF($S22=$K$2,IF(Data!$C22&gt;=Data!$D22+2,"Mugearite","Shoshonite"),
IF($S22=$L$2,(IF(Data!$C22&gt;=Data!$D22+2,"Benmoreite","Latite")),""))))</f>
        <v/>
      </c>
    </row>
    <row r="23" spans="1:20" x14ac:dyDescent="0.2">
      <c r="A23" s="16">
        <f>Data!$A23</f>
        <v>3</v>
      </c>
      <c r="B23" s="27">
        <f>Data!$B23</f>
        <v>44.104380886249722</v>
      </c>
      <c r="C23" s="28">
        <f>Data!$C23+Data!$D23</f>
        <v>6.6506727865698396</v>
      </c>
      <c r="D23" s="1" t="str">
        <f>IF(AND(AND($B23&gt;=Params!$A$33,$B23&lt;Params!$C$33),AND($C23&gt;=Params!$A$32,$C23&lt;Params!$A$26)),$D$2,"")</f>
        <v/>
      </c>
      <c r="E23" s="1" t="str">
        <f>IF(AND(AND($B23&gt;=Params!$C$33,$B23&lt;Params!$F$33),AND($C23&gt;=Params!$C$32,$C23&lt;Params!$C$22)),$E$2,"")</f>
        <v/>
      </c>
      <c r="F23" s="4" t="str">
        <f>IF(AND($B23&gt;=Params!$F$33,$B23&lt;Params!$J$33,$C23&lt;Params!$F$22+((Params!$J$20-Params!$F$22)/(Params!$J$33-Params!$F$33))*($B23-Params!$F$33)),$F$2,"")</f>
        <v/>
      </c>
      <c r="G23" s="4" t="str">
        <f>IF(AND($B23&gt;=Params!$J$33,$B23&lt;Params!$N$33,$C23&lt;Params!$J$20+((Params!$N$18-Params!$J$20)/(Params!$N$33-Params!$J$33))*($B23-Params!$J$33)),$G$2,"")</f>
        <v/>
      </c>
      <c r="H23" s="4" t="str">
        <f>IF(AND($B23&gt;=Params!$N$33,$C23&lt;Params!$N$18+((Params!$Q$16-Params!$N$18)/(Params!$Q$33-Params!$N$33))*($B23-Params!$N$33),C$3&lt;Params!$Q$16+((Params!$S$32-Params!$Q$16)/(Params!$S$33-Params!$Q$33))*($B23-Params!$Q$33)),$H$2,"")</f>
        <v/>
      </c>
      <c r="I23" s="12" t="str">
        <f>IF(AND($B23&gt;=Params!$Q$33,$C23&gt;=Params!$Q$16+((Params!$S$32-Params!$Q$16)/(Params!$S$33-Params!$Q$33))*($B23-Params!$Q$33)),$I$2,"")</f>
        <v/>
      </c>
      <c r="J23" s="1" t="str">
        <f>IF(AND($C23&gt;=Params!$C$22,$C23&lt;Params!$C$22+((Params!$E$17-Params!$C$22)/(Params!$E$33-Params!$C$33))*($B23-Params!$C$33),$C23&lt;Params!$E$17+((Params!$F$22-Params!$E$17)/(Params!$F$33-Params!$E$33))*($B23-Params!$E$33)),$J$2,"")</f>
        <v/>
      </c>
      <c r="K23" s="1" t="str">
        <f>IF(AND($C23&gt;=Params!$E$17+((Params!$F$22-Params!$E$17)/(Params!$F$33-Params!$E$33))*($B23-Params!$E$33),$C23&gt;=Params!$F$22+((Params!$J$20-Params!$F$22)/(Params!$J$33-Params!$F$33))*($B23-Params!$F$33),$C23&lt;Params!$E$17+((Params!$H$13-Params!$E$17)/(Params!$H$33-Params!$E$33))*($B23-Params!$E$33),$C23&lt;Params!$H$13+((Params!$J$20-Params!$H$13)/(Params!$J$33-Params!$H$33))*($B23-Params!$H$33)),$K$2,"")</f>
        <v/>
      </c>
      <c r="L23" s="1" t="str">
        <f>IF(AND($C23&gt;=Params!$H$13+((Params!$J$20-Params!$H$13)/(Params!$J$33-Params!$H$33))*($B23-Params!$H$33),$C23&gt;=Params!$J$20+((Params!$N$18-Params!$J$20)/(Params!$N$33-Params!$J$33))*($B23-Params!$J$33),$C23&lt;Params!$H$13+((Params!$K$9-Params!$H$13)/(Params!$K$33-Params!$H$33))*($B23-Params!$H$33),$C23&lt;Params!$K$9+((Params!$N$18-Params!$K$9)/(Params!$N$33-Params!$K$33))*($B23-Params!$K$33)),$L$2,"")</f>
        <v/>
      </c>
      <c r="M23" s="2" t="str">
        <f>IF(AND($C23&gt;=Params!$K$9+((Params!$N$18-Params!$K$9)/(Params!$N$33-Params!$K$33))*($B23-Params!$K$33),$C23&gt;=Params!$N$18+((Params!$Q$16-Params!$N$18)/(Params!$Q$33-Params!$N53))*($B23-Params!$Q$33),$C23&lt;Params!$K$9+((Params!$L$5-Params!$K$9)/(Params!$L$33-Params!$K$33))*($B23-Params!$K$33),$C23&lt;Params!$L$5+((Params!$Q$4-Params!$L$5)/(Params!$Q$33-Params!$L$33))*($B23-Params!$L$33),$B23&lt;Params!$Q$33),$M$2,"")</f>
        <v/>
      </c>
      <c r="N23" s="3" t="str">
        <f>IF(OR(AND($C23&gt;=Params!$A$26,$B23&gt;=Params!$A$33,$B23&lt;Params!$C$33,$C23&lt;Params!$A$18+((Params!$C$13-Params!$A$18)/(Params!$C$33-Params!$A$33))*($B23-Params!$A$33)),AND($B23&gt;=Params!$C$33,$C23&gt;Params!$C$22+((Params!$E$17-Params!$C$22)/(Params!$E$33-Params!$C$33))*($B23-Params!$C$33),$C23&lt;Params!$C$13+((Params!$E$17-Params!$C$13)/(Params!$E$33-Params!$C$33))*($B23-Params!$C$33))),$N$2,"")</f>
        <v>Basanite</v>
      </c>
      <c r="O23" s="1" t="str">
        <f>IF(AND($C23&gt;=Params!$C$13+((Params!$E$17-Params!$C$13)/(Params!$E$33-Params!$C$33))*($B23-Params!$C$33),$C23&gt;=Params!$E$17+((Params!$H$13-Params!$E$17)/(Params!$H$33-Params!$E$33))*($B23-Params!$E$33),$C23&lt;Params!$C$13+((Params!$D$9-Params!$C$13)/(Params!$D$33-Params!$C$33))*($B23-Params!$C$33),$C23&lt;Params!$D$9+((Params!$H$13-Params!$D$9)/(Params!$H$33-Params!$D$33))*($B23-Params!$D$33)),$O$2,"")</f>
        <v/>
      </c>
      <c r="P23" s="1" t="str">
        <f>IF(AND($C23&gt;=Params!$D$9+((Params!$H$13-Params!$D$9)/(Params!$H$33-Params!$D$33))*($B23-Params!$D$33),$C23&gt;=Params!$H$13+((Params!$K$9-Params!$H$13)/(Params!$K$33-Params!$H$33))*($B23-Params!$H$33),$C23&lt;Params!$D$9+((Params!$G$4-Params!$D$9)/(Params!$G$33-Params!$D$33))*($B23-Params!$D$33),$C23&lt;Params!$G$4+((Params!$K$9-Params!$G$4)/(Params!$K$33-Params!$G$33))*($B23-Params!$G$33)),$P$2,"")</f>
        <v/>
      </c>
      <c r="Q23" s="1" t="str">
        <f>IF(AND($C23&gt;=Params!$G$4+((Params!$K$9-Params!$G$4)/(Params!$K$33-Params!$G$33))*($B23-Params!$G$33),$C23&gt;Params!$K$9+((Params!$L$5-Params!$K$9)/(Params!$L$33-Params!$K$33))*($B23-Params!$K$33),$C23&lt;Params!$G$4+((Params!$L$5-Params!$G$4)/(Params!$L$33-Params!$G$33))*($B23-Params!$G$33)),$Q$2,"")</f>
        <v/>
      </c>
      <c r="R23" s="2" t="str">
        <f>IF(AND(OR($B23&lt;Params!$A$33,AND($B23&gt;=Params!$A$33,$B23&lt;Params!$C$33,$C23&gt;=Params!$A$18+((Params!$C$13-Params!$A$18)/(Params!$C$33-Params!$A$33))*($B23-Params!$A$33)),AND($B23&gt;=Params!$C$33,$B23&lt;Params!$D$33,$C23&gt;=Params!$C$13+((Params!$D$9-Params!$C$13)/(Params!$D$33-Params!$C$33))*($B23-Params!$C$33)),AND($B23&gt;=Params!$D$33,$C23&gt;=Params!$D$9+((Params!$G$4-Params!$D$9)/(Params!$G$33-Params!$D$33))*($B23-Params!$D$33))),$C23&lt;Params!$G$4,$B23&gt;0,$C23&gt;0),$R$2,"")</f>
        <v/>
      </c>
      <c r="S23" s="18" t="str">
        <f t="shared" si="0"/>
        <v>Basanite</v>
      </c>
      <c r="T23" s="14" t="str">
        <f>IF(AND($S23&lt;&gt;$J$2,$S23&lt;&gt;$K$2,$S23&lt;&gt;$L$2),"",
IF($S23=$J$2,IF(Data!$C23&gt;=Data!$D23+2,"Hawaiite","Potassic Trachybasalt"),
IF($S23=$K$2,IF(Data!$C23&gt;=Data!$D23+2,"Mugearite","Shoshonite"),
IF($S23=$L$2,(IF(Data!$C23&gt;=Data!$D23+2,"Benmoreite","Latite")),""))))</f>
        <v/>
      </c>
    </row>
    <row r="24" spans="1:20" x14ac:dyDescent="0.2">
      <c r="A24" s="16">
        <f>Data!$A24</f>
        <v>10</v>
      </c>
      <c r="B24" s="27">
        <f>Data!$B24</f>
        <v>44.104388016125164</v>
      </c>
      <c r="C24" s="28">
        <f>Data!$C24+Data!$D24</f>
        <v>6.6506754070942744</v>
      </c>
      <c r="D24" s="1" t="str">
        <f>IF(AND(AND($B24&gt;=Params!$A$33,$B24&lt;Params!$C$33),AND($C24&gt;=Params!$A$32,$C24&lt;Params!$A$26)),$D$2,"")</f>
        <v/>
      </c>
      <c r="E24" s="1" t="str">
        <f>IF(AND(AND($B24&gt;=Params!$C$33,$B24&lt;Params!$F$33),AND($C24&gt;=Params!$C$32,$C24&lt;Params!$C$22)),$E$2,"")</f>
        <v/>
      </c>
      <c r="F24" s="4" t="str">
        <f>IF(AND($B24&gt;=Params!$F$33,$B24&lt;Params!$J$33,$C24&lt;Params!$F$22+((Params!$J$20-Params!$F$22)/(Params!$J$33-Params!$F$33))*($B24-Params!$F$33)),$F$2,"")</f>
        <v/>
      </c>
      <c r="G24" s="4" t="str">
        <f>IF(AND($B24&gt;=Params!$J$33,$B24&lt;Params!$N$33,$C24&lt;Params!$J$20+((Params!$N$18-Params!$J$20)/(Params!$N$33-Params!$J$33))*($B24-Params!$J$33)),$G$2,"")</f>
        <v/>
      </c>
      <c r="H24" s="4" t="str">
        <f>IF(AND($B24&gt;=Params!$N$33,$C24&lt;Params!$N$18+((Params!$Q$16-Params!$N$18)/(Params!$Q$33-Params!$N$33))*($B24-Params!$N$33),C$3&lt;Params!$Q$16+((Params!$S$32-Params!$Q$16)/(Params!$S$33-Params!$Q$33))*($B24-Params!$Q$33)),$H$2,"")</f>
        <v/>
      </c>
      <c r="I24" s="12" t="str">
        <f>IF(AND($B24&gt;=Params!$Q$33,$C24&gt;=Params!$Q$16+((Params!$S$32-Params!$Q$16)/(Params!$S$33-Params!$Q$33))*($B24-Params!$Q$33)),$I$2,"")</f>
        <v/>
      </c>
      <c r="J24" s="1" t="str">
        <f>IF(AND($C24&gt;=Params!$C$22,$C24&lt;Params!$C$22+((Params!$E$17-Params!$C$22)/(Params!$E$33-Params!$C$33))*($B24-Params!$C$33),$C24&lt;Params!$E$17+((Params!$F$22-Params!$E$17)/(Params!$F$33-Params!$E$33))*($B24-Params!$E$33)),$J$2,"")</f>
        <v/>
      </c>
      <c r="K24" s="1" t="str">
        <f>IF(AND($C24&gt;=Params!$E$17+((Params!$F$22-Params!$E$17)/(Params!$F$33-Params!$E$33))*($B24-Params!$E$33),$C24&gt;=Params!$F$22+((Params!$J$20-Params!$F$22)/(Params!$J$33-Params!$F$33))*($B24-Params!$F$33),$C24&lt;Params!$E$17+((Params!$H$13-Params!$E$17)/(Params!$H$33-Params!$E$33))*($B24-Params!$E$33),$C24&lt;Params!$H$13+((Params!$J$20-Params!$H$13)/(Params!$J$33-Params!$H$33))*($B24-Params!$H$33)),$K$2,"")</f>
        <v/>
      </c>
      <c r="L24" s="1" t="str">
        <f>IF(AND($C24&gt;=Params!$H$13+((Params!$J$20-Params!$H$13)/(Params!$J$33-Params!$H$33))*($B24-Params!$H$33),$C24&gt;=Params!$J$20+((Params!$N$18-Params!$J$20)/(Params!$N$33-Params!$J$33))*($B24-Params!$J$33),$C24&lt;Params!$H$13+((Params!$K$9-Params!$H$13)/(Params!$K$33-Params!$H$33))*($B24-Params!$H$33),$C24&lt;Params!$K$9+((Params!$N$18-Params!$K$9)/(Params!$N$33-Params!$K$33))*($B24-Params!$K$33)),$L$2,"")</f>
        <v/>
      </c>
      <c r="M24" s="2" t="str">
        <f>IF(AND($C24&gt;=Params!$K$9+((Params!$N$18-Params!$K$9)/(Params!$N$33-Params!$K$33))*($B24-Params!$K$33),$C24&gt;=Params!$N$18+((Params!$Q$16-Params!$N$18)/(Params!$Q$33-Params!$N54))*($B24-Params!$Q$33),$C24&lt;Params!$K$9+((Params!$L$5-Params!$K$9)/(Params!$L$33-Params!$K$33))*($B24-Params!$K$33),$C24&lt;Params!$L$5+((Params!$Q$4-Params!$L$5)/(Params!$Q$33-Params!$L$33))*($B24-Params!$L$33),$B24&lt;Params!$Q$33),$M$2,"")</f>
        <v/>
      </c>
      <c r="N24" s="3" t="str">
        <f>IF(OR(AND($C24&gt;=Params!$A$26,$B24&gt;=Params!$A$33,$B24&lt;Params!$C$33,$C24&lt;Params!$A$18+((Params!$C$13-Params!$A$18)/(Params!$C$33-Params!$A$33))*($B24-Params!$A$33)),AND($B24&gt;=Params!$C$33,$C24&gt;Params!$C$22+((Params!$E$17-Params!$C$22)/(Params!$E$33-Params!$C$33))*($B24-Params!$C$33),$C24&lt;Params!$C$13+((Params!$E$17-Params!$C$13)/(Params!$E$33-Params!$C$33))*($B24-Params!$C$33))),$N$2,"")</f>
        <v>Basanite</v>
      </c>
      <c r="O24" s="1" t="str">
        <f>IF(AND($C24&gt;=Params!$C$13+((Params!$E$17-Params!$C$13)/(Params!$E$33-Params!$C$33))*($B24-Params!$C$33),$C24&gt;=Params!$E$17+((Params!$H$13-Params!$E$17)/(Params!$H$33-Params!$E$33))*($B24-Params!$E$33),$C24&lt;Params!$C$13+((Params!$D$9-Params!$C$13)/(Params!$D$33-Params!$C$33))*($B24-Params!$C$33),$C24&lt;Params!$D$9+((Params!$H$13-Params!$D$9)/(Params!$H$33-Params!$D$33))*($B24-Params!$D$33)),$O$2,"")</f>
        <v/>
      </c>
      <c r="P24" s="1" t="str">
        <f>IF(AND($C24&gt;=Params!$D$9+((Params!$H$13-Params!$D$9)/(Params!$H$33-Params!$D$33))*($B24-Params!$D$33),$C24&gt;=Params!$H$13+((Params!$K$9-Params!$H$13)/(Params!$K$33-Params!$H$33))*($B24-Params!$H$33),$C24&lt;Params!$D$9+((Params!$G$4-Params!$D$9)/(Params!$G$33-Params!$D$33))*($B24-Params!$D$33),$C24&lt;Params!$G$4+((Params!$K$9-Params!$G$4)/(Params!$K$33-Params!$G$33))*($B24-Params!$G$33)),$P$2,"")</f>
        <v/>
      </c>
      <c r="Q24" s="1" t="str">
        <f>IF(AND($C24&gt;=Params!$G$4+((Params!$K$9-Params!$G$4)/(Params!$K$33-Params!$G$33))*($B24-Params!$G$33),$C24&gt;Params!$K$9+((Params!$L$5-Params!$K$9)/(Params!$L$33-Params!$K$33))*($B24-Params!$K$33),$C24&lt;Params!$G$4+((Params!$L$5-Params!$G$4)/(Params!$L$33-Params!$G$33))*($B24-Params!$G$33)),$Q$2,"")</f>
        <v/>
      </c>
      <c r="R24" s="2" t="str">
        <f>IF(AND(OR($B24&lt;Params!$A$33,AND($B24&gt;=Params!$A$33,$B24&lt;Params!$C$33,$C24&gt;=Params!$A$18+((Params!$C$13-Params!$A$18)/(Params!$C$33-Params!$A$33))*($B24-Params!$A$33)),AND($B24&gt;=Params!$C$33,$B24&lt;Params!$D$33,$C24&gt;=Params!$C$13+((Params!$D$9-Params!$C$13)/(Params!$D$33-Params!$C$33))*($B24-Params!$C$33)),AND($B24&gt;=Params!$D$33,$C24&gt;=Params!$D$9+((Params!$G$4-Params!$D$9)/(Params!$G$33-Params!$D$33))*($B24-Params!$D$33))),$C24&lt;Params!$G$4,$B24&gt;0,$C24&gt;0),$R$2,"")</f>
        <v/>
      </c>
      <c r="S24" s="18" t="str">
        <f t="shared" si="0"/>
        <v>Basanite</v>
      </c>
      <c r="T24" s="14" t="str">
        <f>IF(AND($S24&lt;&gt;$J$2,$S24&lt;&gt;$K$2,$S24&lt;&gt;$L$2),"",
IF($S24=$J$2,IF(Data!$C24&gt;=Data!$D24+2,"Hawaiite","Potassic Trachybasalt"),
IF($S24=$K$2,IF(Data!$C24&gt;=Data!$D24+2,"Mugearite","Shoshonite"),
IF($S24=$L$2,(IF(Data!$C24&gt;=Data!$D24+2,"Benmoreite","Latite")),""))))</f>
        <v/>
      </c>
    </row>
    <row r="25" spans="1:20" x14ac:dyDescent="0.2">
      <c r="A25" s="16">
        <f>Data!$A25</f>
        <v>7</v>
      </c>
      <c r="B25" s="27">
        <f>Data!$B25</f>
        <v>44.104390802039802</v>
      </c>
      <c r="C25" s="28">
        <f>Data!$C25+Data!$D25</f>
        <v>6.6506632443204214</v>
      </c>
      <c r="D25" s="1" t="str">
        <f>IF(AND(AND($B25&gt;=Params!$A$33,$B25&lt;Params!$C$33),AND($C25&gt;=Params!$A$32,$C25&lt;Params!$A$26)),$D$2,"")</f>
        <v/>
      </c>
      <c r="E25" s="1" t="str">
        <f>IF(AND(AND($B25&gt;=Params!$C$33,$B25&lt;Params!$F$33),AND($C25&gt;=Params!$C$32,$C25&lt;Params!$C$22)),$E$2,"")</f>
        <v/>
      </c>
      <c r="F25" s="4" t="str">
        <f>IF(AND($B25&gt;=Params!$F$33,$B25&lt;Params!$J$33,$C25&lt;Params!$F$22+((Params!$J$20-Params!$F$22)/(Params!$J$33-Params!$F$33))*($B25-Params!$F$33)),$F$2,"")</f>
        <v/>
      </c>
      <c r="G25" s="4" t="str">
        <f>IF(AND($B25&gt;=Params!$J$33,$B25&lt;Params!$N$33,$C25&lt;Params!$J$20+((Params!$N$18-Params!$J$20)/(Params!$N$33-Params!$J$33))*($B25-Params!$J$33)),$G$2,"")</f>
        <v/>
      </c>
      <c r="H25" s="4" t="str">
        <f>IF(AND($B25&gt;=Params!$N$33,$C25&lt;Params!$N$18+((Params!$Q$16-Params!$N$18)/(Params!$Q$33-Params!$N$33))*($B25-Params!$N$33),C$3&lt;Params!$Q$16+((Params!$S$32-Params!$Q$16)/(Params!$S$33-Params!$Q$33))*($B25-Params!$Q$33)),$H$2,"")</f>
        <v/>
      </c>
      <c r="I25" s="12" t="str">
        <f>IF(AND($B25&gt;=Params!$Q$33,$C25&gt;=Params!$Q$16+((Params!$S$32-Params!$Q$16)/(Params!$S$33-Params!$Q$33))*($B25-Params!$Q$33)),$I$2,"")</f>
        <v/>
      </c>
      <c r="J25" s="1" t="str">
        <f>IF(AND($C25&gt;=Params!$C$22,$C25&lt;Params!$C$22+((Params!$E$17-Params!$C$22)/(Params!$E$33-Params!$C$33))*($B25-Params!$C$33),$C25&lt;Params!$E$17+((Params!$F$22-Params!$E$17)/(Params!$F$33-Params!$E$33))*($B25-Params!$E$33)),$J$2,"")</f>
        <v/>
      </c>
      <c r="K25" s="1" t="str">
        <f>IF(AND($C25&gt;=Params!$E$17+((Params!$F$22-Params!$E$17)/(Params!$F$33-Params!$E$33))*($B25-Params!$E$33),$C25&gt;=Params!$F$22+((Params!$J$20-Params!$F$22)/(Params!$J$33-Params!$F$33))*($B25-Params!$F$33),$C25&lt;Params!$E$17+((Params!$H$13-Params!$E$17)/(Params!$H$33-Params!$E$33))*($B25-Params!$E$33),$C25&lt;Params!$H$13+((Params!$J$20-Params!$H$13)/(Params!$J$33-Params!$H$33))*($B25-Params!$H$33)),$K$2,"")</f>
        <v/>
      </c>
      <c r="L25" s="1" t="str">
        <f>IF(AND($C25&gt;=Params!$H$13+((Params!$J$20-Params!$H$13)/(Params!$J$33-Params!$H$33))*($B25-Params!$H$33),$C25&gt;=Params!$J$20+((Params!$N$18-Params!$J$20)/(Params!$N$33-Params!$J$33))*($B25-Params!$J$33),$C25&lt;Params!$H$13+((Params!$K$9-Params!$H$13)/(Params!$K$33-Params!$H$33))*($B25-Params!$H$33),$C25&lt;Params!$K$9+((Params!$N$18-Params!$K$9)/(Params!$N$33-Params!$K$33))*($B25-Params!$K$33)),$L$2,"")</f>
        <v/>
      </c>
      <c r="M25" s="2" t="str">
        <f>IF(AND($C25&gt;=Params!$K$9+((Params!$N$18-Params!$K$9)/(Params!$N$33-Params!$K$33))*($B25-Params!$K$33),$C25&gt;=Params!$N$18+((Params!$Q$16-Params!$N$18)/(Params!$Q$33-Params!$N55))*($B25-Params!$Q$33),$C25&lt;Params!$K$9+((Params!$L$5-Params!$K$9)/(Params!$L$33-Params!$K$33))*($B25-Params!$K$33),$C25&lt;Params!$L$5+((Params!$Q$4-Params!$L$5)/(Params!$Q$33-Params!$L$33))*($B25-Params!$L$33),$B25&lt;Params!$Q$33),$M$2,"")</f>
        <v/>
      </c>
      <c r="N25" s="3" t="str">
        <f>IF(OR(AND($C25&gt;=Params!$A$26,$B25&gt;=Params!$A$33,$B25&lt;Params!$C$33,$C25&lt;Params!$A$18+((Params!$C$13-Params!$A$18)/(Params!$C$33-Params!$A$33))*($B25-Params!$A$33)),AND($B25&gt;=Params!$C$33,$C25&gt;Params!$C$22+((Params!$E$17-Params!$C$22)/(Params!$E$33-Params!$C$33))*($B25-Params!$C$33),$C25&lt;Params!$C$13+((Params!$E$17-Params!$C$13)/(Params!$E$33-Params!$C$33))*($B25-Params!$C$33))),$N$2,"")</f>
        <v>Basanite</v>
      </c>
      <c r="O25" s="1" t="str">
        <f>IF(AND($C25&gt;=Params!$C$13+((Params!$E$17-Params!$C$13)/(Params!$E$33-Params!$C$33))*($B25-Params!$C$33),$C25&gt;=Params!$E$17+((Params!$H$13-Params!$E$17)/(Params!$H$33-Params!$E$33))*($B25-Params!$E$33),$C25&lt;Params!$C$13+((Params!$D$9-Params!$C$13)/(Params!$D$33-Params!$C$33))*($B25-Params!$C$33),$C25&lt;Params!$D$9+((Params!$H$13-Params!$D$9)/(Params!$H$33-Params!$D$33))*($B25-Params!$D$33)),$O$2,"")</f>
        <v/>
      </c>
      <c r="P25" s="1" t="str">
        <f>IF(AND($C25&gt;=Params!$D$9+((Params!$H$13-Params!$D$9)/(Params!$H$33-Params!$D$33))*($B25-Params!$D$33),$C25&gt;=Params!$H$13+((Params!$K$9-Params!$H$13)/(Params!$K$33-Params!$H$33))*($B25-Params!$H$33),$C25&lt;Params!$D$9+((Params!$G$4-Params!$D$9)/(Params!$G$33-Params!$D$33))*($B25-Params!$D$33),$C25&lt;Params!$G$4+((Params!$K$9-Params!$G$4)/(Params!$K$33-Params!$G$33))*($B25-Params!$G$33)),$P$2,"")</f>
        <v/>
      </c>
      <c r="Q25" s="1" t="str">
        <f>IF(AND($C25&gt;=Params!$G$4+((Params!$K$9-Params!$G$4)/(Params!$K$33-Params!$G$33))*($B25-Params!$G$33),$C25&gt;Params!$K$9+((Params!$L$5-Params!$K$9)/(Params!$L$33-Params!$K$33))*($B25-Params!$K$33),$C25&lt;Params!$G$4+((Params!$L$5-Params!$G$4)/(Params!$L$33-Params!$G$33))*($B25-Params!$G$33)),$Q$2,"")</f>
        <v/>
      </c>
      <c r="R25" s="2" t="str">
        <f>IF(AND(OR($B25&lt;Params!$A$33,AND($B25&gt;=Params!$A$33,$B25&lt;Params!$C$33,$C25&gt;=Params!$A$18+((Params!$C$13-Params!$A$18)/(Params!$C$33-Params!$A$33))*($B25-Params!$A$33)),AND($B25&gt;=Params!$C$33,$B25&lt;Params!$D$33,$C25&gt;=Params!$C$13+((Params!$D$9-Params!$C$13)/(Params!$D$33-Params!$C$33))*($B25-Params!$C$33)),AND($B25&gt;=Params!$D$33,$C25&gt;=Params!$D$9+((Params!$G$4-Params!$D$9)/(Params!$G$33-Params!$D$33))*($B25-Params!$D$33))),$C25&lt;Params!$G$4,$B25&gt;0,$C25&gt;0),$R$2,"")</f>
        <v/>
      </c>
      <c r="S25" s="18" t="str">
        <f t="shared" si="0"/>
        <v>Basanite</v>
      </c>
      <c r="T25" s="14" t="str">
        <f>IF(AND($S25&lt;&gt;$J$2,$S25&lt;&gt;$K$2,$S25&lt;&gt;$L$2),"",
IF($S25=$J$2,IF(Data!$C25&gt;=Data!$D25+2,"Hawaiite","Potassic Trachybasalt"),
IF($S25=$K$2,IF(Data!$C25&gt;=Data!$D25+2,"Mugearite","Shoshonite"),
IF($S25=$L$2,(IF(Data!$C25&gt;=Data!$D25+2,"Benmoreite","Latite")),""))))</f>
        <v/>
      </c>
    </row>
    <row r="26" spans="1:20" x14ac:dyDescent="0.2">
      <c r="A26" s="16">
        <f>Data!$A26</f>
        <v>8</v>
      </c>
      <c r="B26" s="27">
        <f>Data!$B26</f>
        <v>44.104392058404649</v>
      </c>
      <c r="C26" s="28">
        <f>Data!$C26+Data!$D26</f>
        <v>6.6506661181402666</v>
      </c>
      <c r="D26" s="1" t="str">
        <f>IF(AND(AND($B26&gt;=Params!$A$33,$B26&lt;Params!$C$33),AND($C26&gt;=Params!$A$32,$C26&lt;Params!$A$26)),$D$2,"")</f>
        <v/>
      </c>
      <c r="E26" s="1" t="str">
        <f>IF(AND(AND($B26&gt;=Params!$C$33,$B26&lt;Params!$F$33),AND($C26&gt;=Params!$C$32,$C26&lt;Params!$C$22)),$E$2,"")</f>
        <v/>
      </c>
      <c r="F26" s="4" t="str">
        <f>IF(AND($B26&gt;=Params!$F$33,$B26&lt;Params!$J$33,$C26&lt;Params!$F$22+((Params!$J$20-Params!$F$22)/(Params!$J$33-Params!$F$33))*($B26-Params!$F$33)),$F$2,"")</f>
        <v/>
      </c>
      <c r="G26" s="4" t="str">
        <f>IF(AND($B26&gt;=Params!$J$33,$B26&lt;Params!$N$33,$C26&lt;Params!$J$20+((Params!$N$18-Params!$J$20)/(Params!$N$33-Params!$J$33))*($B26-Params!$J$33)),$G$2,"")</f>
        <v/>
      </c>
      <c r="H26" s="4" t="str">
        <f>IF(AND($B26&gt;=Params!$N$33,$C26&lt;Params!$N$18+((Params!$Q$16-Params!$N$18)/(Params!$Q$33-Params!$N$33))*($B26-Params!$N$33),C$3&lt;Params!$Q$16+((Params!$S$32-Params!$Q$16)/(Params!$S$33-Params!$Q$33))*($B26-Params!$Q$33)),$H$2,"")</f>
        <v/>
      </c>
      <c r="I26" s="12" t="str">
        <f>IF(AND($B26&gt;=Params!$Q$33,$C26&gt;=Params!$Q$16+((Params!$S$32-Params!$Q$16)/(Params!$S$33-Params!$Q$33))*($B26-Params!$Q$33)),$I$2,"")</f>
        <v/>
      </c>
      <c r="J26" s="1" t="str">
        <f>IF(AND($C26&gt;=Params!$C$22,$C26&lt;Params!$C$22+((Params!$E$17-Params!$C$22)/(Params!$E$33-Params!$C$33))*($B26-Params!$C$33),$C26&lt;Params!$E$17+((Params!$F$22-Params!$E$17)/(Params!$F$33-Params!$E$33))*($B26-Params!$E$33)),$J$2,"")</f>
        <v/>
      </c>
      <c r="K26" s="1" t="str">
        <f>IF(AND($C26&gt;=Params!$E$17+((Params!$F$22-Params!$E$17)/(Params!$F$33-Params!$E$33))*($B26-Params!$E$33),$C26&gt;=Params!$F$22+((Params!$J$20-Params!$F$22)/(Params!$J$33-Params!$F$33))*($B26-Params!$F$33),$C26&lt;Params!$E$17+((Params!$H$13-Params!$E$17)/(Params!$H$33-Params!$E$33))*($B26-Params!$E$33),$C26&lt;Params!$H$13+((Params!$J$20-Params!$H$13)/(Params!$J$33-Params!$H$33))*($B26-Params!$H$33)),$K$2,"")</f>
        <v/>
      </c>
      <c r="L26" s="1" t="str">
        <f>IF(AND($C26&gt;=Params!$H$13+((Params!$J$20-Params!$H$13)/(Params!$J$33-Params!$H$33))*($B26-Params!$H$33),$C26&gt;=Params!$J$20+((Params!$N$18-Params!$J$20)/(Params!$N$33-Params!$J$33))*($B26-Params!$J$33),$C26&lt;Params!$H$13+((Params!$K$9-Params!$H$13)/(Params!$K$33-Params!$H$33))*($B26-Params!$H$33),$C26&lt;Params!$K$9+((Params!$N$18-Params!$K$9)/(Params!$N$33-Params!$K$33))*($B26-Params!$K$33)),$L$2,"")</f>
        <v/>
      </c>
      <c r="M26" s="2" t="str">
        <f>IF(AND($C26&gt;=Params!$K$9+((Params!$N$18-Params!$K$9)/(Params!$N$33-Params!$K$33))*($B26-Params!$K$33),$C26&gt;=Params!$N$18+((Params!$Q$16-Params!$N$18)/(Params!$Q$33-Params!$N56))*($B26-Params!$Q$33),$C26&lt;Params!$K$9+((Params!$L$5-Params!$K$9)/(Params!$L$33-Params!$K$33))*($B26-Params!$K$33),$C26&lt;Params!$L$5+((Params!$Q$4-Params!$L$5)/(Params!$Q$33-Params!$L$33))*($B26-Params!$L$33),$B26&lt;Params!$Q$33),$M$2,"")</f>
        <v/>
      </c>
      <c r="N26" s="3" t="str">
        <f>IF(OR(AND($C26&gt;=Params!$A$26,$B26&gt;=Params!$A$33,$B26&lt;Params!$C$33,$C26&lt;Params!$A$18+((Params!$C$13-Params!$A$18)/(Params!$C$33-Params!$A$33))*($B26-Params!$A$33)),AND($B26&gt;=Params!$C$33,$C26&gt;Params!$C$22+((Params!$E$17-Params!$C$22)/(Params!$E$33-Params!$C$33))*($B26-Params!$C$33),$C26&lt;Params!$C$13+((Params!$E$17-Params!$C$13)/(Params!$E$33-Params!$C$33))*($B26-Params!$C$33))),$N$2,"")</f>
        <v>Basanite</v>
      </c>
      <c r="O26" s="1" t="str">
        <f>IF(AND($C26&gt;=Params!$C$13+((Params!$E$17-Params!$C$13)/(Params!$E$33-Params!$C$33))*($B26-Params!$C$33),$C26&gt;=Params!$E$17+((Params!$H$13-Params!$E$17)/(Params!$H$33-Params!$E$33))*($B26-Params!$E$33),$C26&lt;Params!$C$13+((Params!$D$9-Params!$C$13)/(Params!$D$33-Params!$C$33))*($B26-Params!$C$33),$C26&lt;Params!$D$9+((Params!$H$13-Params!$D$9)/(Params!$H$33-Params!$D$33))*($B26-Params!$D$33)),$O$2,"")</f>
        <v/>
      </c>
      <c r="P26" s="1" t="str">
        <f>IF(AND($C26&gt;=Params!$D$9+((Params!$H$13-Params!$D$9)/(Params!$H$33-Params!$D$33))*($B26-Params!$D$33),$C26&gt;=Params!$H$13+((Params!$K$9-Params!$H$13)/(Params!$K$33-Params!$H$33))*($B26-Params!$H$33),$C26&lt;Params!$D$9+((Params!$G$4-Params!$D$9)/(Params!$G$33-Params!$D$33))*($B26-Params!$D$33),$C26&lt;Params!$G$4+((Params!$K$9-Params!$G$4)/(Params!$K$33-Params!$G$33))*($B26-Params!$G$33)),$P$2,"")</f>
        <v/>
      </c>
      <c r="Q26" s="1" t="str">
        <f>IF(AND($C26&gt;=Params!$G$4+((Params!$K$9-Params!$G$4)/(Params!$K$33-Params!$G$33))*($B26-Params!$G$33),$C26&gt;Params!$K$9+((Params!$L$5-Params!$K$9)/(Params!$L$33-Params!$K$33))*($B26-Params!$K$33),$C26&lt;Params!$G$4+((Params!$L$5-Params!$G$4)/(Params!$L$33-Params!$G$33))*($B26-Params!$G$33)),$Q$2,"")</f>
        <v/>
      </c>
      <c r="R26" s="2" t="str">
        <f>IF(AND(OR($B26&lt;Params!$A$33,AND($B26&gt;=Params!$A$33,$B26&lt;Params!$C$33,$C26&gt;=Params!$A$18+((Params!$C$13-Params!$A$18)/(Params!$C$33-Params!$A$33))*($B26-Params!$A$33)),AND($B26&gt;=Params!$C$33,$B26&lt;Params!$D$33,$C26&gt;=Params!$C$13+((Params!$D$9-Params!$C$13)/(Params!$D$33-Params!$C$33))*($B26-Params!$C$33)),AND($B26&gt;=Params!$D$33,$C26&gt;=Params!$D$9+((Params!$G$4-Params!$D$9)/(Params!$G$33-Params!$D$33))*($B26-Params!$D$33))),$C26&lt;Params!$G$4,$B26&gt;0,$C26&gt;0),$R$2,"")</f>
        <v/>
      </c>
      <c r="S26" s="18" t="str">
        <f t="shared" si="0"/>
        <v>Basanite</v>
      </c>
      <c r="T26" s="14" t="str">
        <f>IF(AND($S26&lt;&gt;$J$2,$S26&lt;&gt;$K$2,$S26&lt;&gt;$L$2),"",
IF($S26=$J$2,IF(Data!$C26&gt;=Data!$D26+2,"Hawaiite","Potassic Trachybasalt"),
IF($S26=$K$2,IF(Data!$C26&gt;=Data!$D26+2,"Mugearite","Shoshonite"),
IF($S26=$L$2,(IF(Data!$C26&gt;=Data!$D26+2,"Benmoreite","Latite")),""))))</f>
        <v/>
      </c>
    </row>
    <row r="27" spans="1:20" x14ac:dyDescent="0.2">
      <c r="A27" s="16">
        <f>Data!$A27</f>
        <v>13</v>
      </c>
      <c r="B27" s="27">
        <f>Data!$B27</f>
        <v>44.104393342030171</v>
      </c>
      <c r="C27" s="28">
        <f>Data!$C27+Data!$D27</f>
        <v>6.6506515260682573</v>
      </c>
      <c r="D27" s="1" t="str">
        <f>IF(AND(AND($B27&gt;=Params!$A$33,$B27&lt;Params!$C$33),AND($C27&gt;=Params!$A$32,$C27&lt;Params!$A$26)),$D$2,"")</f>
        <v/>
      </c>
      <c r="E27" s="1" t="str">
        <f>IF(AND(AND($B27&gt;=Params!$C$33,$B27&lt;Params!$F$33),AND($C27&gt;=Params!$C$32,$C27&lt;Params!$C$22)),$E$2,"")</f>
        <v/>
      </c>
      <c r="F27" s="4" t="str">
        <f>IF(AND($B27&gt;=Params!$F$33,$B27&lt;Params!$J$33,$C27&lt;Params!$F$22+((Params!$J$20-Params!$F$22)/(Params!$J$33-Params!$F$33))*($B27-Params!$F$33)),$F$2,"")</f>
        <v/>
      </c>
      <c r="G27" s="4" t="str">
        <f>IF(AND($B27&gt;=Params!$J$33,$B27&lt;Params!$N$33,$C27&lt;Params!$J$20+((Params!$N$18-Params!$J$20)/(Params!$N$33-Params!$J$33))*($B27-Params!$J$33)),$G$2,"")</f>
        <v/>
      </c>
      <c r="H27" s="4" t="str">
        <f>IF(AND($B27&gt;=Params!$N$33,$C27&lt;Params!$N$18+((Params!$Q$16-Params!$N$18)/(Params!$Q$33-Params!$N$33))*($B27-Params!$N$33),C$3&lt;Params!$Q$16+((Params!$S$32-Params!$Q$16)/(Params!$S$33-Params!$Q$33))*($B27-Params!$Q$33)),$H$2,"")</f>
        <v/>
      </c>
      <c r="I27" s="12" t="str">
        <f>IF(AND($B27&gt;=Params!$Q$33,$C27&gt;=Params!$Q$16+((Params!$S$32-Params!$Q$16)/(Params!$S$33-Params!$Q$33))*($B27-Params!$Q$33)),$I$2,"")</f>
        <v/>
      </c>
      <c r="J27" s="1" t="str">
        <f>IF(AND($C27&gt;=Params!$C$22,$C27&lt;Params!$C$22+((Params!$E$17-Params!$C$22)/(Params!$E$33-Params!$C$33))*($B27-Params!$C$33),$C27&lt;Params!$E$17+((Params!$F$22-Params!$E$17)/(Params!$F$33-Params!$E$33))*($B27-Params!$E$33)),$J$2,"")</f>
        <v/>
      </c>
      <c r="K27" s="1" t="str">
        <f>IF(AND($C27&gt;=Params!$E$17+((Params!$F$22-Params!$E$17)/(Params!$F$33-Params!$E$33))*($B27-Params!$E$33),$C27&gt;=Params!$F$22+((Params!$J$20-Params!$F$22)/(Params!$J$33-Params!$F$33))*($B27-Params!$F$33),$C27&lt;Params!$E$17+((Params!$H$13-Params!$E$17)/(Params!$H$33-Params!$E$33))*($B27-Params!$E$33),$C27&lt;Params!$H$13+((Params!$J$20-Params!$H$13)/(Params!$J$33-Params!$H$33))*($B27-Params!$H$33)),$K$2,"")</f>
        <v/>
      </c>
      <c r="L27" s="1" t="str">
        <f>IF(AND($C27&gt;=Params!$H$13+((Params!$J$20-Params!$H$13)/(Params!$J$33-Params!$H$33))*($B27-Params!$H$33),$C27&gt;=Params!$J$20+((Params!$N$18-Params!$J$20)/(Params!$N$33-Params!$J$33))*($B27-Params!$J$33),$C27&lt;Params!$H$13+((Params!$K$9-Params!$H$13)/(Params!$K$33-Params!$H$33))*($B27-Params!$H$33),$C27&lt;Params!$K$9+((Params!$N$18-Params!$K$9)/(Params!$N$33-Params!$K$33))*($B27-Params!$K$33)),$L$2,"")</f>
        <v/>
      </c>
      <c r="M27" s="2" t="str">
        <f>IF(AND($C27&gt;=Params!$K$9+((Params!$N$18-Params!$K$9)/(Params!$N$33-Params!$K$33))*($B27-Params!$K$33),$C27&gt;=Params!$N$18+((Params!$Q$16-Params!$N$18)/(Params!$Q$33-Params!$N57))*($B27-Params!$Q$33),$C27&lt;Params!$K$9+((Params!$L$5-Params!$K$9)/(Params!$L$33-Params!$K$33))*($B27-Params!$K$33),$C27&lt;Params!$L$5+((Params!$Q$4-Params!$L$5)/(Params!$Q$33-Params!$L$33))*($B27-Params!$L$33),$B27&lt;Params!$Q$33),$M$2,"")</f>
        <v/>
      </c>
      <c r="N27" s="3" t="str">
        <f>IF(OR(AND($C27&gt;=Params!$A$26,$B27&gt;=Params!$A$33,$B27&lt;Params!$C$33,$C27&lt;Params!$A$18+((Params!$C$13-Params!$A$18)/(Params!$C$33-Params!$A$33))*($B27-Params!$A$33)),AND($B27&gt;=Params!$C$33,$C27&gt;Params!$C$22+((Params!$E$17-Params!$C$22)/(Params!$E$33-Params!$C$33))*($B27-Params!$C$33),$C27&lt;Params!$C$13+((Params!$E$17-Params!$C$13)/(Params!$E$33-Params!$C$33))*($B27-Params!$C$33))),$N$2,"")</f>
        <v>Basanite</v>
      </c>
      <c r="O27" s="1" t="str">
        <f>IF(AND($C27&gt;=Params!$C$13+((Params!$E$17-Params!$C$13)/(Params!$E$33-Params!$C$33))*($B27-Params!$C$33),$C27&gt;=Params!$E$17+((Params!$H$13-Params!$E$17)/(Params!$H$33-Params!$E$33))*($B27-Params!$E$33),$C27&lt;Params!$C$13+((Params!$D$9-Params!$C$13)/(Params!$D$33-Params!$C$33))*($B27-Params!$C$33),$C27&lt;Params!$D$9+((Params!$H$13-Params!$D$9)/(Params!$H$33-Params!$D$33))*($B27-Params!$D$33)),$O$2,"")</f>
        <v/>
      </c>
      <c r="P27" s="1" t="str">
        <f>IF(AND($C27&gt;=Params!$D$9+((Params!$H$13-Params!$D$9)/(Params!$H$33-Params!$D$33))*($B27-Params!$D$33),$C27&gt;=Params!$H$13+((Params!$K$9-Params!$H$13)/(Params!$K$33-Params!$H$33))*($B27-Params!$H$33),$C27&lt;Params!$D$9+((Params!$G$4-Params!$D$9)/(Params!$G$33-Params!$D$33))*($B27-Params!$D$33),$C27&lt;Params!$G$4+((Params!$K$9-Params!$G$4)/(Params!$K$33-Params!$G$33))*($B27-Params!$G$33)),$P$2,"")</f>
        <v/>
      </c>
      <c r="Q27" s="1" t="str">
        <f>IF(AND($C27&gt;=Params!$G$4+((Params!$K$9-Params!$G$4)/(Params!$K$33-Params!$G$33))*($B27-Params!$G$33),$C27&gt;Params!$K$9+((Params!$L$5-Params!$K$9)/(Params!$L$33-Params!$K$33))*($B27-Params!$K$33),$C27&lt;Params!$G$4+((Params!$L$5-Params!$G$4)/(Params!$L$33-Params!$G$33))*($B27-Params!$G$33)),$Q$2,"")</f>
        <v/>
      </c>
      <c r="R27" s="2" t="str">
        <f>IF(AND(OR($B27&lt;Params!$A$33,AND($B27&gt;=Params!$A$33,$B27&lt;Params!$C$33,$C27&gt;=Params!$A$18+((Params!$C$13-Params!$A$18)/(Params!$C$33-Params!$A$33))*($B27-Params!$A$33)),AND($B27&gt;=Params!$C$33,$B27&lt;Params!$D$33,$C27&gt;=Params!$C$13+((Params!$D$9-Params!$C$13)/(Params!$D$33-Params!$C$33))*($B27-Params!$C$33)),AND($B27&gt;=Params!$D$33,$C27&gt;=Params!$D$9+((Params!$G$4-Params!$D$9)/(Params!$G$33-Params!$D$33))*($B27-Params!$D$33))),$C27&lt;Params!$G$4,$B27&gt;0,$C27&gt;0),$R$2,"")</f>
        <v/>
      </c>
      <c r="S27" s="18" t="str">
        <f t="shared" si="0"/>
        <v>Basanite</v>
      </c>
      <c r="T27" s="14" t="str">
        <f>IF(AND($S27&lt;&gt;$J$2,$S27&lt;&gt;$K$2,$S27&lt;&gt;$L$2),"",
IF($S27=$J$2,IF(Data!$C27&gt;=Data!$D27+2,"Hawaiite","Potassic Trachybasalt"),
IF($S27=$K$2,IF(Data!$C27&gt;=Data!$D27+2,"Mugearite","Shoshonite"),
IF($S27=$L$2,(IF(Data!$C27&gt;=Data!$D27+2,"Benmoreite","Latite")),""))))</f>
        <v/>
      </c>
    </row>
    <row r="28" spans="1:20" x14ac:dyDescent="0.2">
      <c r="A28" s="16">
        <f>Data!$A28</f>
        <v>14</v>
      </c>
      <c r="B28" s="27">
        <f>Data!$B28</f>
        <v>44.104402908626135</v>
      </c>
      <c r="C28" s="28">
        <f>Data!$C28+Data!$D28</f>
        <v>6.650669960942456</v>
      </c>
      <c r="D28" s="1" t="str">
        <f>IF(AND(AND($B28&gt;=Params!$A$33,$B28&lt;Params!$C$33),AND($C28&gt;=Params!$A$32,$C28&lt;Params!$A$26)),$D$2,"")</f>
        <v/>
      </c>
      <c r="E28" s="1" t="str">
        <f>IF(AND(AND($B28&gt;=Params!$C$33,$B28&lt;Params!$F$33),AND($C28&gt;=Params!$C$32,$C28&lt;Params!$C$22)),$E$2,"")</f>
        <v/>
      </c>
      <c r="F28" s="4" t="str">
        <f>IF(AND($B28&gt;=Params!$F$33,$B28&lt;Params!$J$33,$C28&lt;Params!$F$22+((Params!$J$20-Params!$F$22)/(Params!$J$33-Params!$F$33))*($B28-Params!$F$33)),$F$2,"")</f>
        <v/>
      </c>
      <c r="G28" s="4" t="str">
        <f>IF(AND($B28&gt;=Params!$J$33,$B28&lt;Params!$N$33,$C28&lt;Params!$J$20+((Params!$N$18-Params!$J$20)/(Params!$N$33-Params!$J$33))*($B28-Params!$J$33)),$G$2,"")</f>
        <v/>
      </c>
      <c r="H28" s="4" t="str">
        <f>IF(AND($B28&gt;=Params!$N$33,$C28&lt;Params!$N$18+((Params!$Q$16-Params!$N$18)/(Params!$Q$33-Params!$N$33))*($B28-Params!$N$33),C$3&lt;Params!$Q$16+((Params!$S$32-Params!$Q$16)/(Params!$S$33-Params!$Q$33))*($B28-Params!$Q$33)),$H$2,"")</f>
        <v/>
      </c>
      <c r="I28" s="12" t="str">
        <f>IF(AND($B28&gt;=Params!$Q$33,$C28&gt;=Params!$Q$16+((Params!$S$32-Params!$Q$16)/(Params!$S$33-Params!$Q$33))*($B28-Params!$Q$33)),$I$2,"")</f>
        <v/>
      </c>
      <c r="J28" s="1" t="str">
        <f>IF(AND($C28&gt;=Params!$C$22,$C28&lt;Params!$C$22+((Params!$E$17-Params!$C$22)/(Params!$E$33-Params!$C$33))*($B28-Params!$C$33),$C28&lt;Params!$E$17+((Params!$F$22-Params!$E$17)/(Params!$F$33-Params!$E$33))*($B28-Params!$E$33)),$J$2,"")</f>
        <v/>
      </c>
      <c r="K28" s="1" t="str">
        <f>IF(AND($C28&gt;=Params!$E$17+((Params!$F$22-Params!$E$17)/(Params!$F$33-Params!$E$33))*($B28-Params!$E$33),$C28&gt;=Params!$F$22+((Params!$J$20-Params!$F$22)/(Params!$J$33-Params!$F$33))*($B28-Params!$F$33),$C28&lt;Params!$E$17+((Params!$H$13-Params!$E$17)/(Params!$H$33-Params!$E$33))*($B28-Params!$E$33),$C28&lt;Params!$H$13+((Params!$J$20-Params!$H$13)/(Params!$J$33-Params!$H$33))*($B28-Params!$H$33)),$K$2,"")</f>
        <v/>
      </c>
      <c r="L28" s="1" t="str">
        <f>IF(AND($C28&gt;=Params!$H$13+((Params!$J$20-Params!$H$13)/(Params!$J$33-Params!$H$33))*($B28-Params!$H$33),$C28&gt;=Params!$J$20+((Params!$N$18-Params!$J$20)/(Params!$N$33-Params!$J$33))*($B28-Params!$J$33),$C28&lt;Params!$H$13+((Params!$K$9-Params!$H$13)/(Params!$K$33-Params!$H$33))*($B28-Params!$H$33),$C28&lt;Params!$K$9+((Params!$N$18-Params!$K$9)/(Params!$N$33-Params!$K$33))*($B28-Params!$K$33)),$L$2,"")</f>
        <v/>
      </c>
      <c r="M28" s="2" t="str">
        <f>IF(AND($C28&gt;=Params!$K$9+((Params!$N$18-Params!$K$9)/(Params!$N$33-Params!$K$33))*($B28-Params!$K$33),$C28&gt;=Params!$N$18+((Params!$Q$16-Params!$N$18)/(Params!$Q$33-Params!$N58))*($B28-Params!$Q$33),$C28&lt;Params!$K$9+((Params!$L$5-Params!$K$9)/(Params!$L$33-Params!$K$33))*($B28-Params!$K$33),$C28&lt;Params!$L$5+((Params!$Q$4-Params!$L$5)/(Params!$Q$33-Params!$L$33))*($B28-Params!$L$33),$B28&lt;Params!$Q$33),$M$2,"")</f>
        <v/>
      </c>
      <c r="N28" s="3" t="str">
        <f>IF(OR(AND($C28&gt;=Params!$A$26,$B28&gt;=Params!$A$33,$B28&lt;Params!$C$33,$C28&lt;Params!$A$18+((Params!$C$13-Params!$A$18)/(Params!$C$33-Params!$A$33))*($B28-Params!$A$33)),AND($B28&gt;=Params!$C$33,$C28&gt;Params!$C$22+((Params!$E$17-Params!$C$22)/(Params!$E$33-Params!$C$33))*($B28-Params!$C$33),$C28&lt;Params!$C$13+((Params!$E$17-Params!$C$13)/(Params!$E$33-Params!$C$33))*($B28-Params!$C$33))),$N$2,"")</f>
        <v>Basanite</v>
      </c>
      <c r="O28" s="1" t="str">
        <f>IF(AND($C28&gt;=Params!$C$13+((Params!$E$17-Params!$C$13)/(Params!$E$33-Params!$C$33))*($B28-Params!$C$33),$C28&gt;=Params!$E$17+((Params!$H$13-Params!$E$17)/(Params!$H$33-Params!$E$33))*($B28-Params!$E$33),$C28&lt;Params!$C$13+((Params!$D$9-Params!$C$13)/(Params!$D$33-Params!$C$33))*($B28-Params!$C$33),$C28&lt;Params!$D$9+((Params!$H$13-Params!$D$9)/(Params!$H$33-Params!$D$33))*($B28-Params!$D$33)),$O$2,"")</f>
        <v/>
      </c>
      <c r="P28" s="1" t="str">
        <f>IF(AND($C28&gt;=Params!$D$9+((Params!$H$13-Params!$D$9)/(Params!$H$33-Params!$D$33))*($B28-Params!$D$33),$C28&gt;=Params!$H$13+((Params!$K$9-Params!$H$13)/(Params!$K$33-Params!$H$33))*($B28-Params!$H$33),$C28&lt;Params!$D$9+((Params!$G$4-Params!$D$9)/(Params!$G$33-Params!$D$33))*($B28-Params!$D$33),$C28&lt;Params!$G$4+((Params!$K$9-Params!$G$4)/(Params!$K$33-Params!$G$33))*($B28-Params!$G$33)),$P$2,"")</f>
        <v/>
      </c>
      <c r="Q28" s="1" t="str">
        <f>IF(AND($C28&gt;=Params!$G$4+((Params!$K$9-Params!$G$4)/(Params!$K$33-Params!$G$33))*($B28-Params!$G$33),$C28&gt;Params!$K$9+((Params!$L$5-Params!$K$9)/(Params!$L$33-Params!$K$33))*($B28-Params!$K$33),$C28&lt;Params!$G$4+((Params!$L$5-Params!$G$4)/(Params!$L$33-Params!$G$33))*($B28-Params!$G$33)),$Q$2,"")</f>
        <v/>
      </c>
      <c r="R28" s="2" t="str">
        <f>IF(AND(OR($B28&lt;Params!$A$33,AND($B28&gt;=Params!$A$33,$B28&lt;Params!$C$33,$C28&gt;=Params!$A$18+((Params!$C$13-Params!$A$18)/(Params!$C$33-Params!$A$33))*($B28-Params!$A$33)),AND($B28&gt;=Params!$C$33,$B28&lt;Params!$D$33,$C28&gt;=Params!$C$13+((Params!$D$9-Params!$C$13)/(Params!$D$33-Params!$C$33))*($B28-Params!$C$33)),AND($B28&gt;=Params!$D$33,$C28&gt;=Params!$D$9+((Params!$G$4-Params!$D$9)/(Params!$G$33-Params!$D$33))*($B28-Params!$D$33))),$C28&lt;Params!$G$4,$B28&gt;0,$C28&gt;0),$R$2,"")</f>
        <v/>
      </c>
      <c r="S28" s="18" t="str">
        <f t="shared" si="0"/>
        <v>Basanite</v>
      </c>
      <c r="T28" s="14" t="str">
        <f>IF(AND($S28&lt;&gt;$J$2,$S28&lt;&gt;$K$2,$S28&lt;&gt;$L$2),"",
IF($S28=$J$2,IF(Data!$C28&gt;=Data!$D28+2,"Hawaiite","Potassic Trachybasalt"),
IF($S28=$K$2,IF(Data!$C28&gt;=Data!$D28+2,"Mugearite","Shoshonite"),
IF($S28=$L$2,(IF(Data!$C28&gt;=Data!$D28+2,"Benmoreite","Latite")),""))))</f>
        <v/>
      </c>
    </row>
    <row r="29" spans="1:20" x14ac:dyDescent="0.2">
      <c r="A29" s="16">
        <f>Data!$A29</f>
        <v>5</v>
      </c>
      <c r="B29" s="27">
        <f>Data!$B29</f>
        <v>44.104408892183692</v>
      </c>
      <c r="C29" s="28">
        <f>Data!$C29+Data!$D29</f>
        <v>6.6506659710329377</v>
      </c>
      <c r="D29" s="1" t="str">
        <f>IF(AND(AND($B29&gt;=Params!$A$33,$B29&lt;Params!$C$33),AND($C29&gt;=Params!$A$32,$C29&lt;Params!$A$26)),$D$2,"")</f>
        <v/>
      </c>
      <c r="E29" s="1" t="str">
        <f>IF(AND(AND($B29&gt;=Params!$C$33,$B29&lt;Params!$F$33),AND($C29&gt;=Params!$C$32,$C29&lt;Params!$C$22)),$E$2,"")</f>
        <v/>
      </c>
      <c r="F29" s="4" t="str">
        <f>IF(AND($B29&gt;=Params!$F$33,$B29&lt;Params!$J$33,$C29&lt;Params!$F$22+((Params!$J$20-Params!$F$22)/(Params!$J$33-Params!$F$33))*($B29-Params!$F$33)),$F$2,"")</f>
        <v/>
      </c>
      <c r="G29" s="4" t="str">
        <f>IF(AND($B29&gt;=Params!$J$33,$B29&lt;Params!$N$33,$C29&lt;Params!$J$20+((Params!$N$18-Params!$J$20)/(Params!$N$33-Params!$J$33))*($B29-Params!$J$33)),$G$2,"")</f>
        <v/>
      </c>
      <c r="H29" s="4" t="str">
        <f>IF(AND($B29&gt;=Params!$N$33,$C29&lt;Params!$N$18+((Params!$Q$16-Params!$N$18)/(Params!$Q$33-Params!$N$33))*($B29-Params!$N$33),C$3&lt;Params!$Q$16+((Params!$S$32-Params!$Q$16)/(Params!$S$33-Params!$Q$33))*($B29-Params!$Q$33)),$H$2,"")</f>
        <v/>
      </c>
      <c r="I29" s="12" t="str">
        <f>IF(AND($B29&gt;=Params!$Q$33,$C29&gt;=Params!$Q$16+((Params!$S$32-Params!$Q$16)/(Params!$S$33-Params!$Q$33))*($B29-Params!$Q$33)),$I$2,"")</f>
        <v/>
      </c>
      <c r="J29" s="1" t="str">
        <f>IF(AND($C29&gt;=Params!$C$22,$C29&lt;Params!$C$22+((Params!$E$17-Params!$C$22)/(Params!$E$33-Params!$C$33))*($B29-Params!$C$33),$C29&lt;Params!$E$17+((Params!$F$22-Params!$E$17)/(Params!$F$33-Params!$E$33))*($B29-Params!$E$33)),$J$2,"")</f>
        <v/>
      </c>
      <c r="K29" s="1" t="str">
        <f>IF(AND($C29&gt;=Params!$E$17+((Params!$F$22-Params!$E$17)/(Params!$F$33-Params!$E$33))*($B29-Params!$E$33),$C29&gt;=Params!$F$22+((Params!$J$20-Params!$F$22)/(Params!$J$33-Params!$F$33))*($B29-Params!$F$33),$C29&lt;Params!$E$17+((Params!$H$13-Params!$E$17)/(Params!$H$33-Params!$E$33))*($B29-Params!$E$33),$C29&lt;Params!$H$13+((Params!$J$20-Params!$H$13)/(Params!$J$33-Params!$H$33))*($B29-Params!$H$33)),$K$2,"")</f>
        <v/>
      </c>
      <c r="L29" s="1" t="str">
        <f>IF(AND($C29&gt;=Params!$H$13+((Params!$J$20-Params!$H$13)/(Params!$J$33-Params!$H$33))*($B29-Params!$H$33),$C29&gt;=Params!$J$20+((Params!$N$18-Params!$J$20)/(Params!$N$33-Params!$J$33))*($B29-Params!$J$33),$C29&lt;Params!$H$13+((Params!$K$9-Params!$H$13)/(Params!$K$33-Params!$H$33))*($B29-Params!$H$33),$C29&lt;Params!$K$9+((Params!$N$18-Params!$K$9)/(Params!$N$33-Params!$K$33))*($B29-Params!$K$33)),$L$2,"")</f>
        <v/>
      </c>
      <c r="M29" s="2" t="str">
        <f>IF(AND($C29&gt;=Params!$K$9+((Params!$N$18-Params!$K$9)/(Params!$N$33-Params!$K$33))*($B29-Params!$K$33),$C29&gt;=Params!$N$18+((Params!$Q$16-Params!$N$18)/(Params!$Q$33-Params!$N59))*($B29-Params!$Q$33),$C29&lt;Params!$K$9+((Params!$L$5-Params!$K$9)/(Params!$L$33-Params!$K$33))*($B29-Params!$K$33),$C29&lt;Params!$L$5+((Params!$Q$4-Params!$L$5)/(Params!$Q$33-Params!$L$33))*($B29-Params!$L$33),$B29&lt;Params!$Q$33),$M$2,"")</f>
        <v/>
      </c>
      <c r="N29" s="3" t="str">
        <f>IF(OR(AND($C29&gt;=Params!$A$26,$B29&gt;=Params!$A$33,$B29&lt;Params!$C$33,$C29&lt;Params!$A$18+((Params!$C$13-Params!$A$18)/(Params!$C$33-Params!$A$33))*($B29-Params!$A$33)),AND($B29&gt;=Params!$C$33,$C29&gt;Params!$C$22+((Params!$E$17-Params!$C$22)/(Params!$E$33-Params!$C$33))*($B29-Params!$C$33),$C29&lt;Params!$C$13+((Params!$E$17-Params!$C$13)/(Params!$E$33-Params!$C$33))*($B29-Params!$C$33))),$N$2,"")</f>
        <v>Basanite</v>
      </c>
      <c r="O29" s="1" t="str">
        <f>IF(AND($C29&gt;=Params!$C$13+((Params!$E$17-Params!$C$13)/(Params!$E$33-Params!$C$33))*($B29-Params!$C$33),$C29&gt;=Params!$E$17+((Params!$H$13-Params!$E$17)/(Params!$H$33-Params!$E$33))*($B29-Params!$E$33),$C29&lt;Params!$C$13+((Params!$D$9-Params!$C$13)/(Params!$D$33-Params!$C$33))*($B29-Params!$C$33),$C29&lt;Params!$D$9+((Params!$H$13-Params!$D$9)/(Params!$H$33-Params!$D$33))*($B29-Params!$D$33)),$O$2,"")</f>
        <v/>
      </c>
      <c r="P29" s="1" t="str">
        <f>IF(AND($C29&gt;=Params!$D$9+((Params!$H$13-Params!$D$9)/(Params!$H$33-Params!$D$33))*($B29-Params!$D$33),$C29&gt;=Params!$H$13+((Params!$K$9-Params!$H$13)/(Params!$K$33-Params!$H$33))*($B29-Params!$H$33),$C29&lt;Params!$D$9+((Params!$G$4-Params!$D$9)/(Params!$G$33-Params!$D$33))*($B29-Params!$D$33),$C29&lt;Params!$G$4+((Params!$K$9-Params!$G$4)/(Params!$K$33-Params!$G$33))*($B29-Params!$G$33)),$P$2,"")</f>
        <v/>
      </c>
      <c r="Q29" s="1" t="str">
        <f>IF(AND($C29&gt;=Params!$G$4+((Params!$K$9-Params!$G$4)/(Params!$K$33-Params!$G$33))*($B29-Params!$G$33),$C29&gt;Params!$K$9+((Params!$L$5-Params!$K$9)/(Params!$L$33-Params!$K$33))*($B29-Params!$K$33),$C29&lt;Params!$G$4+((Params!$L$5-Params!$G$4)/(Params!$L$33-Params!$G$33))*($B29-Params!$G$33)),$Q$2,"")</f>
        <v/>
      </c>
      <c r="R29" s="2" t="str">
        <f>IF(AND(OR($B29&lt;Params!$A$33,AND($B29&gt;=Params!$A$33,$B29&lt;Params!$C$33,$C29&gt;=Params!$A$18+((Params!$C$13-Params!$A$18)/(Params!$C$33-Params!$A$33))*($B29-Params!$A$33)),AND($B29&gt;=Params!$C$33,$B29&lt;Params!$D$33,$C29&gt;=Params!$C$13+((Params!$D$9-Params!$C$13)/(Params!$D$33-Params!$C$33))*($B29-Params!$C$33)),AND($B29&gt;=Params!$D$33,$C29&gt;=Params!$D$9+((Params!$G$4-Params!$D$9)/(Params!$G$33-Params!$D$33))*($B29-Params!$D$33))),$C29&lt;Params!$G$4,$B29&gt;0,$C29&gt;0),$R$2,"")</f>
        <v/>
      </c>
      <c r="S29" s="18" t="str">
        <f t="shared" si="0"/>
        <v>Basanite</v>
      </c>
      <c r="T29" s="14" t="str">
        <f>IF(AND($S29&lt;&gt;$J$2,$S29&lt;&gt;$K$2,$S29&lt;&gt;$L$2),"",
IF($S29=$J$2,IF(Data!$C29&gt;=Data!$D29+2,"Hawaiite","Potassic Trachybasalt"),
IF($S29=$K$2,IF(Data!$C29&gt;=Data!$D29+2,"Mugearite","Shoshonite"),
IF($S29=$L$2,(IF(Data!$C29&gt;=Data!$D29+2,"Benmoreite","Latite")),""))))</f>
        <v/>
      </c>
    </row>
    <row r="30" spans="1:20" x14ac:dyDescent="0.2">
      <c r="A30" s="16">
        <f>Data!$A30</f>
        <v>4</v>
      </c>
      <c r="B30" s="27">
        <f>Data!$B30</f>
        <v>44.104409634992706</v>
      </c>
      <c r="C30" s="28">
        <f>Data!$C30+Data!$D30</f>
        <v>6.6506691930162418</v>
      </c>
      <c r="D30" s="1" t="str">
        <f>IF(AND(AND($B30&gt;=Params!$A$33,$B30&lt;Params!$C$33),AND($C30&gt;=Params!$A$32,$C30&lt;Params!$A$26)),$D$2,"")</f>
        <v/>
      </c>
      <c r="E30" s="1" t="str">
        <f>IF(AND(AND($B30&gt;=Params!$C$33,$B30&lt;Params!$F$33),AND($C30&gt;=Params!$C$32,$C30&lt;Params!$C$22)),$E$2,"")</f>
        <v/>
      </c>
      <c r="F30" s="4" t="str">
        <f>IF(AND($B30&gt;=Params!$F$33,$B30&lt;Params!$J$33,$C30&lt;Params!$F$22+((Params!$J$20-Params!$F$22)/(Params!$J$33-Params!$F$33))*($B30-Params!$F$33)),$F$2,"")</f>
        <v/>
      </c>
      <c r="G30" s="4" t="str">
        <f>IF(AND($B30&gt;=Params!$J$33,$B30&lt;Params!$N$33,$C30&lt;Params!$J$20+((Params!$N$18-Params!$J$20)/(Params!$N$33-Params!$J$33))*($B30-Params!$J$33)),$G$2,"")</f>
        <v/>
      </c>
      <c r="H30" s="4" t="str">
        <f>IF(AND($B30&gt;=Params!$N$33,$C30&lt;Params!$N$18+((Params!$Q$16-Params!$N$18)/(Params!$Q$33-Params!$N$33))*($B30-Params!$N$33),C$3&lt;Params!$Q$16+((Params!$S$32-Params!$Q$16)/(Params!$S$33-Params!$Q$33))*($B30-Params!$Q$33)),$H$2,"")</f>
        <v/>
      </c>
      <c r="I30" s="12" t="str">
        <f>IF(AND($B30&gt;=Params!$Q$33,$C30&gt;=Params!$Q$16+((Params!$S$32-Params!$Q$16)/(Params!$S$33-Params!$Q$33))*($B30-Params!$Q$33)),$I$2,"")</f>
        <v/>
      </c>
      <c r="J30" s="1" t="str">
        <f>IF(AND($C30&gt;=Params!$C$22,$C30&lt;Params!$C$22+((Params!$E$17-Params!$C$22)/(Params!$E$33-Params!$C$33))*($B30-Params!$C$33),$C30&lt;Params!$E$17+((Params!$F$22-Params!$E$17)/(Params!$F$33-Params!$E$33))*($B30-Params!$E$33)),$J$2,"")</f>
        <v/>
      </c>
      <c r="K30" s="1" t="str">
        <f>IF(AND($C30&gt;=Params!$E$17+((Params!$F$22-Params!$E$17)/(Params!$F$33-Params!$E$33))*($B30-Params!$E$33),$C30&gt;=Params!$F$22+((Params!$J$20-Params!$F$22)/(Params!$J$33-Params!$F$33))*($B30-Params!$F$33),$C30&lt;Params!$E$17+((Params!$H$13-Params!$E$17)/(Params!$H$33-Params!$E$33))*($B30-Params!$E$33),$C30&lt;Params!$H$13+((Params!$J$20-Params!$H$13)/(Params!$J$33-Params!$H$33))*($B30-Params!$H$33)),$K$2,"")</f>
        <v/>
      </c>
      <c r="L30" s="1" t="str">
        <f>IF(AND($C30&gt;=Params!$H$13+((Params!$J$20-Params!$H$13)/(Params!$J$33-Params!$H$33))*($B30-Params!$H$33),$C30&gt;=Params!$J$20+((Params!$N$18-Params!$J$20)/(Params!$N$33-Params!$J$33))*($B30-Params!$J$33),$C30&lt;Params!$H$13+((Params!$K$9-Params!$H$13)/(Params!$K$33-Params!$H$33))*($B30-Params!$H$33),$C30&lt;Params!$K$9+((Params!$N$18-Params!$K$9)/(Params!$N$33-Params!$K$33))*($B30-Params!$K$33)),$L$2,"")</f>
        <v/>
      </c>
      <c r="M30" s="2" t="str">
        <f>IF(AND($C30&gt;=Params!$K$9+((Params!$N$18-Params!$K$9)/(Params!$N$33-Params!$K$33))*($B30-Params!$K$33),$C30&gt;=Params!$N$18+((Params!$Q$16-Params!$N$18)/(Params!$Q$33-Params!$N60))*($B30-Params!$Q$33),$C30&lt;Params!$K$9+((Params!$L$5-Params!$K$9)/(Params!$L$33-Params!$K$33))*($B30-Params!$K$33),$C30&lt;Params!$L$5+((Params!$Q$4-Params!$L$5)/(Params!$Q$33-Params!$L$33))*($B30-Params!$L$33),$B30&lt;Params!$Q$33),$M$2,"")</f>
        <v/>
      </c>
      <c r="N30" s="3" t="str">
        <f>IF(OR(AND($C30&gt;=Params!$A$26,$B30&gt;=Params!$A$33,$B30&lt;Params!$C$33,$C30&lt;Params!$A$18+((Params!$C$13-Params!$A$18)/(Params!$C$33-Params!$A$33))*($B30-Params!$A$33)),AND($B30&gt;=Params!$C$33,$C30&gt;Params!$C$22+((Params!$E$17-Params!$C$22)/(Params!$E$33-Params!$C$33))*($B30-Params!$C$33),$C30&lt;Params!$C$13+((Params!$E$17-Params!$C$13)/(Params!$E$33-Params!$C$33))*($B30-Params!$C$33))),$N$2,"")</f>
        <v>Basanite</v>
      </c>
      <c r="O30" s="1" t="str">
        <f>IF(AND($C30&gt;=Params!$C$13+((Params!$E$17-Params!$C$13)/(Params!$E$33-Params!$C$33))*($B30-Params!$C$33),$C30&gt;=Params!$E$17+((Params!$H$13-Params!$E$17)/(Params!$H$33-Params!$E$33))*($B30-Params!$E$33),$C30&lt;Params!$C$13+((Params!$D$9-Params!$C$13)/(Params!$D$33-Params!$C$33))*($B30-Params!$C$33),$C30&lt;Params!$D$9+((Params!$H$13-Params!$D$9)/(Params!$H$33-Params!$D$33))*($B30-Params!$D$33)),$O$2,"")</f>
        <v/>
      </c>
      <c r="P30" s="1" t="str">
        <f>IF(AND($C30&gt;=Params!$D$9+((Params!$H$13-Params!$D$9)/(Params!$H$33-Params!$D$33))*($B30-Params!$D$33),$C30&gt;=Params!$H$13+((Params!$K$9-Params!$H$13)/(Params!$K$33-Params!$H$33))*($B30-Params!$H$33),$C30&lt;Params!$D$9+((Params!$G$4-Params!$D$9)/(Params!$G$33-Params!$D$33))*($B30-Params!$D$33),$C30&lt;Params!$G$4+((Params!$K$9-Params!$G$4)/(Params!$K$33-Params!$G$33))*($B30-Params!$G$33)),$P$2,"")</f>
        <v/>
      </c>
      <c r="Q30" s="1" t="str">
        <f>IF(AND($C30&gt;=Params!$G$4+((Params!$K$9-Params!$G$4)/(Params!$K$33-Params!$G$33))*($B30-Params!$G$33),$C30&gt;Params!$K$9+((Params!$L$5-Params!$K$9)/(Params!$L$33-Params!$K$33))*($B30-Params!$K$33),$C30&lt;Params!$G$4+((Params!$L$5-Params!$G$4)/(Params!$L$33-Params!$G$33))*($B30-Params!$G$33)),$Q$2,"")</f>
        <v/>
      </c>
      <c r="R30" s="2" t="str">
        <f>IF(AND(OR($B30&lt;Params!$A$33,AND($B30&gt;=Params!$A$33,$B30&lt;Params!$C$33,$C30&gt;=Params!$A$18+((Params!$C$13-Params!$A$18)/(Params!$C$33-Params!$A$33))*($B30-Params!$A$33)),AND($B30&gt;=Params!$C$33,$B30&lt;Params!$D$33,$C30&gt;=Params!$C$13+((Params!$D$9-Params!$C$13)/(Params!$D$33-Params!$C$33))*($B30-Params!$C$33)),AND($B30&gt;=Params!$D$33,$C30&gt;=Params!$D$9+((Params!$G$4-Params!$D$9)/(Params!$G$33-Params!$D$33))*($B30-Params!$D$33))),$C30&lt;Params!$G$4,$B30&gt;0,$C30&gt;0),$R$2,"")</f>
        <v/>
      </c>
      <c r="S30" s="18" t="str">
        <f t="shared" si="0"/>
        <v>Basanite</v>
      </c>
      <c r="T30" s="14" t="str">
        <f>IF(AND($S30&lt;&gt;$J$2,$S30&lt;&gt;$K$2,$S30&lt;&gt;$L$2),"",
IF($S30=$J$2,IF(Data!$C30&gt;=Data!$D30+2,"Hawaiite","Potassic Trachybasalt"),
IF($S30=$K$2,IF(Data!$C30&gt;=Data!$D30+2,"Mugearite","Shoshonite"),
IF($S30=$L$2,(IF(Data!$C30&gt;=Data!$D30+2,"Benmoreite","Latite")),""))))</f>
        <v/>
      </c>
    </row>
    <row r="31" spans="1:20" x14ac:dyDescent="0.2">
      <c r="A31" s="16">
        <f>Data!$A31</f>
        <v>16</v>
      </c>
      <c r="B31" s="27">
        <f>Data!$B31</f>
        <v>44.104419286996169</v>
      </c>
      <c r="C31" s="28">
        <f>Data!$C31+Data!$D31</f>
        <v>6.650670706088027</v>
      </c>
      <c r="D31" s="1" t="str">
        <f>IF(AND(AND($B31&gt;=Params!$A$33,$B31&lt;Params!$C$33),AND($C31&gt;=Params!$A$32,$C31&lt;Params!$A$26)),$D$2,"")</f>
        <v/>
      </c>
      <c r="E31" s="1" t="str">
        <f>IF(AND(AND($B31&gt;=Params!$C$33,$B31&lt;Params!$F$33),AND($C31&gt;=Params!$C$32,$C31&lt;Params!$C$22)),$E$2,"")</f>
        <v/>
      </c>
      <c r="F31" s="4" t="str">
        <f>IF(AND($B31&gt;=Params!$F$33,$B31&lt;Params!$J$33,$C31&lt;Params!$F$22+((Params!$J$20-Params!$F$22)/(Params!$J$33-Params!$F$33))*($B31-Params!$F$33)),$F$2,"")</f>
        <v/>
      </c>
      <c r="G31" s="4" t="str">
        <f>IF(AND($B31&gt;=Params!$J$33,$B31&lt;Params!$N$33,$C31&lt;Params!$J$20+((Params!$N$18-Params!$J$20)/(Params!$N$33-Params!$J$33))*($B31-Params!$J$33)),$G$2,"")</f>
        <v/>
      </c>
      <c r="H31" s="4" t="str">
        <f>IF(AND($B31&gt;=Params!$N$33,$C31&lt;Params!$N$18+((Params!$Q$16-Params!$N$18)/(Params!$Q$33-Params!$N$33))*($B31-Params!$N$33),C$3&lt;Params!$Q$16+((Params!$S$32-Params!$Q$16)/(Params!$S$33-Params!$Q$33))*($B31-Params!$Q$33)),$H$2,"")</f>
        <v/>
      </c>
      <c r="I31" s="12" t="str">
        <f>IF(AND($B31&gt;=Params!$Q$33,$C31&gt;=Params!$Q$16+((Params!$S$32-Params!$Q$16)/(Params!$S$33-Params!$Q$33))*($B31-Params!$Q$33)),$I$2,"")</f>
        <v/>
      </c>
      <c r="J31" s="1" t="str">
        <f>IF(AND($C31&gt;=Params!$C$22,$C31&lt;Params!$C$22+((Params!$E$17-Params!$C$22)/(Params!$E$33-Params!$C$33))*($B31-Params!$C$33),$C31&lt;Params!$E$17+((Params!$F$22-Params!$E$17)/(Params!$F$33-Params!$E$33))*($B31-Params!$E$33)),$J$2,"")</f>
        <v/>
      </c>
      <c r="K31" s="1" t="str">
        <f>IF(AND($C31&gt;=Params!$E$17+((Params!$F$22-Params!$E$17)/(Params!$F$33-Params!$E$33))*($B31-Params!$E$33),$C31&gt;=Params!$F$22+((Params!$J$20-Params!$F$22)/(Params!$J$33-Params!$F$33))*($B31-Params!$F$33),$C31&lt;Params!$E$17+((Params!$H$13-Params!$E$17)/(Params!$H$33-Params!$E$33))*($B31-Params!$E$33),$C31&lt;Params!$H$13+((Params!$J$20-Params!$H$13)/(Params!$J$33-Params!$H$33))*($B31-Params!$H$33)),$K$2,"")</f>
        <v/>
      </c>
      <c r="L31" s="1" t="str">
        <f>IF(AND($C31&gt;=Params!$H$13+((Params!$J$20-Params!$H$13)/(Params!$J$33-Params!$H$33))*($B31-Params!$H$33),$C31&gt;=Params!$J$20+((Params!$N$18-Params!$J$20)/(Params!$N$33-Params!$J$33))*($B31-Params!$J$33),$C31&lt;Params!$H$13+((Params!$K$9-Params!$H$13)/(Params!$K$33-Params!$H$33))*($B31-Params!$H$33),$C31&lt;Params!$K$9+((Params!$N$18-Params!$K$9)/(Params!$N$33-Params!$K$33))*($B31-Params!$K$33)),$L$2,"")</f>
        <v/>
      </c>
      <c r="M31" s="2" t="str">
        <f>IF(AND($C31&gt;=Params!$K$9+((Params!$N$18-Params!$K$9)/(Params!$N$33-Params!$K$33))*($B31-Params!$K$33),$C31&gt;=Params!$N$18+((Params!$Q$16-Params!$N$18)/(Params!$Q$33-Params!$N61))*($B31-Params!$Q$33),$C31&lt;Params!$K$9+((Params!$L$5-Params!$K$9)/(Params!$L$33-Params!$K$33))*($B31-Params!$K$33),$C31&lt;Params!$L$5+((Params!$Q$4-Params!$L$5)/(Params!$Q$33-Params!$L$33))*($B31-Params!$L$33),$B31&lt;Params!$Q$33),$M$2,"")</f>
        <v/>
      </c>
      <c r="N31" s="3" t="str">
        <f>IF(OR(AND($C31&gt;=Params!$A$26,$B31&gt;=Params!$A$33,$B31&lt;Params!$C$33,$C31&lt;Params!$A$18+((Params!$C$13-Params!$A$18)/(Params!$C$33-Params!$A$33))*($B31-Params!$A$33)),AND($B31&gt;=Params!$C$33,$C31&gt;Params!$C$22+((Params!$E$17-Params!$C$22)/(Params!$E$33-Params!$C$33))*($B31-Params!$C$33),$C31&lt;Params!$C$13+((Params!$E$17-Params!$C$13)/(Params!$E$33-Params!$C$33))*($B31-Params!$C$33))),$N$2,"")</f>
        <v>Basanite</v>
      </c>
      <c r="O31" s="1" t="str">
        <f>IF(AND($C31&gt;=Params!$C$13+((Params!$E$17-Params!$C$13)/(Params!$E$33-Params!$C$33))*($B31-Params!$C$33),$C31&gt;=Params!$E$17+((Params!$H$13-Params!$E$17)/(Params!$H$33-Params!$E$33))*($B31-Params!$E$33),$C31&lt;Params!$C$13+((Params!$D$9-Params!$C$13)/(Params!$D$33-Params!$C$33))*($B31-Params!$C$33),$C31&lt;Params!$D$9+((Params!$H$13-Params!$D$9)/(Params!$H$33-Params!$D$33))*($B31-Params!$D$33)),$O$2,"")</f>
        <v/>
      </c>
      <c r="P31" s="1" t="str">
        <f>IF(AND($C31&gt;=Params!$D$9+((Params!$H$13-Params!$D$9)/(Params!$H$33-Params!$D$33))*($B31-Params!$D$33),$C31&gt;=Params!$H$13+((Params!$K$9-Params!$H$13)/(Params!$K$33-Params!$H$33))*($B31-Params!$H$33),$C31&lt;Params!$D$9+((Params!$G$4-Params!$D$9)/(Params!$G$33-Params!$D$33))*($B31-Params!$D$33),$C31&lt;Params!$G$4+((Params!$K$9-Params!$G$4)/(Params!$K$33-Params!$G$33))*($B31-Params!$G$33)),$P$2,"")</f>
        <v/>
      </c>
      <c r="Q31" s="1" t="str">
        <f>IF(AND($C31&gt;=Params!$G$4+((Params!$K$9-Params!$G$4)/(Params!$K$33-Params!$G$33))*($B31-Params!$G$33),$C31&gt;Params!$K$9+((Params!$L$5-Params!$K$9)/(Params!$L$33-Params!$K$33))*($B31-Params!$K$33),$C31&lt;Params!$G$4+((Params!$L$5-Params!$G$4)/(Params!$L$33-Params!$G$33))*($B31-Params!$G$33)),$Q$2,"")</f>
        <v/>
      </c>
      <c r="R31" s="2" t="str">
        <f>IF(AND(OR($B31&lt;Params!$A$33,AND($B31&gt;=Params!$A$33,$B31&lt;Params!$C$33,$C31&gt;=Params!$A$18+((Params!$C$13-Params!$A$18)/(Params!$C$33-Params!$A$33))*($B31-Params!$A$33)),AND($B31&gt;=Params!$C$33,$B31&lt;Params!$D$33,$C31&gt;=Params!$C$13+((Params!$D$9-Params!$C$13)/(Params!$D$33-Params!$C$33))*($B31-Params!$C$33)),AND($B31&gt;=Params!$D$33,$C31&gt;=Params!$D$9+((Params!$G$4-Params!$D$9)/(Params!$G$33-Params!$D$33))*($B31-Params!$D$33))),$C31&lt;Params!$G$4,$B31&gt;0,$C31&gt;0),$R$2,"")</f>
        <v/>
      </c>
      <c r="S31" s="18" t="str">
        <f t="shared" si="0"/>
        <v>Basanite</v>
      </c>
      <c r="T31" s="14" t="str">
        <f>IF(AND($S31&lt;&gt;$J$2,$S31&lt;&gt;$K$2,$S31&lt;&gt;$L$2),"",
IF($S31=$J$2,IF(Data!$C31&gt;=Data!$D31+2,"Hawaiite","Potassic Trachybasalt"),
IF($S31=$K$2,IF(Data!$C31&gt;=Data!$D31+2,"Mugearite","Shoshonite"),
IF($S31=$L$2,(IF(Data!$C31&gt;=Data!$D31+2,"Benmoreite","Latite")),""))))</f>
        <v/>
      </c>
    </row>
    <row r="32" spans="1:20" x14ac:dyDescent="0.2">
      <c r="A32" s="16">
        <f>Data!$A32</f>
        <v>12</v>
      </c>
      <c r="B32" s="27">
        <f>Data!$B32</f>
        <v>44.104422571493131</v>
      </c>
      <c r="C32" s="28">
        <f>Data!$C32+Data!$D32</f>
        <v>6.650672480625154</v>
      </c>
      <c r="D32" s="1" t="str">
        <f>IF(AND(AND($B32&gt;=Params!$A$33,$B32&lt;Params!$C$33),AND($C32&gt;=Params!$A$32,$C32&lt;Params!$A$26)),$D$2,"")</f>
        <v/>
      </c>
      <c r="E32" s="1" t="str">
        <f>IF(AND(AND($B32&gt;=Params!$C$33,$B32&lt;Params!$F$33),AND($C32&gt;=Params!$C$32,$C32&lt;Params!$C$22)),$E$2,"")</f>
        <v/>
      </c>
      <c r="F32" s="4" t="str">
        <f>IF(AND($B32&gt;=Params!$F$33,$B32&lt;Params!$J$33,$C32&lt;Params!$F$22+((Params!$J$20-Params!$F$22)/(Params!$J$33-Params!$F$33))*($B32-Params!$F$33)),$F$2,"")</f>
        <v/>
      </c>
      <c r="G32" s="4" t="str">
        <f>IF(AND($B32&gt;=Params!$J$33,$B32&lt;Params!$N$33,$C32&lt;Params!$J$20+((Params!$N$18-Params!$J$20)/(Params!$N$33-Params!$J$33))*($B32-Params!$J$33)),$G$2,"")</f>
        <v/>
      </c>
      <c r="H32" s="4" t="str">
        <f>IF(AND($B32&gt;=Params!$N$33,$C32&lt;Params!$N$18+((Params!$Q$16-Params!$N$18)/(Params!$Q$33-Params!$N$33))*($B32-Params!$N$33),C$3&lt;Params!$Q$16+((Params!$S$32-Params!$Q$16)/(Params!$S$33-Params!$Q$33))*($B32-Params!$Q$33)),$H$2,"")</f>
        <v/>
      </c>
      <c r="I32" s="12" t="str">
        <f>IF(AND($B32&gt;=Params!$Q$33,$C32&gt;=Params!$Q$16+((Params!$S$32-Params!$Q$16)/(Params!$S$33-Params!$Q$33))*($B32-Params!$Q$33)),$I$2,"")</f>
        <v/>
      </c>
      <c r="J32" s="1" t="str">
        <f>IF(AND($C32&gt;=Params!$C$22,$C32&lt;Params!$C$22+((Params!$E$17-Params!$C$22)/(Params!$E$33-Params!$C$33))*($B32-Params!$C$33),$C32&lt;Params!$E$17+((Params!$F$22-Params!$E$17)/(Params!$F$33-Params!$E$33))*($B32-Params!$E$33)),$J$2,"")</f>
        <v/>
      </c>
      <c r="K32" s="1" t="str">
        <f>IF(AND($C32&gt;=Params!$E$17+((Params!$F$22-Params!$E$17)/(Params!$F$33-Params!$E$33))*($B32-Params!$E$33),$C32&gt;=Params!$F$22+((Params!$J$20-Params!$F$22)/(Params!$J$33-Params!$F$33))*($B32-Params!$F$33),$C32&lt;Params!$E$17+((Params!$H$13-Params!$E$17)/(Params!$H$33-Params!$E$33))*($B32-Params!$E$33),$C32&lt;Params!$H$13+((Params!$J$20-Params!$H$13)/(Params!$J$33-Params!$H$33))*($B32-Params!$H$33)),$K$2,"")</f>
        <v/>
      </c>
      <c r="L32" s="1" t="str">
        <f>IF(AND($C32&gt;=Params!$H$13+((Params!$J$20-Params!$H$13)/(Params!$J$33-Params!$H$33))*($B32-Params!$H$33),$C32&gt;=Params!$J$20+((Params!$N$18-Params!$J$20)/(Params!$N$33-Params!$J$33))*($B32-Params!$J$33),$C32&lt;Params!$H$13+((Params!$K$9-Params!$H$13)/(Params!$K$33-Params!$H$33))*($B32-Params!$H$33),$C32&lt;Params!$K$9+((Params!$N$18-Params!$K$9)/(Params!$N$33-Params!$K$33))*($B32-Params!$K$33)),$L$2,"")</f>
        <v/>
      </c>
      <c r="M32" s="2" t="str">
        <f>IF(AND($C32&gt;=Params!$K$9+((Params!$N$18-Params!$K$9)/(Params!$N$33-Params!$K$33))*($B32-Params!$K$33),$C32&gt;=Params!$N$18+((Params!$Q$16-Params!$N$18)/(Params!$Q$33-Params!$N62))*($B32-Params!$Q$33),$C32&lt;Params!$K$9+((Params!$L$5-Params!$K$9)/(Params!$L$33-Params!$K$33))*($B32-Params!$K$33),$C32&lt;Params!$L$5+((Params!$Q$4-Params!$L$5)/(Params!$Q$33-Params!$L$33))*($B32-Params!$L$33),$B32&lt;Params!$Q$33),$M$2,"")</f>
        <v/>
      </c>
      <c r="N32" s="3" t="str">
        <f>IF(OR(AND($C32&gt;=Params!$A$26,$B32&gt;=Params!$A$33,$B32&lt;Params!$C$33,$C32&lt;Params!$A$18+((Params!$C$13-Params!$A$18)/(Params!$C$33-Params!$A$33))*($B32-Params!$A$33)),AND($B32&gt;=Params!$C$33,$C32&gt;Params!$C$22+((Params!$E$17-Params!$C$22)/(Params!$E$33-Params!$C$33))*($B32-Params!$C$33),$C32&lt;Params!$C$13+((Params!$E$17-Params!$C$13)/(Params!$E$33-Params!$C$33))*($B32-Params!$C$33))),$N$2,"")</f>
        <v>Basanite</v>
      </c>
      <c r="O32" s="1" t="str">
        <f>IF(AND($C32&gt;=Params!$C$13+((Params!$E$17-Params!$C$13)/(Params!$E$33-Params!$C$33))*($B32-Params!$C$33),$C32&gt;=Params!$E$17+((Params!$H$13-Params!$E$17)/(Params!$H$33-Params!$E$33))*($B32-Params!$E$33),$C32&lt;Params!$C$13+((Params!$D$9-Params!$C$13)/(Params!$D$33-Params!$C$33))*($B32-Params!$C$33),$C32&lt;Params!$D$9+((Params!$H$13-Params!$D$9)/(Params!$H$33-Params!$D$33))*($B32-Params!$D$33)),$O$2,"")</f>
        <v/>
      </c>
      <c r="P32" s="1" t="str">
        <f>IF(AND($C32&gt;=Params!$D$9+((Params!$H$13-Params!$D$9)/(Params!$H$33-Params!$D$33))*($B32-Params!$D$33),$C32&gt;=Params!$H$13+((Params!$K$9-Params!$H$13)/(Params!$K$33-Params!$H$33))*($B32-Params!$H$33),$C32&lt;Params!$D$9+((Params!$G$4-Params!$D$9)/(Params!$G$33-Params!$D$33))*($B32-Params!$D$33),$C32&lt;Params!$G$4+((Params!$K$9-Params!$G$4)/(Params!$K$33-Params!$G$33))*($B32-Params!$G$33)),$P$2,"")</f>
        <v/>
      </c>
      <c r="Q32" s="1" t="str">
        <f>IF(AND($C32&gt;=Params!$G$4+((Params!$K$9-Params!$G$4)/(Params!$K$33-Params!$G$33))*($B32-Params!$G$33),$C32&gt;Params!$K$9+((Params!$L$5-Params!$K$9)/(Params!$L$33-Params!$K$33))*($B32-Params!$K$33),$C32&lt;Params!$G$4+((Params!$L$5-Params!$G$4)/(Params!$L$33-Params!$G$33))*($B32-Params!$G$33)),$Q$2,"")</f>
        <v/>
      </c>
      <c r="R32" s="2" t="str">
        <f>IF(AND(OR($B32&lt;Params!$A$33,AND($B32&gt;=Params!$A$33,$B32&lt;Params!$C$33,$C32&gt;=Params!$A$18+((Params!$C$13-Params!$A$18)/(Params!$C$33-Params!$A$33))*($B32-Params!$A$33)),AND($B32&gt;=Params!$C$33,$B32&lt;Params!$D$33,$C32&gt;=Params!$C$13+((Params!$D$9-Params!$C$13)/(Params!$D$33-Params!$C$33))*($B32-Params!$C$33)),AND($B32&gt;=Params!$D$33,$C32&gt;=Params!$D$9+((Params!$G$4-Params!$D$9)/(Params!$G$33-Params!$D$33))*($B32-Params!$D$33))),$C32&lt;Params!$G$4,$B32&gt;0,$C32&gt;0),$R$2,"")</f>
        <v/>
      </c>
      <c r="S32" s="18" t="str">
        <f t="shared" si="0"/>
        <v>Basanite</v>
      </c>
      <c r="T32" s="14" t="str">
        <f>IF(AND($S32&lt;&gt;$J$2,$S32&lt;&gt;$K$2,$S32&lt;&gt;$L$2),"",
IF($S32=$J$2,IF(Data!$C32&gt;=Data!$D32+2,"Hawaiite","Potassic Trachybasalt"),
IF($S32=$K$2,IF(Data!$C32&gt;=Data!$D32+2,"Mugearite","Shoshonite"),
IF($S32=$L$2,(IF(Data!$C32&gt;=Data!$D32+2,"Benmoreite","Latite")),""))))</f>
        <v/>
      </c>
    </row>
    <row r="33" spans="1:20" x14ac:dyDescent="0.2">
      <c r="A33" s="16">
        <f>Data!$A33</f>
        <v>15</v>
      </c>
      <c r="B33" s="27">
        <f>Data!$B33</f>
        <v>44.104425065494524</v>
      </c>
      <c r="C33" s="28">
        <f>Data!$C33+Data!$D33</f>
        <v>6.6506569223547727</v>
      </c>
      <c r="D33" s="1" t="str">
        <f>IF(AND(AND($B33&gt;=Params!$A$33,$B33&lt;Params!$C$33),AND($C33&gt;=Params!$A$32,$C33&lt;Params!$A$26)),$D$2,"")</f>
        <v/>
      </c>
      <c r="E33" s="1" t="str">
        <f>IF(AND(AND($B33&gt;=Params!$C$33,$B33&lt;Params!$F$33),AND($C33&gt;=Params!$C$32,$C33&lt;Params!$C$22)),$E$2,"")</f>
        <v/>
      </c>
      <c r="F33" s="4" t="str">
        <f>IF(AND($B33&gt;=Params!$F$33,$B33&lt;Params!$J$33,$C33&lt;Params!$F$22+((Params!$J$20-Params!$F$22)/(Params!$J$33-Params!$F$33))*($B33-Params!$F$33)),$F$2,"")</f>
        <v/>
      </c>
      <c r="G33" s="4" t="str">
        <f>IF(AND($B33&gt;=Params!$J$33,$B33&lt;Params!$N$33,$C33&lt;Params!$J$20+((Params!$N$18-Params!$J$20)/(Params!$N$33-Params!$J$33))*($B33-Params!$J$33)),$G$2,"")</f>
        <v/>
      </c>
      <c r="H33" s="4" t="str">
        <f>IF(AND($B33&gt;=Params!$N$33,$C33&lt;Params!$N$18+((Params!$Q$16-Params!$N$18)/(Params!$Q$33-Params!$N$33))*($B33-Params!$N$33),C$3&lt;Params!$Q$16+((Params!$S$32-Params!$Q$16)/(Params!$S$33-Params!$Q$33))*($B33-Params!$Q$33)),$H$2,"")</f>
        <v/>
      </c>
      <c r="I33" s="12" t="str">
        <f>IF(AND($B33&gt;=Params!$Q$33,$C33&gt;=Params!$Q$16+((Params!$S$32-Params!$Q$16)/(Params!$S$33-Params!$Q$33))*($B33-Params!$Q$33)),$I$2,"")</f>
        <v/>
      </c>
      <c r="J33" s="1" t="str">
        <f>IF(AND($C33&gt;=Params!$C$22,$C33&lt;Params!$C$22+((Params!$E$17-Params!$C$22)/(Params!$E$33-Params!$C$33))*($B33-Params!$C$33),$C33&lt;Params!$E$17+((Params!$F$22-Params!$E$17)/(Params!$F$33-Params!$E$33))*($B33-Params!$E$33)),$J$2,"")</f>
        <v/>
      </c>
      <c r="K33" s="1" t="str">
        <f>IF(AND($C33&gt;=Params!$E$17+((Params!$F$22-Params!$E$17)/(Params!$F$33-Params!$E$33))*($B33-Params!$E$33),$C33&gt;=Params!$F$22+((Params!$J$20-Params!$F$22)/(Params!$J$33-Params!$F$33))*($B33-Params!$F$33),$C33&lt;Params!$E$17+((Params!$H$13-Params!$E$17)/(Params!$H$33-Params!$E$33))*($B33-Params!$E$33),$C33&lt;Params!$H$13+((Params!$J$20-Params!$H$13)/(Params!$J$33-Params!$H$33))*($B33-Params!$H$33)),$K$2,"")</f>
        <v/>
      </c>
      <c r="L33" s="1" t="str">
        <f>IF(AND($C33&gt;=Params!$H$13+((Params!$J$20-Params!$H$13)/(Params!$J$33-Params!$H$33))*($B33-Params!$H$33),$C33&gt;=Params!$J$20+((Params!$N$18-Params!$J$20)/(Params!$N$33-Params!$J$33))*($B33-Params!$J$33),$C33&lt;Params!$H$13+((Params!$K$9-Params!$H$13)/(Params!$K$33-Params!$H$33))*($B33-Params!$H$33),$C33&lt;Params!$K$9+((Params!$N$18-Params!$K$9)/(Params!$N$33-Params!$K$33))*($B33-Params!$K$33)),$L$2,"")</f>
        <v/>
      </c>
      <c r="M33" s="2" t="str">
        <f>IF(AND($C33&gt;=Params!$K$9+((Params!$N$18-Params!$K$9)/(Params!$N$33-Params!$K$33))*($B33-Params!$K$33),$C33&gt;=Params!$N$18+((Params!$Q$16-Params!$N$18)/(Params!$Q$33-Params!$N63))*($B33-Params!$Q$33),$C33&lt;Params!$K$9+((Params!$L$5-Params!$K$9)/(Params!$L$33-Params!$K$33))*($B33-Params!$K$33),$C33&lt;Params!$L$5+((Params!$Q$4-Params!$L$5)/(Params!$Q$33-Params!$L$33))*($B33-Params!$L$33),$B33&lt;Params!$Q$33),$M$2,"")</f>
        <v/>
      </c>
      <c r="N33" s="3" t="str">
        <f>IF(OR(AND($C33&gt;=Params!$A$26,$B33&gt;=Params!$A$33,$B33&lt;Params!$C$33,$C33&lt;Params!$A$18+((Params!$C$13-Params!$A$18)/(Params!$C$33-Params!$A$33))*($B33-Params!$A$33)),AND($B33&gt;=Params!$C$33,$C33&gt;Params!$C$22+((Params!$E$17-Params!$C$22)/(Params!$E$33-Params!$C$33))*($B33-Params!$C$33),$C33&lt;Params!$C$13+((Params!$E$17-Params!$C$13)/(Params!$E$33-Params!$C$33))*($B33-Params!$C$33))),$N$2,"")</f>
        <v>Basanite</v>
      </c>
      <c r="O33" s="1" t="str">
        <f>IF(AND($C33&gt;=Params!$C$13+((Params!$E$17-Params!$C$13)/(Params!$E$33-Params!$C$33))*($B33-Params!$C$33),$C33&gt;=Params!$E$17+((Params!$H$13-Params!$E$17)/(Params!$H$33-Params!$E$33))*($B33-Params!$E$33),$C33&lt;Params!$C$13+((Params!$D$9-Params!$C$13)/(Params!$D$33-Params!$C$33))*($B33-Params!$C$33),$C33&lt;Params!$D$9+((Params!$H$13-Params!$D$9)/(Params!$H$33-Params!$D$33))*($B33-Params!$D$33)),$O$2,"")</f>
        <v/>
      </c>
      <c r="P33" s="1" t="str">
        <f>IF(AND($C33&gt;=Params!$D$9+((Params!$H$13-Params!$D$9)/(Params!$H$33-Params!$D$33))*($B33-Params!$D$33),$C33&gt;=Params!$H$13+((Params!$K$9-Params!$H$13)/(Params!$K$33-Params!$H$33))*($B33-Params!$H$33),$C33&lt;Params!$D$9+((Params!$G$4-Params!$D$9)/(Params!$G$33-Params!$D$33))*($B33-Params!$D$33),$C33&lt;Params!$G$4+((Params!$K$9-Params!$G$4)/(Params!$K$33-Params!$G$33))*($B33-Params!$G$33)),$P$2,"")</f>
        <v/>
      </c>
      <c r="Q33" s="1" t="str">
        <f>IF(AND($C33&gt;=Params!$G$4+((Params!$K$9-Params!$G$4)/(Params!$K$33-Params!$G$33))*($B33-Params!$G$33),$C33&gt;Params!$K$9+((Params!$L$5-Params!$K$9)/(Params!$L$33-Params!$K$33))*($B33-Params!$K$33),$C33&lt;Params!$G$4+((Params!$L$5-Params!$G$4)/(Params!$L$33-Params!$G$33))*($B33-Params!$G$33)),$Q$2,"")</f>
        <v/>
      </c>
      <c r="R33" s="2" t="str">
        <f>IF(AND(OR($B33&lt;Params!$A$33,AND($B33&gt;=Params!$A$33,$B33&lt;Params!$C$33,$C33&gt;=Params!$A$18+((Params!$C$13-Params!$A$18)/(Params!$C$33-Params!$A$33))*($B33-Params!$A$33)),AND($B33&gt;=Params!$C$33,$B33&lt;Params!$D$33,$C33&gt;=Params!$C$13+((Params!$D$9-Params!$C$13)/(Params!$D$33-Params!$C$33))*($B33-Params!$C$33)),AND($B33&gt;=Params!$D$33,$C33&gt;=Params!$D$9+((Params!$G$4-Params!$D$9)/(Params!$G$33-Params!$D$33))*($B33-Params!$D$33))),$C33&lt;Params!$G$4,$B33&gt;0,$C33&gt;0),$R$2,"")</f>
        <v/>
      </c>
      <c r="S33" s="18" t="str">
        <f t="shared" si="0"/>
        <v>Basanite</v>
      </c>
      <c r="T33" s="14" t="str">
        <f>IF(AND($S33&lt;&gt;$J$2,$S33&lt;&gt;$K$2,$S33&lt;&gt;$L$2),"",
IF($S33=$J$2,IF(Data!$C33&gt;=Data!$D33+2,"Hawaiite","Potassic Trachybasalt"),
IF($S33=$K$2,IF(Data!$C33&gt;=Data!$D33+2,"Mugearite","Shoshonite"),
IF($S33=$L$2,(IF(Data!$C33&gt;=Data!$D33+2,"Benmoreite","Latite")),""))))</f>
        <v/>
      </c>
    </row>
    <row r="34" spans="1:20" x14ac:dyDescent="0.2">
      <c r="A34" s="16">
        <f>Data!$A34</f>
        <v>11</v>
      </c>
      <c r="B34" s="27">
        <f>Data!$B34</f>
        <v>44.104473391340811</v>
      </c>
      <c r="C34" s="28">
        <f>Data!$C34+Data!$D34</f>
        <v>6.6506658321436012</v>
      </c>
      <c r="D34" s="1" t="str">
        <f>IF(AND(AND($B34&gt;=Params!$A$33,$B34&lt;Params!$C$33),AND($C34&gt;=Params!$A$32,$C34&lt;Params!$A$26)),$D$2,"")</f>
        <v/>
      </c>
      <c r="E34" s="1" t="str">
        <f>IF(AND(AND($B34&gt;=Params!$C$33,$B34&lt;Params!$F$33),AND($C34&gt;=Params!$C$32,$C34&lt;Params!$C$22)),$E$2,"")</f>
        <v/>
      </c>
      <c r="F34" s="4" t="str">
        <f>IF(AND($B34&gt;=Params!$F$33,$B34&lt;Params!$J$33,$C34&lt;Params!$F$22+((Params!$J$20-Params!$F$22)/(Params!$J$33-Params!$F$33))*($B34-Params!$F$33)),$F$2,"")</f>
        <v/>
      </c>
      <c r="G34" s="4" t="str">
        <f>IF(AND($B34&gt;=Params!$J$33,$B34&lt;Params!$N$33,$C34&lt;Params!$J$20+((Params!$N$18-Params!$J$20)/(Params!$N$33-Params!$J$33))*($B34-Params!$J$33)),$G$2,"")</f>
        <v/>
      </c>
      <c r="H34" s="4" t="str">
        <f>IF(AND($B34&gt;=Params!$N$33,$C34&lt;Params!$N$18+((Params!$Q$16-Params!$N$18)/(Params!$Q$33-Params!$N$33))*($B34-Params!$N$33),C$3&lt;Params!$Q$16+((Params!$S$32-Params!$Q$16)/(Params!$S$33-Params!$Q$33))*($B34-Params!$Q$33)),$H$2,"")</f>
        <v/>
      </c>
      <c r="I34" s="12" t="str">
        <f>IF(AND($B34&gt;=Params!$Q$33,$C34&gt;=Params!$Q$16+((Params!$S$32-Params!$Q$16)/(Params!$S$33-Params!$Q$33))*($B34-Params!$Q$33)),$I$2,"")</f>
        <v/>
      </c>
      <c r="J34" s="1" t="str">
        <f>IF(AND($C34&gt;=Params!$C$22,$C34&lt;Params!$C$22+((Params!$E$17-Params!$C$22)/(Params!$E$33-Params!$C$33))*($B34-Params!$C$33),$C34&lt;Params!$E$17+((Params!$F$22-Params!$E$17)/(Params!$F$33-Params!$E$33))*($B34-Params!$E$33)),$J$2,"")</f>
        <v/>
      </c>
      <c r="K34" s="1" t="str">
        <f>IF(AND($C34&gt;=Params!$E$17+((Params!$F$22-Params!$E$17)/(Params!$F$33-Params!$E$33))*($B34-Params!$E$33),$C34&gt;=Params!$F$22+((Params!$J$20-Params!$F$22)/(Params!$J$33-Params!$F$33))*($B34-Params!$F$33),$C34&lt;Params!$E$17+((Params!$H$13-Params!$E$17)/(Params!$H$33-Params!$E$33))*($B34-Params!$E$33),$C34&lt;Params!$H$13+((Params!$J$20-Params!$H$13)/(Params!$J$33-Params!$H$33))*($B34-Params!$H$33)),$K$2,"")</f>
        <v/>
      </c>
      <c r="L34" s="1" t="str">
        <f>IF(AND($C34&gt;=Params!$H$13+((Params!$J$20-Params!$H$13)/(Params!$J$33-Params!$H$33))*($B34-Params!$H$33),$C34&gt;=Params!$J$20+((Params!$N$18-Params!$J$20)/(Params!$N$33-Params!$J$33))*($B34-Params!$J$33),$C34&lt;Params!$H$13+((Params!$K$9-Params!$H$13)/(Params!$K$33-Params!$H$33))*($B34-Params!$H$33),$C34&lt;Params!$K$9+((Params!$N$18-Params!$K$9)/(Params!$N$33-Params!$K$33))*($B34-Params!$K$33)),$L$2,"")</f>
        <v/>
      </c>
      <c r="M34" s="2" t="str">
        <f>IF(AND($C34&gt;=Params!$K$9+((Params!$N$18-Params!$K$9)/(Params!$N$33-Params!$K$33))*($B34-Params!$K$33),$C34&gt;=Params!$N$18+((Params!$Q$16-Params!$N$18)/(Params!$Q$33-Params!$N64))*($B34-Params!$Q$33),$C34&lt;Params!$K$9+((Params!$L$5-Params!$K$9)/(Params!$L$33-Params!$K$33))*($B34-Params!$K$33),$C34&lt;Params!$L$5+((Params!$Q$4-Params!$L$5)/(Params!$Q$33-Params!$L$33))*($B34-Params!$L$33),$B34&lt;Params!$Q$33),$M$2,"")</f>
        <v/>
      </c>
      <c r="N34" s="3" t="str">
        <f>IF(OR(AND($C34&gt;=Params!$A$26,$B34&gt;=Params!$A$33,$B34&lt;Params!$C$33,$C34&lt;Params!$A$18+((Params!$C$13-Params!$A$18)/(Params!$C$33-Params!$A$33))*($B34-Params!$A$33)),AND($B34&gt;=Params!$C$33,$C34&gt;Params!$C$22+((Params!$E$17-Params!$C$22)/(Params!$E$33-Params!$C$33))*($B34-Params!$C$33),$C34&lt;Params!$C$13+((Params!$E$17-Params!$C$13)/(Params!$E$33-Params!$C$33))*($B34-Params!$C$33))),$N$2,"")</f>
        <v>Basanite</v>
      </c>
      <c r="O34" s="1" t="str">
        <f>IF(AND($C34&gt;=Params!$C$13+((Params!$E$17-Params!$C$13)/(Params!$E$33-Params!$C$33))*($B34-Params!$C$33),$C34&gt;=Params!$E$17+((Params!$H$13-Params!$E$17)/(Params!$H$33-Params!$E$33))*($B34-Params!$E$33),$C34&lt;Params!$C$13+((Params!$D$9-Params!$C$13)/(Params!$D$33-Params!$C$33))*($B34-Params!$C$33),$C34&lt;Params!$D$9+((Params!$H$13-Params!$D$9)/(Params!$H$33-Params!$D$33))*($B34-Params!$D$33)),$O$2,"")</f>
        <v/>
      </c>
      <c r="P34" s="1" t="str">
        <f>IF(AND($C34&gt;=Params!$D$9+((Params!$H$13-Params!$D$9)/(Params!$H$33-Params!$D$33))*($B34-Params!$D$33),$C34&gt;=Params!$H$13+((Params!$K$9-Params!$H$13)/(Params!$K$33-Params!$H$33))*($B34-Params!$H$33),$C34&lt;Params!$D$9+((Params!$G$4-Params!$D$9)/(Params!$G$33-Params!$D$33))*($B34-Params!$D$33),$C34&lt;Params!$G$4+((Params!$K$9-Params!$G$4)/(Params!$K$33-Params!$G$33))*($B34-Params!$G$33)),$P$2,"")</f>
        <v/>
      </c>
      <c r="Q34" s="1" t="str">
        <f>IF(AND($C34&gt;=Params!$G$4+((Params!$K$9-Params!$G$4)/(Params!$K$33-Params!$G$33))*($B34-Params!$G$33),$C34&gt;Params!$K$9+((Params!$L$5-Params!$K$9)/(Params!$L$33-Params!$K$33))*($B34-Params!$K$33),$C34&lt;Params!$G$4+((Params!$L$5-Params!$G$4)/(Params!$L$33-Params!$G$33))*($B34-Params!$G$33)),$Q$2,"")</f>
        <v/>
      </c>
      <c r="R34" s="2" t="str">
        <f>IF(AND(OR($B34&lt;Params!$A$33,AND($B34&gt;=Params!$A$33,$B34&lt;Params!$C$33,$C34&gt;=Params!$A$18+((Params!$C$13-Params!$A$18)/(Params!$C$33-Params!$A$33))*($B34-Params!$A$33)),AND($B34&gt;=Params!$C$33,$B34&lt;Params!$D$33,$C34&gt;=Params!$C$13+((Params!$D$9-Params!$C$13)/(Params!$D$33-Params!$C$33))*($B34-Params!$C$33)),AND($B34&gt;=Params!$D$33,$C34&gt;=Params!$D$9+((Params!$G$4-Params!$D$9)/(Params!$G$33-Params!$D$33))*($B34-Params!$D$33))),$C34&lt;Params!$G$4,$B34&gt;0,$C34&gt;0),$R$2,"")</f>
        <v/>
      </c>
      <c r="S34" s="18" t="str">
        <f t="shared" si="0"/>
        <v>Basanite</v>
      </c>
      <c r="T34" s="14" t="str">
        <f>IF(AND($S34&lt;&gt;$J$2,$S34&lt;&gt;$K$2,$S34&lt;&gt;$L$2),"",
IF($S34=$J$2,IF(Data!$C34&gt;=Data!$D34+2,"Hawaiite","Potassic Trachybasalt"),
IF($S34=$K$2,IF(Data!$C34&gt;=Data!$D34+2,"Mugearite","Shoshonite"),
IF($S34=$L$2,(IF(Data!$C34&gt;=Data!$D34+2,"Benmoreite","Latite")),""))))</f>
        <v/>
      </c>
    </row>
    <row r="35" spans="1:20" x14ac:dyDescent="0.2">
      <c r="A35" s="16" t="str">
        <f>Data!$A35</f>
        <v>Thibault and Holloway, 1994</v>
      </c>
      <c r="B35" s="27">
        <f>Data!$B35</f>
        <v>44.228975945292838</v>
      </c>
      <c r="C35" s="28">
        <f>Data!$C35+Data!$D35</f>
        <v>6.667936749857116</v>
      </c>
      <c r="D35" s="1" t="str">
        <f>IF(AND(AND($B35&gt;=Params!$A$33,$B35&lt;Params!$C$33),AND($C35&gt;=Params!$A$32,$C35&lt;Params!$A$26)),$D$2,"")</f>
        <v/>
      </c>
      <c r="E35" s="1" t="str">
        <f>IF(AND(AND($B35&gt;=Params!$C$33,$B35&lt;Params!$F$33),AND($C35&gt;=Params!$C$32,$C35&lt;Params!$C$22)),$E$2,"")</f>
        <v/>
      </c>
      <c r="F35" s="4" t="str">
        <f>IF(AND($B35&gt;=Params!$F$33,$B35&lt;Params!$J$33,$C35&lt;Params!$F$22+((Params!$J$20-Params!$F$22)/(Params!$J$33-Params!$F$33))*($B35-Params!$F$33)),$F$2,"")</f>
        <v/>
      </c>
      <c r="G35" s="4" t="str">
        <f>IF(AND($B35&gt;=Params!$J$33,$B35&lt;Params!$N$33,$C35&lt;Params!$J$20+((Params!$N$18-Params!$J$20)/(Params!$N$33-Params!$J$33))*($B35-Params!$J$33)),$G$2,"")</f>
        <v/>
      </c>
      <c r="H35" s="4" t="str">
        <f>IF(AND($B35&gt;=Params!$N$33,$C35&lt;Params!$N$18+((Params!$Q$16-Params!$N$18)/(Params!$Q$33-Params!$N$33))*($B35-Params!$N$33),C$3&lt;Params!$Q$16+((Params!$S$32-Params!$Q$16)/(Params!$S$33-Params!$Q$33))*($B35-Params!$Q$33)),$H$2,"")</f>
        <v/>
      </c>
      <c r="I35" s="12" t="str">
        <f>IF(AND($B35&gt;=Params!$Q$33,$C35&gt;=Params!$Q$16+((Params!$S$32-Params!$Q$16)/(Params!$S$33-Params!$Q$33))*($B35-Params!$Q$33)),$I$2,"")</f>
        <v/>
      </c>
      <c r="J35" s="1" t="str">
        <f>IF(AND($C35&gt;=Params!$C$22,$C35&lt;Params!$C$22+((Params!$E$17-Params!$C$22)/(Params!$E$33-Params!$C$33))*($B35-Params!$C$33),$C35&lt;Params!$E$17+((Params!$F$22-Params!$E$17)/(Params!$F$33-Params!$E$33))*($B35-Params!$E$33)),$J$2,"")</f>
        <v/>
      </c>
      <c r="K35" s="1" t="str">
        <f>IF(AND($C35&gt;=Params!$E$17+((Params!$F$22-Params!$E$17)/(Params!$F$33-Params!$E$33))*($B35-Params!$E$33),$C35&gt;=Params!$F$22+((Params!$J$20-Params!$F$22)/(Params!$J$33-Params!$F$33))*($B35-Params!$F$33),$C35&lt;Params!$E$17+((Params!$H$13-Params!$E$17)/(Params!$H$33-Params!$E$33))*($B35-Params!$E$33),$C35&lt;Params!$H$13+((Params!$J$20-Params!$H$13)/(Params!$J$33-Params!$H$33))*($B35-Params!$H$33)),$K$2,"")</f>
        <v/>
      </c>
      <c r="L35" s="1" t="str">
        <f>IF(AND($C35&gt;=Params!$H$13+((Params!$J$20-Params!$H$13)/(Params!$J$33-Params!$H$33))*($B35-Params!$H$33),$C35&gt;=Params!$J$20+((Params!$N$18-Params!$J$20)/(Params!$N$33-Params!$J$33))*($B35-Params!$J$33),$C35&lt;Params!$H$13+((Params!$K$9-Params!$H$13)/(Params!$K$33-Params!$H$33))*($B35-Params!$H$33),$C35&lt;Params!$K$9+((Params!$N$18-Params!$K$9)/(Params!$N$33-Params!$K$33))*($B35-Params!$K$33)),$L$2,"")</f>
        <v/>
      </c>
      <c r="M35" s="2" t="str">
        <f>IF(AND($C35&gt;=Params!$K$9+((Params!$N$18-Params!$K$9)/(Params!$N$33-Params!$K$33))*($B35-Params!$K$33),$C35&gt;=Params!$N$18+((Params!$Q$16-Params!$N$18)/(Params!$Q$33-Params!$N65))*($B35-Params!$Q$33),$C35&lt;Params!$K$9+((Params!$L$5-Params!$K$9)/(Params!$L$33-Params!$K$33))*($B35-Params!$K$33),$C35&lt;Params!$L$5+((Params!$Q$4-Params!$L$5)/(Params!$Q$33-Params!$L$33))*($B35-Params!$L$33),$B35&lt;Params!$Q$33),$M$2,"")</f>
        <v/>
      </c>
      <c r="N35" s="3" t="str">
        <f>IF(OR(AND($C35&gt;=Params!$A$26,$B35&gt;=Params!$A$33,$B35&lt;Params!$C$33,$C35&lt;Params!$A$18+((Params!$C$13-Params!$A$18)/(Params!$C$33-Params!$A$33))*($B35-Params!$A$33)),AND($B35&gt;=Params!$C$33,$C35&gt;Params!$C$22+((Params!$E$17-Params!$C$22)/(Params!$E$33-Params!$C$33))*($B35-Params!$C$33),$C35&lt;Params!$C$13+((Params!$E$17-Params!$C$13)/(Params!$E$33-Params!$C$33))*($B35-Params!$C$33))),$N$2,"")</f>
        <v>Basanite</v>
      </c>
      <c r="O35" s="1" t="str">
        <f>IF(AND($C35&gt;=Params!$C$13+((Params!$E$17-Params!$C$13)/(Params!$E$33-Params!$C$33))*($B35-Params!$C$33),$C35&gt;=Params!$E$17+((Params!$H$13-Params!$E$17)/(Params!$H$33-Params!$E$33))*($B35-Params!$E$33),$C35&lt;Params!$C$13+((Params!$D$9-Params!$C$13)/(Params!$D$33-Params!$C$33))*($B35-Params!$C$33),$C35&lt;Params!$D$9+((Params!$H$13-Params!$D$9)/(Params!$H$33-Params!$D$33))*($B35-Params!$D$33)),$O$2,"")</f>
        <v/>
      </c>
      <c r="P35" s="1" t="str">
        <f>IF(AND($C35&gt;=Params!$D$9+((Params!$H$13-Params!$D$9)/(Params!$H$33-Params!$D$33))*($B35-Params!$D$33),$C35&gt;=Params!$H$13+((Params!$K$9-Params!$H$13)/(Params!$K$33-Params!$H$33))*($B35-Params!$H$33),$C35&lt;Params!$D$9+((Params!$G$4-Params!$D$9)/(Params!$G$33-Params!$D$33))*($B35-Params!$D$33),$C35&lt;Params!$G$4+((Params!$K$9-Params!$G$4)/(Params!$K$33-Params!$G$33))*($B35-Params!$G$33)),$P$2,"")</f>
        <v/>
      </c>
      <c r="Q35" s="1" t="str">
        <f>IF(AND($C35&gt;=Params!$G$4+((Params!$K$9-Params!$G$4)/(Params!$K$33-Params!$G$33))*($B35-Params!$G$33),$C35&gt;Params!$K$9+((Params!$L$5-Params!$K$9)/(Params!$L$33-Params!$K$33))*($B35-Params!$K$33),$C35&lt;Params!$G$4+((Params!$L$5-Params!$G$4)/(Params!$L$33-Params!$G$33))*($B35-Params!$G$33)),$Q$2,"")</f>
        <v/>
      </c>
      <c r="R35" s="2" t="str">
        <f>IF(AND(OR($B35&lt;Params!$A$33,AND($B35&gt;=Params!$A$33,$B35&lt;Params!$C$33,$C35&gt;=Params!$A$18+((Params!$C$13-Params!$A$18)/(Params!$C$33-Params!$A$33))*($B35-Params!$A$33)),AND($B35&gt;=Params!$C$33,$B35&lt;Params!$D$33,$C35&gt;=Params!$C$13+((Params!$D$9-Params!$C$13)/(Params!$D$33-Params!$C$33))*($B35-Params!$C$33)),AND($B35&gt;=Params!$D$33,$C35&gt;=Params!$D$9+((Params!$G$4-Params!$D$9)/(Params!$G$33-Params!$D$33))*($B35-Params!$D$33))),$C35&lt;Params!$G$4,$B35&gt;0,$C35&gt;0),$R$2,"")</f>
        <v/>
      </c>
      <c r="S35" s="18" t="str">
        <f t="shared" si="0"/>
        <v>Basanite</v>
      </c>
      <c r="T35" s="14" t="str">
        <f>IF(AND($S35&lt;&gt;$J$2,$S35&lt;&gt;$K$2,$S35&lt;&gt;$L$2),"",
IF($S35=$J$2,IF(Data!$C35&gt;=Data!$D35+2,"Hawaiite","Potassic Trachybasalt"),
IF($S35=$K$2,IF(Data!$C35&gt;=Data!$D35+2,"Mugearite","Shoshonite"),
IF($S35=$L$2,(IF(Data!$C35&gt;=Data!$D35+2,"Benmoreite","Latite")),""))))</f>
        <v/>
      </c>
    </row>
    <row r="36" spans="1:20" x14ac:dyDescent="0.2">
      <c r="A36" s="16" t="str">
        <f>Data!$A36</f>
        <v>Iacono-Marziano et al 2008</v>
      </c>
      <c r="B36" s="27">
        <f>Data!$B36</f>
        <v>45.04</v>
      </c>
      <c r="C36" s="28">
        <f>Data!$C36+Data!$D36</f>
        <v>4.25</v>
      </c>
      <c r="D36" s="1" t="str">
        <f>IF(AND(AND($B36&gt;=Params!$A$33,$B36&lt;Params!$C$33),AND($C36&gt;=Params!$A$32,$C36&lt;Params!$A$26)),$D$2,"")</f>
        <v/>
      </c>
      <c r="E36" s="1" t="str">
        <f>IF(AND(AND($B36&gt;=Params!$C$33,$B36&lt;Params!$F$33),AND($C36&gt;=Params!$C$32,$C36&lt;Params!$C$22)),$E$2,"")</f>
        <v>Basalt</v>
      </c>
      <c r="F36" s="4" t="str">
        <f>IF(AND($B36&gt;=Params!$F$33,$B36&lt;Params!$J$33,$C36&lt;Params!$F$22+((Params!$J$20-Params!$F$22)/(Params!$J$33-Params!$F$33))*($B36-Params!$F$33)),$F$2,"")</f>
        <v/>
      </c>
      <c r="G36" s="4" t="str">
        <f>IF(AND($B36&gt;=Params!$J$33,$B36&lt;Params!$N$33,$C36&lt;Params!$J$20+((Params!$N$18-Params!$J$20)/(Params!$N$33-Params!$J$33))*($B36-Params!$J$33)),$G$2,"")</f>
        <v/>
      </c>
      <c r="H36" s="4" t="str">
        <f>IF(AND($B36&gt;=Params!$N$33,$C36&lt;Params!$N$18+((Params!$Q$16-Params!$N$18)/(Params!$Q$33-Params!$N$33))*($B36-Params!$N$33),C$3&lt;Params!$Q$16+((Params!$S$32-Params!$Q$16)/(Params!$S$33-Params!$Q$33))*($B36-Params!$Q$33)),$H$2,"")</f>
        <v/>
      </c>
      <c r="I36" s="12" t="str">
        <f>IF(AND($B36&gt;=Params!$Q$33,$C36&gt;=Params!$Q$16+((Params!$S$32-Params!$Q$16)/(Params!$S$33-Params!$Q$33))*($B36-Params!$Q$33)),$I$2,"")</f>
        <v/>
      </c>
      <c r="J36" s="1" t="str">
        <f>IF(AND($C36&gt;=Params!$C$22,$C36&lt;Params!$C$22+((Params!$E$17-Params!$C$22)/(Params!$E$33-Params!$C$33))*($B36-Params!$C$33),$C36&lt;Params!$E$17+((Params!$F$22-Params!$E$17)/(Params!$F$33-Params!$E$33))*($B36-Params!$E$33)),$J$2,"")</f>
        <v/>
      </c>
      <c r="K36" s="1" t="str">
        <f>IF(AND($C36&gt;=Params!$E$17+((Params!$F$22-Params!$E$17)/(Params!$F$33-Params!$E$33))*($B36-Params!$E$33),$C36&gt;=Params!$F$22+((Params!$J$20-Params!$F$22)/(Params!$J$33-Params!$F$33))*($B36-Params!$F$33),$C36&lt;Params!$E$17+((Params!$H$13-Params!$E$17)/(Params!$H$33-Params!$E$33))*($B36-Params!$E$33),$C36&lt;Params!$H$13+((Params!$J$20-Params!$H$13)/(Params!$J$33-Params!$H$33))*($B36-Params!$H$33)),$K$2,"")</f>
        <v/>
      </c>
      <c r="L36" s="1" t="str">
        <f>IF(AND($C36&gt;=Params!$H$13+((Params!$J$20-Params!$H$13)/(Params!$J$33-Params!$H$33))*($B36-Params!$H$33),$C36&gt;=Params!$J$20+((Params!$N$18-Params!$J$20)/(Params!$N$33-Params!$J$33))*($B36-Params!$J$33),$C36&lt;Params!$H$13+((Params!$K$9-Params!$H$13)/(Params!$K$33-Params!$H$33))*($B36-Params!$H$33),$C36&lt;Params!$K$9+((Params!$N$18-Params!$K$9)/(Params!$N$33-Params!$K$33))*($B36-Params!$K$33)),$L$2,"")</f>
        <v/>
      </c>
      <c r="M36" s="2" t="str">
        <f>IF(AND($C36&gt;=Params!$K$9+((Params!$N$18-Params!$K$9)/(Params!$N$33-Params!$K$33))*($B36-Params!$K$33),$C36&gt;=Params!$N$18+((Params!$Q$16-Params!$N$18)/(Params!$Q$33-Params!$N66))*($B36-Params!$Q$33),$C36&lt;Params!$K$9+((Params!$L$5-Params!$K$9)/(Params!$L$33-Params!$K$33))*($B36-Params!$K$33),$C36&lt;Params!$L$5+((Params!$Q$4-Params!$L$5)/(Params!$Q$33-Params!$L$33))*($B36-Params!$L$33),$B36&lt;Params!$Q$33),$M$2,"")</f>
        <v/>
      </c>
      <c r="N36" s="3" t="str">
        <f>IF(OR(AND($C36&gt;=Params!$A$26,$B36&gt;=Params!$A$33,$B36&lt;Params!$C$33,$C36&lt;Params!$A$18+((Params!$C$13-Params!$A$18)/(Params!$C$33-Params!$A$33))*($B36-Params!$A$33)),AND($B36&gt;=Params!$C$33,$C36&gt;Params!$C$22+((Params!$E$17-Params!$C$22)/(Params!$E$33-Params!$C$33))*($B36-Params!$C$33),$C36&lt;Params!$C$13+((Params!$E$17-Params!$C$13)/(Params!$E$33-Params!$C$33))*($B36-Params!$C$33))),$N$2,"")</f>
        <v/>
      </c>
      <c r="O36" s="1" t="str">
        <f>IF(AND($C36&gt;=Params!$C$13+((Params!$E$17-Params!$C$13)/(Params!$E$33-Params!$C$33))*($B36-Params!$C$33),$C36&gt;=Params!$E$17+((Params!$H$13-Params!$E$17)/(Params!$H$33-Params!$E$33))*($B36-Params!$E$33),$C36&lt;Params!$C$13+((Params!$D$9-Params!$C$13)/(Params!$D$33-Params!$C$33))*($B36-Params!$C$33),$C36&lt;Params!$D$9+((Params!$H$13-Params!$D$9)/(Params!$H$33-Params!$D$33))*($B36-Params!$D$33)),$O$2,"")</f>
        <v/>
      </c>
      <c r="P36" s="1" t="str">
        <f>IF(AND($C36&gt;=Params!$D$9+((Params!$H$13-Params!$D$9)/(Params!$H$33-Params!$D$33))*($B36-Params!$D$33),$C36&gt;=Params!$H$13+((Params!$K$9-Params!$H$13)/(Params!$K$33-Params!$H$33))*($B36-Params!$H$33),$C36&lt;Params!$D$9+((Params!$G$4-Params!$D$9)/(Params!$G$33-Params!$D$33))*($B36-Params!$D$33),$C36&lt;Params!$G$4+((Params!$K$9-Params!$G$4)/(Params!$K$33-Params!$G$33))*($B36-Params!$G$33)),$P$2,"")</f>
        <v/>
      </c>
      <c r="Q36" s="1" t="str">
        <f>IF(AND($C36&gt;=Params!$G$4+((Params!$K$9-Params!$G$4)/(Params!$K$33-Params!$G$33))*($B36-Params!$G$33),$C36&gt;Params!$K$9+((Params!$L$5-Params!$K$9)/(Params!$L$33-Params!$K$33))*($B36-Params!$K$33),$C36&lt;Params!$G$4+((Params!$L$5-Params!$G$4)/(Params!$L$33-Params!$G$33))*($B36-Params!$G$33)),$Q$2,"")</f>
        <v/>
      </c>
      <c r="R36" s="2" t="str">
        <f>IF(AND(OR($B36&lt;Params!$A$33,AND($B36&gt;=Params!$A$33,$B36&lt;Params!$C$33,$C36&gt;=Params!$A$18+((Params!$C$13-Params!$A$18)/(Params!$C$33-Params!$A$33))*($B36-Params!$A$33)),AND($B36&gt;=Params!$C$33,$B36&lt;Params!$D$33,$C36&gt;=Params!$C$13+((Params!$D$9-Params!$C$13)/(Params!$D$33-Params!$C$33))*($B36-Params!$C$33)),AND($B36&gt;=Params!$D$33,$C36&gt;=Params!$D$9+((Params!$G$4-Params!$D$9)/(Params!$G$33-Params!$D$33))*($B36-Params!$D$33))),$C36&lt;Params!$G$4,$B36&gt;0,$C36&gt;0),$R$2,"")</f>
        <v/>
      </c>
      <c r="S36" s="18" t="str">
        <f t="shared" si="0"/>
        <v>Basalt</v>
      </c>
      <c r="T36" s="14" t="str">
        <f>IF(AND($S36&lt;&gt;$J$2,$S36&lt;&gt;$K$2,$S36&lt;&gt;$L$2),"",
IF($S36=$J$2,IF(Data!$C36&gt;=Data!$D36+2,"Hawaiite","Potassic Trachybasalt"),
IF($S36=$K$2,IF(Data!$C36&gt;=Data!$D36+2,"Mugearite","Shoshonite"),
IF($S36=$L$2,(IF(Data!$C36&gt;=Data!$D36+2,"Benmoreite","Latite")),""))))</f>
        <v/>
      </c>
    </row>
    <row r="37" spans="1:20" x14ac:dyDescent="0.2">
      <c r="A37" s="16" t="str">
        <f>Data!$A37</f>
        <v>B237</v>
      </c>
      <c r="B37" s="27">
        <f>Data!$B37</f>
        <v>45.472028648518993</v>
      </c>
      <c r="C37" s="28">
        <f>Data!$C37+Data!$D37</f>
        <v>2.6483478932033391</v>
      </c>
      <c r="D37" s="1" t="str">
        <f>IF(AND(AND($B37&gt;=Params!$A$33,$B37&lt;Params!$C$33),AND($C37&gt;=Params!$A$32,$C37&lt;Params!$A$26)),$D$2,"")</f>
        <v/>
      </c>
      <c r="E37" s="1" t="str">
        <f>IF(AND(AND($B37&gt;=Params!$C$33,$B37&lt;Params!$F$33),AND($C37&gt;=Params!$C$32,$C37&lt;Params!$C$22)),$E$2,"")</f>
        <v>Basalt</v>
      </c>
      <c r="F37" s="4" t="str">
        <f>IF(AND($B37&gt;=Params!$F$33,$B37&lt;Params!$J$33,$C37&lt;Params!$F$22+((Params!$J$20-Params!$F$22)/(Params!$J$33-Params!$F$33))*($B37-Params!$F$33)),$F$2,"")</f>
        <v/>
      </c>
      <c r="G37" s="4" t="str">
        <f>IF(AND($B37&gt;=Params!$J$33,$B37&lt;Params!$N$33,$C37&lt;Params!$J$20+((Params!$N$18-Params!$J$20)/(Params!$N$33-Params!$J$33))*($B37-Params!$J$33)),$G$2,"")</f>
        <v/>
      </c>
      <c r="H37" s="4" t="str">
        <f>IF(AND($B37&gt;=Params!$N$33,$C37&lt;Params!$N$18+((Params!$Q$16-Params!$N$18)/(Params!$Q$33-Params!$N$33))*($B37-Params!$N$33),C$3&lt;Params!$Q$16+((Params!$S$32-Params!$Q$16)/(Params!$S$33-Params!$Q$33))*($B37-Params!$Q$33)),$H$2,"")</f>
        <v/>
      </c>
      <c r="I37" s="12" t="str">
        <f>IF(AND($B37&gt;=Params!$Q$33,$C37&gt;=Params!$Q$16+((Params!$S$32-Params!$Q$16)/(Params!$S$33-Params!$Q$33))*($B37-Params!$Q$33)),$I$2,"")</f>
        <v/>
      </c>
      <c r="J37" s="1" t="str">
        <f>IF(AND($C37&gt;=Params!$C$22,$C37&lt;Params!$C$22+((Params!$E$17-Params!$C$22)/(Params!$E$33-Params!$C$33))*($B37-Params!$C$33),$C37&lt;Params!$E$17+((Params!$F$22-Params!$E$17)/(Params!$F$33-Params!$E$33))*($B37-Params!$E$33)),$J$2,"")</f>
        <v/>
      </c>
      <c r="K37" s="1" t="str">
        <f>IF(AND($C37&gt;=Params!$E$17+((Params!$F$22-Params!$E$17)/(Params!$F$33-Params!$E$33))*($B37-Params!$E$33),$C37&gt;=Params!$F$22+((Params!$J$20-Params!$F$22)/(Params!$J$33-Params!$F$33))*($B37-Params!$F$33),$C37&lt;Params!$E$17+((Params!$H$13-Params!$E$17)/(Params!$H$33-Params!$E$33))*($B37-Params!$E$33),$C37&lt;Params!$H$13+((Params!$J$20-Params!$H$13)/(Params!$J$33-Params!$H$33))*($B37-Params!$H$33)),$K$2,"")</f>
        <v/>
      </c>
      <c r="L37" s="1" t="str">
        <f>IF(AND($C37&gt;=Params!$H$13+((Params!$J$20-Params!$H$13)/(Params!$J$33-Params!$H$33))*($B37-Params!$H$33),$C37&gt;=Params!$J$20+((Params!$N$18-Params!$J$20)/(Params!$N$33-Params!$J$33))*($B37-Params!$J$33),$C37&lt;Params!$H$13+((Params!$K$9-Params!$H$13)/(Params!$K$33-Params!$H$33))*($B37-Params!$H$33),$C37&lt;Params!$K$9+((Params!$N$18-Params!$K$9)/(Params!$N$33-Params!$K$33))*($B37-Params!$K$33)),$L$2,"")</f>
        <v/>
      </c>
      <c r="M37" s="2" t="str">
        <f>IF(AND($C37&gt;=Params!$K$9+((Params!$N$18-Params!$K$9)/(Params!$N$33-Params!$K$33))*($B37-Params!$K$33),$C37&gt;=Params!$N$18+((Params!$Q$16-Params!$N$18)/(Params!$Q$33-Params!$N67))*($B37-Params!$Q$33),$C37&lt;Params!$K$9+((Params!$L$5-Params!$K$9)/(Params!$L$33-Params!$K$33))*($B37-Params!$K$33),$C37&lt;Params!$L$5+((Params!$Q$4-Params!$L$5)/(Params!$Q$33-Params!$L$33))*($B37-Params!$L$33),$B37&lt;Params!$Q$33),$M$2,"")</f>
        <v/>
      </c>
      <c r="N37" s="3" t="str">
        <f>IF(OR(AND($C37&gt;=Params!$A$26,$B37&gt;=Params!$A$33,$B37&lt;Params!$C$33,$C37&lt;Params!$A$18+((Params!$C$13-Params!$A$18)/(Params!$C$33-Params!$A$33))*($B37-Params!$A$33)),AND($B37&gt;=Params!$C$33,$C37&gt;Params!$C$22+((Params!$E$17-Params!$C$22)/(Params!$E$33-Params!$C$33))*($B37-Params!$C$33),$C37&lt;Params!$C$13+((Params!$E$17-Params!$C$13)/(Params!$E$33-Params!$C$33))*($B37-Params!$C$33))),$N$2,"")</f>
        <v/>
      </c>
      <c r="O37" s="1" t="str">
        <f>IF(AND($C37&gt;=Params!$C$13+((Params!$E$17-Params!$C$13)/(Params!$E$33-Params!$C$33))*($B37-Params!$C$33),$C37&gt;=Params!$E$17+((Params!$H$13-Params!$E$17)/(Params!$H$33-Params!$E$33))*($B37-Params!$E$33),$C37&lt;Params!$C$13+((Params!$D$9-Params!$C$13)/(Params!$D$33-Params!$C$33))*($B37-Params!$C$33),$C37&lt;Params!$D$9+((Params!$H$13-Params!$D$9)/(Params!$H$33-Params!$D$33))*($B37-Params!$D$33)),$O$2,"")</f>
        <v/>
      </c>
      <c r="P37" s="1" t="str">
        <f>IF(AND($C37&gt;=Params!$D$9+((Params!$H$13-Params!$D$9)/(Params!$H$33-Params!$D$33))*($B37-Params!$D$33),$C37&gt;=Params!$H$13+((Params!$K$9-Params!$H$13)/(Params!$K$33-Params!$H$33))*($B37-Params!$H$33),$C37&lt;Params!$D$9+((Params!$G$4-Params!$D$9)/(Params!$G$33-Params!$D$33))*($B37-Params!$D$33),$C37&lt;Params!$G$4+((Params!$K$9-Params!$G$4)/(Params!$K$33-Params!$G$33))*($B37-Params!$G$33)),$P$2,"")</f>
        <v/>
      </c>
      <c r="Q37" s="1" t="str">
        <f>IF(AND($C37&gt;=Params!$G$4+((Params!$K$9-Params!$G$4)/(Params!$K$33-Params!$G$33))*($B37-Params!$G$33),$C37&gt;Params!$K$9+((Params!$L$5-Params!$K$9)/(Params!$L$33-Params!$K$33))*($B37-Params!$K$33),$C37&lt;Params!$G$4+((Params!$L$5-Params!$G$4)/(Params!$L$33-Params!$G$33))*($B37-Params!$G$33)),$Q$2,"")</f>
        <v/>
      </c>
      <c r="R37" s="2" t="str">
        <f>IF(AND(OR($B37&lt;Params!$A$33,AND($B37&gt;=Params!$A$33,$B37&lt;Params!$C$33,$C37&gt;=Params!$A$18+((Params!$C$13-Params!$A$18)/(Params!$C$33-Params!$A$33))*($B37-Params!$A$33)),AND($B37&gt;=Params!$C$33,$B37&lt;Params!$D$33,$C37&gt;=Params!$C$13+((Params!$D$9-Params!$C$13)/(Params!$D$33-Params!$C$33))*($B37-Params!$C$33)),AND($B37&gt;=Params!$D$33,$C37&gt;=Params!$D$9+((Params!$G$4-Params!$D$9)/(Params!$G$33-Params!$D$33))*($B37-Params!$D$33))),$C37&lt;Params!$G$4,$B37&gt;0,$C37&gt;0),$R$2,"")</f>
        <v/>
      </c>
      <c r="S37" s="18" t="str">
        <f t="shared" si="0"/>
        <v>Basalt</v>
      </c>
      <c r="T37" s="14" t="str">
        <f>IF(AND($S37&lt;&gt;$J$2,$S37&lt;&gt;$K$2,$S37&lt;&gt;$L$2),"",
IF($S37=$J$2,IF(Data!$C37&gt;=Data!$D37+2,"Hawaiite","Potassic Trachybasalt"),
IF($S37=$K$2,IF(Data!$C37&gt;=Data!$D37+2,"Mugearite","Shoshonite"),
IF($S37=$L$2,(IF(Data!$C37&gt;=Data!$D37+2,"Benmoreite","Latite")),""))))</f>
        <v/>
      </c>
    </row>
    <row r="38" spans="1:20" x14ac:dyDescent="0.2">
      <c r="A38" s="16" t="str">
        <f>Data!$A38</f>
        <v>B490</v>
      </c>
      <c r="B38" s="27">
        <f>Data!$B38</f>
        <v>45.533136569112798</v>
      </c>
      <c r="C38" s="28">
        <f>Data!$C38+Data!$D38</f>
        <v>1.9371553715806762</v>
      </c>
      <c r="D38" s="1" t="str">
        <f>IF(AND(AND($B38&gt;=Params!$A$33,$B38&lt;Params!$C$33),AND($C38&gt;=Params!$A$32,$C38&lt;Params!$A$26)),$D$2,"")</f>
        <v/>
      </c>
      <c r="E38" s="1" t="str">
        <f>IF(AND(AND($B38&gt;=Params!$C$33,$B38&lt;Params!$F$33),AND($C38&gt;=Params!$C$32,$C38&lt;Params!$C$22)),$E$2,"")</f>
        <v>Basalt</v>
      </c>
      <c r="F38" s="4" t="str">
        <f>IF(AND($B38&gt;=Params!$F$33,$B38&lt;Params!$J$33,$C38&lt;Params!$F$22+((Params!$J$20-Params!$F$22)/(Params!$J$33-Params!$F$33))*($B38-Params!$F$33)),$F$2,"")</f>
        <v/>
      </c>
      <c r="G38" s="4" t="str">
        <f>IF(AND($B38&gt;=Params!$J$33,$B38&lt;Params!$N$33,$C38&lt;Params!$J$20+((Params!$N$18-Params!$J$20)/(Params!$N$33-Params!$J$33))*($B38-Params!$J$33)),$G$2,"")</f>
        <v/>
      </c>
      <c r="H38" s="4" t="str">
        <f>IF(AND($B38&gt;=Params!$N$33,$C38&lt;Params!$N$18+((Params!$Q$16-Params!$N$18)/(Params!$Q$33-Params!$N$33))*($B38-Params!$N$33),C$3&lt;Params!$Q$16+((Params!$S$32-Params!$Q$16)/(Params!$S$33-Params!$Q$33))*($B38-Params!$Q$33)),$H$2,"")</f>
        <v/>
      </c>
      <c r="I38" s="12" t="str">
        <f>IF(AND($B38&gt;=Params!$Q$33,$C38&gt;=Params!$Q$16+((Params!$S$32-Params!$Q$16)/(Params!$S$33-Params!$Q$33))*($B38-Params!$Q$33)),$I$2,"")</f>
        <v/>
      </c>
      <c r="J38" s="1" t="str">
        <f>IF(AND($C38&gt;=Params!$C$22,$C38&lt;Params!$C$22+((Params!$E$17-Params!$C$22)/(Params!$E$33-Params!$C$33))*($B38-Params!$C$33),$C38&lt;Params!$E$17+((Params!$F$22-Params!$E$17)/(Params!$F$33-Params!$E$33))*($B38-Params!$E$33)),$J$2,"")</f>
        <v/>
      </c>
      <c r="K38" s="1" t="str">
        <f>IF(AND($C38&gt;=Params!$E$17+((Params!$F$22-Params!$E$17)/(Params!$F$33-Params!$E$33))*($B38-Params!$E$33),$C38&gt;=Params!$F$22+((Params!$J$20-Params!$F$22)/(Params!$J$33-Params!$F$33))*($B38-Params!$F$33),$C38&lt;Params!$E$17+((Params!$H$13-Params!$E$17)/(Params!$H$33-Params!$E$33))*($B38-Params!$E$33),$C38&lt;Params!$H$13+((Params!$J$20-Params!$H$13)/(Params!$J$33-Params!$H$33))*($B38-Params!$H$33)),$K$2,"")</f>
        <v/>
      </c>
      <c r="L38" s="1" t="str">
        <f>IF(AND($C38&gt;=Params!$H$13+((Params!$J$20-Params!$H$13)/(Params!$J$33-Params!$H$33))*($B38-Params!$H$33),$C38&gt;=Params!$J$20+((Params!$N$18-Params!$J$20)/(Params!$N$33-Params!$J$33))*($B38-Params!$J$33),$C38&lt;Params!$H$13+((Params!$K$9-Params!$H$13)/(Params!$K$33-Params!$H$33))*($B38-Params!$H$33),$C38&lt;Params!$K$9+((Params!$N$18-Params!$K$9)/(Params!$N$33-Params!$K$33))*($B38-Params!$K$33)),$L$2,"")</f>
        <v/>
      </c>
      <c r="M38" s="2" t="str">
        <f>IF(AND($C38&gt;=Params!$K$9+((Params!$N$18-Params!$K$9)/(Params!$N$33-Params!$K$33))*($B38-Params!$K$33),$C38&gt;=Params!$N$18+((Params!$Q$16-Params!$N$18)/(Params!$Q$33-Params!$N68))*($B38-Params!$Q$33),$C38&lt;Params!$K$9+((Params!$L$5-Params!$K$9)/(Params!$L$33-Params!$K$33))*($B38-Params!$K$33),$C38&lt;Params!$L$5+((Params!$Q$4-Params!$L$5)/(Params!$Q$33-Params!$L$33))*($B38-Params!$L$33),$B38&lt;Params!$Q$33),$M$2,"")</f>
        <v/>
      </c>
      <c r="N38" s="3" t="str">
        <f>IF(OR(AND($C38&gt;=Params!$A$26,$B38&gt;=Params!$A$33,$B38&lt;Params!$C$33,$C38&lt;Params!$A$18+((Params!$C$13-Params!$A$18)/(Params!$C$33-Params!$A$33))*($B38-Params!$A$33)),AND($B38&gt;=Params!$C$33,$C38&gt;Params!$C$22+((Params!$E$17-Params!$C$22)/(Params!$E$33-Params!$C$33))*($B38-Params!$C$33),$C38&lt;Params!$C$13+((Params!$E$17-Params!$C$13)/(Params!$E$33-Params!$C$33))*($B38-Params!$C$33))),$N$2,"")</f>
        <v/>
      </c>
      <c r="O38" s="1" t="str">
        <f>IF(AND($C38&gt;=Params!$C$13+((Params!$E$17-Params!$C$13)/(Params!$E$33-Params!$C$33))*($B38-Params!$C$33),$C38&gt;=Params!$E$17+((Params!$H$13-Params!$E$17)/(Params!$H$33-Params!$E$33))*($B38-Params!$E$33),$C38&lt;Params!$C$13+((Params!$D$9-Params!$C$13)/(Params!$D$33-Params!$C$33))*($B38-Params!$C$33),$C38&lt;Params!$D$9+((Params!$H$13-Params!$D$9)/(Params!$H$33-Params!$D$33))*($B38-Params!$D$33)),$O$2,"")</f>
        <v/>
      </c>
      <c r="P38" s="1" t="str">
        <f>IF(AND($C38&gt;=Params!$D$9+((Params!$H$13-Params!$D$9)/(Params!$H$33-Params!$D$33))*($B38-Params!$D$33),$C38&gt;=Params!$H$13+((Params!$K$9-Params!$H$13)/(Params!$K$33-Params!$H$33))*($B38-Params!$H$33),$C38&lt;Params!$D$9+((Params!$G$4-Params!$D$9)/(Params!$G$33-Params!$D$33))*($B38-Params!$D$33),$C38&lt;Params!$G$4+((Params!$K$9-Params!$G$4)/(Params!$K$33-Params!$G$33))*($B38-Params!$G$33)),$P$2,"")</f>
        <v/>
      </c>
      <c r="Q38" s="1" t="str">
        <f>IF(AND($C38&gt;=Params!$G$4+((Params!$K$9-Params!$G$4)/(Params!$K$33-Params!$G$33))*($B38-Params!$G$33),$C38&gt;Params!$K$9+((Params!$L$5-Params!$K$9)/(Params!$L$33-Params!$K$33))*($B38-Params!$K$33),$C38&lt;Params!$G$4+((Params!$L$5-Params!$G$4)/(Params!$L$33-Params!$G$33))*($B38-Params!$G$33)),$Q$2,"")</f>
        <v/>
      </c>
      <c r="R38" s="2" t="str">
        <f>IF(AND(OR($B38&lt;Params!$A$33,AND($B38&gt;=Params!$A$33,$B38&lt;Params!$C$33,$C38&gt;=Params!$A$18+((Params!$C$13-Params!$A$18)/(Params!$C$33-Params!$A$33))*($B38-Params!$A$33)),AND($B38&gt;=Params!$C$33,$B38&lt;Params!$D$33,$C38&gt;=Params!$C$13+((Params!$D$9-Params!$C$13)/(Params!$D$33-Params!$C$33))*($B38-Params!$C$33)),AND($B38&gt;=Params!$D$33,$C38&gt;=Params!$D$9+((Params!$G$4-Params!$D$9)/(Params!$G$33-Params!$D$33))*($B38-Params!$D$33))),$C38&lt;Params!$G$4,$B38&gt;0,$C38&gt;0),$R$2,"")</f>
        <v/>
      </c>
      <c r="S38" s="18" t="str">
        <f t="shared" si="0"/>
        <v>Basalt</v>
      </c>
      <c r="T38" s="14" t="str">
        <f>IF(AND($S38&lt;&gt;$J$2,$S38&lt;&gt;$K$2,$S38&lt;&gt;$L$2),"",
IF($S38=$J$2,IF(Data!$C38&gt;=Data!$D38+2,"Hawaiite","Potassic Trachybasalt"),
IF($S38=$K$2,IF(Data!$C38&gt;=Data!$D38+2,"Mugearite","Shoshonite"),
IF($S38=$L$2,(IF(Data!$C38&gt;=Data!$D38+2,"Benmoreite","Latite")),""))))</f>
        <v/>
      </c>
    </row>
    <row r="39" spans="1:20" x14ac:dyDescent="0.2">
      <c r="A39" s="16" t="str">
        <f>Data!$A39</f>
        <v>B248</v>
      </c>
      <c r="B39" s="27">
        <f>Data!$B39</f>
        <v>45.705828888928927</v>
      </c>
      <c r="C39" s="28">
        <f>Data!$C39+Data!$D39</f>
        <v>2.652155796896531</v>
      </c>
      <c r="D39" s="1" t="str">
        <f>IF(AND(AND($B39&gt;=Params!$A$33,$B39&lt;Params!$C$33),AND($C39&gt;=Params!$A$32,$C39&lt;Params!$A$26)),$D$2,"")</f>
        <v/>
      </c>
      <c r="E39" s="1" t="str">
        <f>IF(AND(AND($B39&gt;=Params!$C$33,$B39&lt;Params!$F$33),AND($C39&gt;=Params!$C$32,$C39&lt;Params!$C$22)),$E$2,"")</f>
        <v>Basalt</v>
      </c>
      <c r="F39" s="4" t="str">
        <f>IF(AND($B39&gt;=Params!$F$33,$B39&lt;Params!$J$33,$C39&lt;Params!$F$22+((Params!$J$20-Params!$F$22)/(Params!$J$33-Params!$F$33))*($B39-Params!$F$33)),$F$2,"")</f>
        <v/>
      </c>
      <c r="G39" s="4" t="str">
        <f>IF(AND($B39&gt;=Params!$J$33,$B39&lt;Params!$N$33,$C39&lt;Params!$J$20+((Params!$N$18-Params!$J$20)/(Params!$N$33-Params!$J$33))*($B39-Params!$J$33)),$G$2,"")</f>
        <v/>
      </c>
      <c r="H39" s="4" t="str">
        <f>IF(AND($B39&gt;=Params!$N$33,$C39&lt;Params!$N$18+((Params!$Q$16-Params!$N$18)/(Params!$Q$33-Params!$N$33))*($B39-Params!$N$33),C$3&lt;Params!$Q$16+((Params!$S$32-Params!$Q$16)/(Params!$S$33-Params!$Q$33))*($B39-Params!$Q$33)),$H$2,"")</f>
        <v/>
      </c>
      <c r="I39" s="12" t="str">
        <f>IF(AND($B39&gt;=Params!$Q$33,$C39&gt;=Params!$Q$16+((Params!$S$32-Params!$Q$16)/(Params!$S$33-Params!$Q$33))*($B39-Params!$Q$33)),$I$2,"")</f>
        <v/>
      </c>
      <c r="J39" s="1" t="str">
        <f>IF(AND($C39&gt;=Params!$C$22,$C39&lt;Params!$C$22+((Params!$E$17-Params!$C$22)/(Params!$E$33-Params!$C$33))*($B39-Params!$C$33),$C39&lt;Params!$E$17+((Params!$F$22-Params!$E$17)/(Params!$F$33-Params!$E$33))*($B39-Params!$E$33)),$J$2,"")</f>
        <v/>
      </c>
      <c r="K39" s="1" t="str">
        <f>IF(AND($C39&gt;=Params!$E$17+((Params!$F$22-Params!$E$17)/(Params!$F$33-Params!$E$33))*($B39-Params!$E$33),$C39&gt;=Params!$F$22+((Params!$J$20-Params!$F$22)/(Params!$J$33-Params!$F$33))*($B39-Params!$F$33),$C39&lt;Params!$E$17+((Params!$H$13-Params!$E$17)/(Params!$H$33-Params!$E$33))*($B39-Params!$E$33),$C39&lt;Params!$H$13+((Params!$J$20-Params!$H$13)/(Params!$J$33-Params!$H$33))*($B39-Params!$H$33)),$K$2,"")</f>
        <v/>
      </c>
      <c r="L39" s="1" t="str">
        <f>IF(AND($C39&gt;=Params!$H$13+((Params!$J$20-Params!$H$13)/(Params!$J$33-Params!$H$33))*($B39-Params!$H$33),$C39&gt;=Params!$J$20+((Params!$N$18-Params!$J$20)/(Params!$N$33-Params!$J$33))*($B39-Params!$J$33),$C39&lt;Params!$H$13+((Params!$K$9-Params!$H$13)/(Params!$K$33-Params!$H$33))*($B39-Params!$H$33),$C39&lt;Params!$K$9+((Params!$N$18-Params!$K$9)/(Params!$N$33-Params!$K$33))*($B39-Params!$K$33)),$L$2,"")</f>
        <v/>
      </c>
      <c r="M39" s="2" t="str">
        <f>IF(AND($C39&gt;=Params!$K$9+((Params!$N$18-Params!$K$9)/(Params!$N$33-Params!$K$33))*($B39-Params!$K$33),$C39&gt;=Params!$N$18+((Params!$Q$16-Params!$N$18)/(Params!$Q$33-Params!$N69))*($B39-Params!$Q$33),$C39&lt;Params!$K$9+((Params!$L$5-Params!$K$9)/(Params!$L$33-Params!$K$33))*($B39-Params!$K$33),$C39&lt;Params!$L$5+((Params!$Q$4-Params!$L$5)/(Params!$Q$33-Params!$L$33))*($B39-Params!$L$33),$B39&lt;Params!$Q$33),$M$2,"")</f>
        <v/>
      </c>
      <c r="N39" s="3" t="str">
        <f>IF(OR(AND($C39&gt;=Params!$A$26,$B39&gt;=Params!$A$33,$B39&lt;Params!$C$33,$C39&lt;Params!$A$18+((Params!$C$13-Params!$A$18)/(Params!$C$33-Params!$A$33))*($B39-Params!$A$33)),AND($B39&gt;=Params!$C$33,$C39&gt;Params!$C$22+((Params!$E$17-Params!$C$22)/(Params!$E$33-Params!$C$33))*($B39-Params!$C$33),$C39&lt;Params!$C$13+((Params!$E$17-Params!$C$13)/(Params!$E$33-Params!$C$33))*($B39-Params!$C$33))),$N$2,"")</f>
        <v/>
      </c>
      <c r="O39" s="1" t="str">
        <f>IF(AND($C39&gt;=Params!$C$13+((Params!$E$17-Params!$C$13)/(Params!$E$33-Params!$C$33))*($B39-Params!$C$33),$C39&gt;=Params!$E$17+((Params!$H$13-Params!$E$17)/(Params!$H$33-Params!$E$33))*($B39-Params!$E$33),$C39&lt;Params!$C$13+((Params!$D$9-Params!$C$13)/(Params!$D$33-Params!$C$33))*($B39-Params!$C$33),$C39&lt;Params!$D$9+((Params!$H$13-Params!$D$9)/(Params!$H$33-Params!$D$33))*($B39-Params!$D$33)),$O$2,"")</f>
        <v/>
      </c>
      <c r="P39" s="1" t="str">
        <f>IF(AND($C39&gt;=Params!$D$9+((Params!$H$13-Params!$D$9)/(Params!$H$33-Params!$D$33))*($B39-Params!$D$33),$C39&gt;=Params!$H$13+((Params!$K$9-Params!$H$13)/(Params!$K$33-Params!$H$33))*($B39-Params!$H$33),$C39&lt;Params!$D$9+((Params!$G$4-Params!$D$9)/(Params!$G$33-Params!$D$33))*($B39-Params!$D$33),$C39&lt;Params!$G$4+((Params!$K$9-Params!$G$4)/(Params!$K$33-Params!$G$33))*($B39-Params!$G$33)),$P$2,"")</f>
        <v/>
      </c>
      <c r="Q39" s="1" t="str">
        <f>IF(AND($C39&gt;=Params!$G$4+((Params!$K$9-Params!$G$4)/(Params!$K$33-Params!$G$33))*($B39-Params!$G$33),$C39&gt;Params!$K$9+((Params!$L$5-Params!$K$9)/(Params!$L$33-Params!$K$33))*($B39-Params!$K$33),$C39&lt;Params!$G$4+((Params!$L$5-Params!$G$4)/(Params!$L$33-Params!$G$33))*($B39-Params!$G$33)),$Q$2,"")</f>
        <v/>
      </c>
      <c r="R39" s="2" t="str">
        <f>IF(AND(OR($B39&lt;Params!$A$33,AND($B39&gt;=Params!$A$33,$B39&lt;Params!$C$33,$C39&gt;=Params!$A$18+((Params!$C$13-Params!$A$18)/(Params!$C$33-Params!$A$33))*($B39-Params!$A$33)),AND($B39&gt;=Params!$C$33,$B39&lt;Params!$D$33,$C39&gt;=Params!$C$13+((Params!$D$9-Params!$C$13)/(Params!$D$33-Params!$C$33))*($B39-Params!$C$33)),AND($B39&gt;=Params!$D$33,$C39&gt;=Params!$D$9+((Params!$G$4-Params!$D$9)/(Params!$G$33-Params!$D$33))*($B39-Params!$D$33))),$C39&lt;Params!$G$4,$B39&gt;0,$C39&gt;0),$R$2,"")</f>
        <v/>
      </c>
      <c r="S39" s="18" t="str">
        <f t="shared" si="0"/>
        <v>Basalt</v>
      </c>
      <c r="T39" s="14" t="str">
        <f>IF(AND($S39&lt;&gt;$J$2,$S39&lt;&gt;$K$2,$S39&lt;&gt;$L$2),"",
IF($S39=$J$2,IF(Data!$C39&gt;=Data!$D39+2,"Hawaiite","Potassic Trachybasalt"),
IF($S39=$K$2,IF(Data!$C39&gt;=Data!$D39+2,"Mugearite","Shoshonite"),
IF($S39=$L$2,(IF(Data!$C39&gt;=Data!$D39+2,"Benmoreite","Latite")),""))))</f>
        <v/>
      </c>
    </row>
    <row r="40" spans="1:20" x14ac:dyDescent="0.2">
      <c r="A40" s="16" t="str">
        <f>Data!$A40</f>
        <v>B466</v>
      </c>
      <c r="B40" s="27">
        <f>Data!$B40</f>
        <v>46.009076546324664</v>
      </c>
      <c r="C40" s="28">
        <f>Data!$C40+Data!$D40</f>
        <v>1.9474212994428719</v>
      </c>
      <c r="D40" s="1" t="str">
        <f>IF(AND(AND($B40&gt;=Params!$A$33,$B40&lt;Params!$C$33),AND($C40&gt;=Params!$A$32,$C40&lt;Params!$A$26)),$D$2,"")</f>
        <v/>
      </c>
      <c r="E40" s="1" t="str">
        <f>IF(AND(AND($B40&gt;=Params!$C$33,$B40&lt;Params!$F$33),AND($C40&gt;=Params!$C$32,$C40&lt;Params!$C$22)),$E$2,"")</f>
        <v>Basalt</v>
      </c>
      <c r="F40" s="4" t="str">
        <f>IF(AND($B40&gt;=Params!$F$33,$B40&lt;Params!$J$33,$C40&lt;Params!$F$22+((Params!$J$20-Params!$F$22)/(Params!$J$33-Params!$F$33))*($B40-Params!$F$33)),$F$2,"")</f>
        <v/>
      </c>
      <c r="G40" s="4" t="str">
        <f>IF(AND($B40&gt;=Params!$J$33,$B40&lt;Params!$N$33,$C40&lt;Params!$J$20+((Params!$N$18-Params!$J$20)/(Params!$N$33-Params!$J$33))*($B40-Params!$J$33)),$G$2,"")</f>
        <v/>
      </c>
      <c r="H40" s="4" t="str">
        <f>IF(AND($B40&gt;=Params!$N$33,$C40&lt;Params!$N$18+((Params!$Q$16-Params!$N$18)/(Params!$Q$33-Params!$N$33))*($B40-Params!$N$33),C$3&lt;Params!$Q$16+((Params!$S$32-Params!$Q$16)/(Params!$S$33-Params!$Q$33))*($B40-Params!$Q$33)),$H$2,"")</f>
        <v/>
      </c>
      <c r="I40" s="12" t="str">
        <f>IF(AND($B40&gt;=Params!$Q$33,$C40&gt;=Params!$Q$16+((Params!$S$32-Params!$Q$16)/(Params!$S$33-Params!$Q$33))*($B40-Params!$Q$33)),$I$2,"")</f>
        <v/>
      </c>
      <c r="J40" s="1" t="str">
        <f>IF(AND($C40&gt;=Params!$C$22,$C40&lt;Params!$C$22+((Params!$E$17-Params!$C$22)/(Params!$E$33-Params!$C$33))*($B40-Params!$C$33),$C40&lt;Params!$E$17+((Params!$F$22-Params!$E$17)/(Params!$F$33-Params!$E$33))*($B40-Params!$E$33)),$J$2,"")</f>
        <v/>
      </c>
      <c r="K40" s="1" t="str">
        <f>IF(AND($C40&gt;=Params!$E$17+((Params!$F$22-Params!$E$17)/(Params!$F$33-Params!$E$33))*($B40-Params!$E$33),$C40&gt;=Params!$F$22+((Params!$J$20-Params!$F$22)/(Params!$J$33-Params!$F$33))*($B40-Params!$F$33),$C40&lt;Params!$E$17+((Params!$H$13-Params!$E$17)/(Params!$H$33-Params!$E$33))*($B40-Params!$E$33),$C40&lt;Params!$H$13+((Params!$J$20-Params!$H$13)/(Params!$J$33-Params!$H$33))*($B40-Params!$H$33)),$K$2,"")</f>
        <v/>
      </c>
      <c r="L40" s="1" t="str">
        <f>IF(AND($C40&gt;=Params!$H$13+((Params!$J$20-Params!$H$13)/(Params!$J$33-Params!$H$33))*($B40-Params!$H$33),$C40&gt;=Params!$J$20+((Params!$N$18-Params!$J$20)/(Params!$N$33-Params!$J$33))*($B40-Params!$J$33),$C40&lt;Params!$H$13+((Params!$K$9-Params!$H$13)/(Params!$K$33-Params!$H$33))*($B40-Params!$H$33),$C40&lt;Params!$K$9+((Params!$N$18-Params!$K$9)/(Params!$N$33-Params!$K$33))*($B40-Params!$K$33)),$L$2,"")</f>
        <v/>
      </c>
      <c r="M40" s="2" t="str">
        <f>IF(AND($C40&gt;=Params!$K$9+((Params!$N$18-Params!$K$9)/(Params!$N$33-Params!$K$33))*($B40-Params!$K$33),$C40&gt;=Params!$N$18+((Params!$Q$16-Params!$N$18)/(Params!$Q$33-Params!$N70))*($B40-Params!$Q$33),$C40&lt;Params!$K$9+((Params!$L$5-Params!$K$9)/(Params!$L$33-Params!$K$33))*($B40-Params!$K$33),$C40&lt;Params!$L$5+((Params!$Q$4-Params!$L$5)/(Params!$Q$33-Params!$L$33))*($B40-Params!$L$33),$B40&lt;Params!$Q$33),$M$2,"")</f>
        <v/>
      </c>
      <c r="N40" s="3" t="str">
        <f>IF(OR(AND($C40&gt;=Params!$A$26,$B40&gt;=Params!$A$33,$B40&lt;Params!$C$33,$C40&lt;Params!$A$18+((Params!$C$13-Params!$A$18)/(Params!$C$33-Params!$A$33))*($B40-Params!$A$33)),AND($B40&gt;=Params!$C$33,$C40&gt;Params!$C$22+((Params!$E$17-Params!$C$22)/(Params!$E$33-Params!$C$33))*($B40-Params!$C$33),$C40&lt;Params!$C$13+((Params!$E$17-Params!$C$13)/(Params!$E$33-Params!$C$33))*($B40-Params!$C$33))),$N$2,"")</f>
        <v/>
      </c>
      <c r="O40" s="1" t="str">
        <f>IF(AND($C40&gt;=Params!$C$13+((Params!$E$17-Params!$C$13)/(Params!$E$33-Params!$C$33))*($B40-Params!$C$33),$C40&gt;=Params!$E$17+((Params!$H$13-Params!$E$17)/(Params!$H$33-Params!$E$33))*($B40-Params!$E$33),$C40&lt;Params!$C$13+((Params!$D$9-Params!$C$13)/(Params!$D$33-Params!$C$33))*($B40-Params!$C$33),$C40&lt;Params!$D$9+((Params!$H$13-Params!$D$9)/(Params!$H$33-Params!$D$33))*($B40-Params!$D$33)),$O$2,"")</f>
        <v/>
      </c>
      <c r="P40" s="1" t="str">
        <f>IF(AND($C40&gt;=Params!$D$9+((Params!$H$13-Params!$D$9)/(Params!$H$33-Params!$D$33))*($B40-Params!$D$33),$C40&gt;=Params!$H$13+((Params!$K$9-Params!$H$13)/(Params!$K$33-Params!$H$33))*($B40-Params!$H$33),$C40&lt;Params!$D$9+((Params!$G$4-Params!$D$9)/(Params!$G$33-Params!$D$33))*($B40-Params!$D$33),$C40&lt;Params!$G$4+((Params!$K$9-Params!$G$4)/(Params!$K$33-Params!$G$33))*($B40-Params!$G$33)),$P$2,"")</f>
        <v/>
      </c>
      <c r="Q40" s="1" t="str">
        <f>IF(AND($C40&gt;=Params!$G$4+((Params!$K$9-Params!$G$4)/(Params!$K$33-Params!$G$33))*($B40-Params!$G$33),$C40&gt;Params!$K$9+((Params!$L$5-Params!$K$9)/(Params!$L$33-Params!$K$33))*($B40-Params!$K$33),$C40&lt;Params!$G$4+((Params!$L$5-Params!$G$4)/(Params!$L$33-Params!$G$33))*($B40-Params!$G$33)),$Q$2,"")</f>
        <v/>
      </c>
      <c r="R40" s="2" t="str">
        <f>IF(AND(OR($B40&lt;Params!$A$33,AND($B40&gt;=Params!$A$33,$B40&lt;Params!$C$33,$C40&gt;=Params!$A$18+((Params!$C$13-Params!$A$18)/(Params!$C$33-Params!$A$33))*($B40-Params!$A$33)),AND($B40&gt;=Params!$C$33,$B40&lt;Params!$D$33,$C40&gt;=Params!$C$13+((Params!$D$9-Params!$C$13)/(Params!$D$33-Params!$C$33))*($B40-Params!$C$33)),AND($B40&gt;=Params!$D$33,$C40&gt;=Params!$D$9+((Params!$G$4-Params!$D$9)/(Params!$G$33-Params!$D$33))*($B40-Params!$D$33))),$C40&lt;Params!$G$4,$B40&gt;0,$C40&gt;0),$R$2,"")</f>
        <v/>
      </c>
      <c r="S40" s="18" t="str">
        <f t="shared" si="0"/>
        <v>Basalt</v>
      </c>
      <c r="T40" s="14" t="str">
        <f>IF(AND($S40&lt;&gt;$J$2,$S40&lt;&gt;$K$2,$S40&lt;&gt;$L$2),"",
IF($S40=$J$2,IF(Data!$C40&gt;=Data!$D40+2,"Hawaiite","Potassic Trachybasalt"),
IF($S40=$K$2,IF(Data!$C40&gt;=Data!$D40+2,"Mugearite","Shoshonite"),
IF($S40=$L$2,(IF(Data!$C40&gt;=Data!$D40+2,"Benmoreite","Latite")),""))))</f>
        <v/>
      </c>
    </row>
    <row r="41" spans="1:20" x14ac:dyDescent="0.2">
      <c r="A41" s="16" t="str">
        <f>Data!$A41</f>
        <v>B497</v>
      </c>
      <c r="B41" s="27">
        <f>Data!$B41</f>
        <v>46.022270576793758</v>
      </c>
      <c r="C41" s="28">
        <f>Data!$C41+Data!$D41</f>
        <v>2.4707946040581383</v>
      </c>
      <c r="D41" s="1" t="str">
        <f>IF(AND(AND($B41&gt;=Params!$A$33,$B41&lt;Params!$C$33),AND($C41&gt;=Params!$A$32,$C41&lt;Params!$A$26)),$D$2,"")</f>
        <v/>
      </c>
      <c r="E41" s="1" t="str">
        <f>IF(AND(AND($B41&gt;=Params!$C$33,$B41&lt;Params!$F$33),AND($C41&gt;=Params!$C$32,$C41&lt;Params!$C$22)),$E$2,"")</f>
        <v>Basalt</v>
      </c>
      <c r="F41" s="4" t="str">
        <f>IF(AND($B41&gt;=Params!$F$33,$B41&lt;Params!$J$33,$C41&lt;Params!$F$22+((Params!$J$20-Params!$F$22)/(Params!$J$33-Params!$F$33))*($B41-Params!$F$33)),$F$2,"")</f>
        <v/>
      </c>
      <c r="G41" s="4" t="str">
        <f>IF(AND($B41&gt;=Params!$J$33,$B41&lt;Params!$N$33,$C41&lt;Params!$J$20+((Params!$N$18-Params!$J$20)/(Params!$N$33-Params!$J$33))*($B41-Params!$J$33)),$G$2,"")</f>
        <v/>
      </c>
      <c r="H41" s="4" t="str">
        <f>IF(AND($B41&gt;=Params!$N$33,$C41&lt;Params!$N$18+((Params!$Q$16-Params!$N$18)/(Params!$Q$33-Params!$N$33))*($B41-Params!$N$33),C$3&lt;Params!$Q$16+((Params!$S$32-Params!$Q$16)/(Params!$S$33-Params!$Q$33))*($B41-Params!$Q$33)),$H$2,"")</f>
        <v/>
      </c>
      <c r="I41" s="12" t="str">
        <f>IF(AND($B41&gt;=Params!$Q$33,$C41&gt;=Params!$Q$16+((Params!$S$32-Params!$Q$16)/(Params!$S$33-Params!$Q$33))*($B41-Params!$Q$33)),$I$2,"")</f>
        <v/>
      </c>
      <c r="J41" s="1" t="str">
        <f>IF(AND($C41&gt;=Params!$C$22,$C41&lt;Params!$C$22+((Params!$E$17-Params!$C$22)/(Params!$E$33-Params!$C$33))*($B41-Params!$C$33),$C41&lt;Params!$E$17+((Params!$F$22-Params!$E$17)/(Params!$F$33-Params!$E$33))*($B41-Params!$E$33)),$J$2,"")</f>
        <v/>
      </c>
      <c r="K41" s="1" t="str">
        <f>IF(AND($C41&gt;=Params!$E$17+((Params!$F$22-Params!$E$17)/(Params!$F$33-Params!$E$33))*($B41-Params!$E$33),$C41&gt;=Params!$F$22+((Params!$J$20-Params!$F$22)/(Params!$J$33-Params!$F$33))*($B41-Params!$F$33),$C41&lt;Params!$E$17+((Params!$H$13-Params!$E$17)/(Params!$H$33-Params!$E$33))*($B41-Params!$E$33),$C41&lt;Params!$H$13+((Params!$J$20-Params!$H$13)/(Params!$J$33-Params!$H$33))*($B41-Params!$H$33)),$K$2,"")</f>
        <v/>
      </c>
      <c r="L41" s="1" t="str">
        <f>IF(AND($C41&gt;=Params!$H$13+((Params!$J$20-Params!$H$13)/(Params!$J$33-Params!$H$33))*($B41-Params!$H$33),$C41&gt;=Params!$J$20+((Params!$N$18-Params!$J$20)/(Params!$N$33-Params!$J$33))*($B41-Params!$J$33),$C41&lt;Params!$H$13+((Params!$K$9-Params!$H$13)/(Params!$K$33-Params!$H$33))*($B41-Params!$H$33),$C41&lt;Params!$K$9+((Params!$N$18-Params!$K$9)/(Params!$N$33-Params!$K$33))*($B41-Params!$K$33)),$L$2,"")</f>
        <v/>
      </c>
      <c r="M41" s="2" t="str">
        <f>IF(AND($C41&gt;=Params!$K$9+((Params!$N$18-Params!$K$9)/(Params!$N$33-Params!$K$33))*($B41-Params!$K$33),$C41&gt;=Params!$N$18+((Params!$Q$16-Params!$N$18)/(Params!$Q$33-Params!$N71))*($B41-Params!$Q$33),$C41&lt;Params!$K$9+((Params!$L$5-Params!$K$9)/(Params!$L$33-Params!$K$33))*($B41-Params!$K$33),$C41&lt;Params!$L$5+((Params!$Q$4-Params!$L$5)/(Params!$Q$33-Params!$L$33))*($B41-Params!$L$33),$B41&lt;Params!$Q$33),$M$2,"")</f>
        <v/>
      </c>
      <c r="N41" s="3" t="str">
        <f>IF(OR(AND($C41&gt;=Params!$A$26,$B41&gt;=Params!$A$33,$B41&lt;Params!$C$33,$C41&lt;Params!$A$18+((Params!$C$13-Params!$A$18)/(Params!$C$33-Params!$A$33))*($B41-Params!$A$33)),AND($B41&gt;=Params!$C$33,$C41&gt;Params!$C$22+((Params!$E$17-Params!$C$22)/(Params!$E$33-Params!$C$33))*($B41-Params!$C$33),$C41&lt;Params!$C$13+((Params!$E$17-Params!$C$13)/(Params!$E$33-Params!$C$33))*($B41-Params!$C$33))),$N$2,"")</f>
        <v/>
      </c>
      <c r="O41" s="1" t="str">
        <f>IF(AND($C41&gt;=Params!$C$13+((Params!$E$17-Params!$C$13)/(Params!$E$33-Params!$C$33))*($B41-Params!$C$33),$C41&gt;=Params!$E$17+((Params!$H$13-Params!$E$17)/(Params!$H$33-Params!$E$33))*($B41-Params!$E$33),$C41&lt;Params!$C$13+((Params!$D$9-Params!$C$13)/(Params!$D$33-Params!$C$33))*($B41-Params!$C$33),$C41&lt;Params!$D$9+((Params!$H$13-Params!$D$9)/(Params!$H$33-Params!$D$33))*($B41-Params!$D$33)),$O$2,"")</f>
        <v/>
      </c>
      <c r="P41" s="1" t="str">
        <f>IF(AND($C41&gt;=Params!$D$9+((Params!$H$13-Params!$D$9)/(Params!$H$33-Params!$D$33))*($B41-Params!$D$33),$C41&gt;=Params!$H$13+((Params!$K$9-Params!$H$13)/(Params!$K$33-Params!$H$33))*($B41-Params!$H$33),$C41&lt;Params!$D$9+((Params!$G$4-Params!$D$9)/(Params!$G$33-Params!$D$33))*($B41-Params!$D$33),$C41&lt;Params!$G$4+((Params!$K$9-Params!$G$4)/(Params!$K$33-Params!$G$33))*($B41-Params!$G$33)),$P$2,"")</f>
        <v/>
      </c>
      <c r="Q41" s="1" t="str">
        <f>IF(AND($C41&gt;=Params!$G$4+((Params!$K$9-Params!$G$4)/(Params!$K$33-Params!$G$33))*($B41-Params!$G$33),$C41&gt;Params!$K$9+((Params!$L$5-Params!$K$9)/(Params!$L$33-Params!$K$33))*($B41-Params!$K$33),$C41&lt;Params!$G$4+((Params!$L$5-Params!$G$4)/(Params!$L$33-Params!$G$33))*($B41-Params!$G$33)),$Q$2,"")</f>
        <v/>
      </c>
      <c r="R41" s="2" t="str">
        <f>IF(AND(OR($B41&lt;Params!$A$33,AND($B41&gt;=Params!$A$33,$B41&lt;Params!$C$33,$C41&gt;=Params!$A$18+((Params!$C$13-Params!$A$18)/(Params!$C$33-Params!$A$33))*($B41-Params!$A$33)),AND($B41&gt;=Params!$C$33,$B41&lt;Params!$D$33,$C41&gt;=Params!$C$13+((Params!$D$9-Params!$C$13)/(Params!$D$33-Params!$C$33))*($B41-Params!$C$33)),AND($B41&gt;=Params!$D$33,$C41&gt;=Params!$D$9+((Params!$G$4-Params!$D$9)/(Params!$G$33-Params!$D$33))*($B41-Params!$D$33))),$C41&lt;Params!$G$4,$B41&gt;0,$C41&gt;0),$R$2,"")</f>
        <v/>
      </c>
      <c r="S41" s="18" t="str">
        <f t="shared" si="0"/>
        <v>Basalt</v>
      </c>
      <c r="T41" s="14" t="str">
        <f>IF(AND($S41&lt;&gt;$J$2,$S41&lt;&gt;$K$2,$S41&lt;&gt;$L$2),"",
IF($S41=$J$2,IF(Data!$C41&gt;=Data!$D41+2,"Hawaiite","Potassic Trachybasalt"),
IF($S41=$K$2,IF(Data!$C41&gt;=Data!$D41+2,"Mugearite","Shoshonite"),
IF($S41=$L$2,(IF(Data!$C41&gt;=Data!$D41+2,"Benmoreite","Latite")),""))))</f>
        <v/>
      </c>
    </row>
    <row r="42" spans="1:20" x14ac:dyDescent="0.2">
      <c r="A42" s="16">
        <f>Data!$A42</f>
        <v>407</v>
      </c>
      <c r="B42" s="27">
        <f>Data!$B42</f>
        <v>46.109654468263564</v>
      </c>
      <c r="C42" s="28">
        <f>Data!$C42+Data!$D42</f>
        <v>1.9382376878252379</v>
      </c>
      <c r="D42" s="1" t="str">
        <f>IF(AND(AND($B42&gt;=Params!$A$33,$B42&lt;Params!$C$33),AND($C42&gt;=Params!$A$32,$C42&lt;Params!$A$26)),$D$2,"")</f>
        <v/>
      </c>
      <c r="E42" s="1" t="str">
        <f>IF(AND(AND($B42&gt;=Params!$C$33,$B42&lt;Params!$F$33),AND($C42&gt;=Params!$C$32,$C42&lt;Params!$C$22)),$E$2,"")</f>
        <v>Basalt</v>
      </c>
      <c r="F42" s="4" t="str">
        <f>IF(AND($B42&gt;=Params!$F$33,$B42&lt;Params!$J$33,$C42&lt;Params!$F$22+((Params!$J$20-Params!$F$22)/(Params!$J$33-Params!$F$33))*($B42-Params!$F$33)),$F$2,"")</f>
        <v/>
      </c>
      <c r="G42" s="4" t="str">
        <f>IF(AND($B42&gt;=Params!$J$33,$B42&lt;Params!$N$33,$C42&lt;Params!$J$20+((Params!$N$18-Params!$J$20)/(Params!$N$33-Params!$J$33))*($B42-Params!$J$33)),$G$2,"")</f>
        <v/>
      </c>
      <c r="H42" s="4" t="str">
        <f>IF(AND($B42&gt;=Params!$N$33,$C42&lt;Params!$N$18+((Params!$Q$16-Params!$N$18)/(Params!$Q$33-Params!$N$33))*($B42-Params!$N$33),C$3&lt;Params!$Q$16+((Params!$S$32-Params!$Q$16)/(Params!$S$33-Params!$Q$33))*($B42-Params!$Q$33)),$H$2,"")</f>
        <v/>
      </c>
      <c r="I42" s="12" t="str">
        <f>IF(AND($B42&gt;=Params!$Q$33,$C42&gt;=Params!$Q$16+((Params!$S$32-Params!$Q$16)/(Params!$S$33-Params!$Q$33))*($B42-Params!$Q$33)),$I$2,"")</f>
        <v/>
      </c>
      <c r="J42" s="1" t="str">
        <f>IF(AND($C42&gt;=Params!$C$22,$C42&lt;Params!$C$22+((Params!$E$17-Params!$C$22)/(Params!$E$33-Params!$C$33))*($B42-Params!$C$33),$C42&lt;Params!$E$17+((Params!$F$22-Params!$E$17)/(Params!$F$33-Params!$E$33))*($B42-Params!$E$33)),$J$2,"")</f>
        <v/>
      </c>
      <c r="K42" s="1" t="str">
        <f>IF(AND($C42&gt;=Params!$E$17+((Params!$F$22-Params!$E$17)/(Params!$F$33-Params!$E$33))*($B42-Params!$E$33),$C42&gt;=Params!$F$22+((Params!$J$20-Params!$F$22)/(Params!$J$33-Params!$F$33))*($B42-Params!$F$33),$C42&lt;Params!$E$17+((Params!$H$13-Params!$E$17)/(Params!$H$33-Params!$E$33))*($B42-Params!$E$33),$C42&lt;Params!$H$13+((Params!$J$20-Params!$H$13)/(Params!$J$33-Params!$H$33))*($B42-Params!$H$33)),$K$2,"")</f>
        <v/>
      </c>
      <c r="L42" s="1" t="str">
        <f>IF(AND($C42&gt;=Params!$H$13+((Params!$J$20-Params!$H$13)/(Params!$J$33-Params!$H$33))*($B42-Params!$H$33),$C42&gt;=Params!$J$20+((Params!$N$18-Params!$J$20)/(Params!$N$33-Params!$J$33))*($B42-Params!$J$33),$C42&lt;Params!$H$13+((Params!$K$9-Params!$H$13)/(Params!$K$33-Params!$H$33))*($B42-Params!$H$33),$C42&lt;Params!$K$9+((Params!$N$18-Params!$K$9)/(Params!$N$33-Params!$K$33))*($B42-Params!$K$33)),$L$2,"")</f>
        <v/>
      </c>
      <c r="M42" s="2" t="str">
        <f>IF(AND($C42&gt;=Params!$K$9+((Params!$N$18-Params!$K$9)/(Params!$N$33-Params!$K$33))*($B42-Params!$K$33),$C42&gt;=Params!$N$18+((Params!$Q$16-Params!$N$18)/(Params!$Q$33-Params!$N72))*($B42-Params!$Q$33),$C42&lt;Params!$K$9+((Params!$L$5-Params!$K$9)/(Params!$L$33-Params!$K$33))*($B42-Params!$K$33),$C42&lt;Params!$L$5+((Params!$Q$4-Params!$L$5)/(Params!$Q$33-Params!$L$33))*($B42-Params!$L$33),$B42&lt;Params!$Q$33),$M$2,"")</f>
        <v/>
      </c>
      <c r="N42" s="3" t="str">
        <f>IF(OR(AND($C42&gt;=Params!$A$26,$B42&gt;=Params!$A$33,$B42&lt;Params!$C$33,$C42&lt;Params!$A$18+((Params!$C$13-Params!$A$18)/(Params!$C$33-Params!$A$33))*($B42-Params!$A$33)),AND($B42&gt;=Params!$C$33,$C42&gt;Params!$C$22+((Params!$E$17-Params!$C$22)/(Params!$E$33-Params!$C$33))*($B42-Params!$C$33),$C42&lt;Params!$C$13+((Params!$E$17-Params!$C$13)/(Params!$E$33-Params!$C$33))*($B42-Params!$C$33))),$N$2,"")</f>
        <v/>
      </c>
      <c r="O42" s="1" t="str">
        <f>IF(AND($C42&gt;=Params!$C$13+((Params!$E$17-Params!$C$13)/(Params!$E$33-Params!$C$33))*($B42-Params!$C$33),$C42&gt;=Params!$E$17+((Params!$H$13-Params!$E$17)/(Params!$H$33-Params!$E$33))*($B42-Params!$E$33),$C42&lt;Params!$C$13+((Params!$D$9-Params!$C$13)/(Params!$D$33-Params!$C$33))*($B42-Params!$C$33),$C42&lt;Params!$D$9+((Params!$H$13-Params!$D$9)/(Params!$H$33-Params!$D$33))*($B42-Params!$D$33)),$O$2,"")</f>
        <v/>
      </c>
      <c r="P42" s="1" t="str">
        <f>IF(AND($C42&gt;=Params!$D$9+((Params!$H$13-Params!$D$9)/(Params!$H$33-Params!$D$33))*($B42-Params!$D$33),$C42&gt;=Params!$H$13+((Params!$K$9-Params!$H$13)/(Params!$K$33-Params!$H$33))*($B42-Params!$H$33),$C42&lt;Params!$D$9+((Params!$G$4-Params!$D$9)/(Params!$G$33-Params!$D$33))*($B42-Params!$D$33),$C42&lt;Params!$G$4+((Params!$K$9-Params!$G$4)/(Params!$K$33-Params!$G$33))*($B42-Params!$G$33)),$P$2,"")</f>
        <v/>
      </c>
      <c r="Q42" s="1" t="str">
        <f>IF(AND($C42&gt;=Params!$G$4+((Params!$K$9-Params!$G$4)/(Params!$K$33-Params!$G$33))*($B42-Params!$G$33),$C42&gt;Params!$K$9+((Params!$L$5-Params!$K$9)/(Params!$L$33-Params!$K$33))*($B42-Params!$K$33),$C42&lt;Params!$G$4+((Params!$L$5-Params!$G$4)/(Params!$L$33-Params!$G$33))*($B42-Params!$G$33)),$Q$2,"")</f>
        <v/>
      </c>
      <c r="R42" s="2" t="str">
        <f>IF(AND(OR($B42&lt;Params!$A$33,AND($B42&gt;=Params!$A$33,$B42&lt;Params!$C$33,$C42&gt;=Params!$A$18+((Params!$C$13-Params!$A$18)/(Params!$C$33-Params!$A$33))*($B42-Params!$A$33)),AND($B42&gt;=Params!$C$33,$B42&lt;Params!$D$33,$C42&gt;=Params!$C$13+((Params!$D$9-Params!$C$13)/(Params!$D$33-Params!$C$33))*($B42-Params!$C$33)),AND($B42&gt;=Params!$D$33,$C42&gt;=Params!$D$9+((Params!$G$4-Params!$D$9)/(Params!$G$33-Params!$D$33))*($B42-Params!$D$33))),$C42&lt;Params!$G$4,$B42&gt;0,$C42&gt;0),$R$2,"")</f>
        <v/>
      </c>
      <c r="S42" s="18" t="str">
        <f t="shared" si="0"/>
        <v>Basalt</v>
      </c>
      <c r="T42" s="14" t="str">
        <f>IF(AND($S42&lt;&gt;$J$2,$S42&lt;&gt;$K$2,$S42&lt;&gt;$L$2),"",
IF($S42=$J$2,IF(Data!$C42&gt;=Data!$D42+2,"Hawaiite","Potassic Trachybasalt"),
IF($S42=$K$2,IF(Data!$C42&gt;=Data!$D42+2,"Mugearite","Shoshonite"),
IF($S42=$L$2,(IF(Data!$C42&gt;=Data!$D42+2,"Benmoreite","Latite")),""))))</f>
        <v/>
      </c>
    </row>
    <row r="43" spans="1:20" x14ac:dyDescent="0.2">
      <c r="A43" s="16" t="str">
        <f>Data!$A43</f>
        <v>B494</v>
      </c>
      <c r="B43" s="27">
        <f>Data!$B43</f>
        <v>46.174113584253078</v>
      </c>
      <c r="C43" s="28">
        <f>Data!$C43+Data!$D43</f>
        <v>2.6031708194337746</v>
      </c>
      <c r="D43" s="1" t="str">
        <f>IF(AND(AND($B43&gt;=Params!$A$33,$B43&lt;Params!$C$33),AND($C43&gt;=Params!$A$32,$C43&lt;Params!$A$26)),$D$2,"")</f>
        <v/>
      </c>
      <c r="E43" s="1" t="str">
        <f>IF(AND(AND($B43&gt;=Params!$C$33,$B43&lt;Params!$F$33),AND($C43&gt;=Params!$C$32,$C43&lt;Params!$C$22)),$E$2,"")</f>
        <v>Basalt</v>
      </c>
      <c r="F43" s="4" t="str">
        <f>IF(AND($B43&gt;=Params!$F$33,$B43&lt;Params!$J$33,$C43&lt;Params!$F$22+((Params!$J$20-Params!$F$22)/(Params!$J$33-Params!$F$33))*($B43-Params!$F$33)),$F$2,"")</f>
        <v/>
      </c>
      <c r="G43" s="4" t="str">
        <f>IF(AND($B43&gt;=Params!$J$33,$B43&lt;Params!$N$33,$C43&lt;Params!$J$20+((Params!$N$18-Params!$J$20)/(Params!$N$33-Params!$J$33))*($B43-Params!$J$33)),$G$2,"")</f>
        <v/>
      </c>
      <c r="H43" s="4" t="str">
        <f>IF(AND($B43&gt;=Params!$N$33,$C43&lt;Params!$N$18+((Params!$Q$16-Params!$N$18)/(Params!$Q$33-Params!$N$33))*($B43-Params!$N$33),C$3&lt;Params!$Q$16+((Params!$S$32-Params!$Q$16)/(Params!$S$33-Params!$Q$33))*($B43-Params!$Q$33)),$H$2,"")</f>
        <v/>
      </c>
      <c r="I43" s="12" t="str">
        <f>IF(AND($B43&gt;=Params!$Q$33,$C43&gt;=Params!$Q$16+((Params!$S$32-Params!$Q$16)/(Params!$S$33-Params!$Q$33))*($B43-Params!$Q$33)),$I$2,"")</f>
        <v/>
      </c>
      <c r="J43" s="1" t="str">
        <f>IF(AND($C43&gt;=Params!$C$22,$C43&lt;Params!$C$22+((Params!$E$17-Params!$C$22)/(Params!$E$33-Params!$C$33))*($B43-Params!$C$33),$C43&lt;Params!$E$17+((Params!$F$22-Params!$E$17)/(Params!$F$33-Params!$E$33))*($B43-Params!$E$33)),$J$2,"")</f>
        <v/>
      </c>
      <c r="K43" s="1" t="str">
        <f>IF(AND($C43&gt;=Params!$E$17+((Params!$F$22-Params!$E$17)/(Params!$F$33-Params!$E$33))*($B43-Params!$E$33),$C43&gt;=Params!$F$22+((Params!$J$20-Params!$F$22)/(Params!$J$33-Params!$F$33))*($B43-Params!$F$33),$C43&lt;Params!$E$17+((Params!$H$13-Params!$E$17)/(Params!$H$33-Params!$E$33))*($B43-Params!$E$33),$C43&lt;Params!$H$13+((Params!$J$20-Params!$H$13)/(Params!$J$33-Params!$H$33))*($B43-Params!$H$33)),$K$2,"")</f>
        <v/>
      </c>
      <c r="L43" s="1" t="str">
        <f>IF(AND($C43&gt;=Params!$H$13+((Params!$J$20-Params!$H$13)/(Params!$J$33-Params!$H$33))*($B43-Params!$H$33),$C43&gt;=Params!$J$20+((Params!$N$18-Params!$J$20)/(Params!$N$33-Params!$J$33))*($B43-Params!$J$33),$C43&lt;Params!$H$13+((Params!$K$9-Params!$H$13)/(Params!$K$33-Params!$H$33))*($B43-Params!$H$33),$C43&lt;Params!$K$9+((Params!$N$18-Params!$K$9)/(Params!$N$33-Params!$K$33))*($B43-Params!$K$33)),$L$2,"")</f>
        <v/>
      </c>
      <c r="M43" s="2" t="str">
        <f>IF(AND($C43&gt;=Params!$K$9+((Params!$N$18-Params!$K$9)/(Params!$N$33-Params!$K$33))*($B43-Params!$K$33),$C43&gt;=Params!$N$18+((Params!$Q$16-Params!$N$18)/(Params!$Q$33-Params!$N73))*($B43-Params!$Q$33),$C43&lt;Params!$K$9+((Params!$L$5-Params!$K$9)/(Params!$L$33-Params!$K$33))*($B43-Params!$K$33),$C43&lt;Params!$L$5+((Params!$Q$4-Params!$L$5)/(Params!$Q$33-Params!$L$33))*($B43-Params!$L$33),$B43&lt;Params!$Q$33),$M$2,"")</f>
        <v/>
      </c>
      <c r="N43" s="3" t="str">
        <f>IF(OR(AND($C43&gt;=Params!$A$26,$B43&gt;=Params!$A$33,$B43&lt;Params!$C$33,$C43&lt;Params!$A$18+((Params!$C$13-Params!$A$18)/(Params!$C$33-Params!$A$33))*($B43-Params!$A$33)),AND($B43&gt;=Params!$C$33,$C43&gt;Params!$C$22+((Params!$E$17-Params!$C$22)/(Params!$E$33-Params!$C$33))*($B43-Params!$C$33),$C43&lt;Params!$C$13+((Params!$E$17-Params!$C$13)/(Params!$E$33-Params!$C$33))*($B43-Params!$C$33))),$N$2,"")</f>
        <v/>
      </c>
      <c r="O43" s="1" t="str">
        <f>IF(AND($C43&gt;=Params!$C$13+((Params!$E$17-Params!$C$13)/(Params!$E$33-Params!$C$33))*($B43-Params!$C$33),$C43&gt;=Params!$E$17+((Params!$H$13-Params!$E$17)/(Params!$H$33-Params!$E$33))*($B43-Params!$E$33),$C43&lt;Params!$C$13+((Params!$D$9-Params!$C$13)/(Params!$D$33-Params!$C$33))*($B43-Params!$C$33),$C43&lt;Params!$D$9+((Params!$H$13-Params!$D$9)/(Params!$H$33-Params!$D$33))*($B43-Params!$D$33)),$O$2,"")</f>
        <v/>
      </c>
      <c r="P43" s="1" t="str">
        <f>IF(AND($C43&gt;=Params!$D$9+((Params!$H$13-Params!$D$9)/(Params!$H$33-Params!$D$33))*($B43-Params!$D$33),$C43&gt;=Params!$H$13+((Params!$K$9-Params!$H$13)/(Params!$K$33-Params!$H$33))*($B43-Params!$H$33),$C43&lt;Params!$D$9+((Params!$G$4-Params!$D$9)/(Params!$G$33-Params!$D$33))*($B43-Params!$D$33),$C43&lt;Params!$G$4+((Params!$K$9-Params!$G$4)/(Params!$K$33-Params!$G$33))*($B43-Params!$G$33)),$P$2,"")</f>
        <v/>
      </c>
      <c r="Q43" s="1" t="str">
        <f>IF(AND($C43&gt;=Params!$G$4+((Params!$K$9-Params!$G$4)/(Params!$K$33-Params!$G$33))*($B43-Params!$G$33),$C43&gt;Params!$K$9+((Params!$L$5-Params!$K$9)/(Params!$L$33-Params!$K$33))*($B43-Params!$K$33),$C43&lt;Params!$G$4+((Params!$L$5-Params!$G$4)/(Params!$L$33-Params!$G$33))*($B43-Params!$G$33)),$Q$2,"")</f>
        <v/>
      </c>
      <c r="R43" s="2" t="str">
        <f>IF(AND(OR($B43&lt;Params!$A$33,AND($B43&gt;=Params!$A$33,$B43&lt;Params!$C$33,$C43&gt;=Params!$A$18+((Params!$C$13-Params!$A$18)/(Params!$C$33-Params!$A$33))*($B43-Params!$A$33)),AND($B43&gt;=Params!$C$33,$B43&lt;Params!$D$33,$C43&gt;=Params!$C$13+((Params!$D$9-Params!$C$13)/(Params!$D$33-Params!$C$33))*($B43-Params!$C$33)),AND($B43&gt;=Params!$D$33,$C43&gt;=Params!$D$9+((Params!$G$4-Params!$D$9)/(Params!$G$33-Params!$D$33))*($B43-Params!$D$33))),$C43&lt;Params!$G$4,$B43&gt;0,$C43&gt;0),$R$2,"")</f>
        <v/>
      </c>
      <c r="S43" s="18" t="str">
        <f t="shared" si="0"/>
        <v>Basalt</v>
      </c>
      <c r="T43" s="14" t="str">
        <f>IF(AND($S43&lt;&gt;$J$2,$S43&lt;&gt;$K$2,$S43&lt;&gt;$L$2),"",
IF($S43=$J$2,IF(Data!$C43&gt;=Data!$D43+2,"Hawaiite","Potassic Trachybasalt"),
IF($S43=$K$2,IF(Data!$C43&gt;=Data!$D43+2,"Mugearite","Shoshonite"),
IF($S43=$L$2,(IF(Data!$C43&gt;=Data!$D43+2,"Benmoreite","Latite")),""))))</f>
        <v/>
      </c>
    </row>
    <row r="44" spans="1:20" x14ac:dyDescent="0.2">
      <c r="A44" s="16" t="str">
        <f>Data!$A44</f>
        <v>B489</v>
      </c>
      <c r="B44" s="27">
        <f>Data!$B44</f>
        <v>46.191474033346317</v>
      </c>
      <c r="C44" s="28">
        <f>Data!$C44+Data!$D44</f>
        <v>1.9653823724771546</v>
      </c>
      <c r="D44" s="1" t="str">
        <f>IF(AND(AND($B44&gt;=Params!$A$33,$B44&lt;Params!$C$33),AND($C44&gt;=Params!$A$32,$C44&lt;Params!$A$26)),$D$2,"")</f>
        <v/>
      </c>
      <c r="E44" s="1" t="str">
        <f>IF(AND(AND($B44&gt;=Params!$C$33,$B44&lt;Params!$F$33),AND($C44&gt;=Params!$C$32,$C44&lt;Params!$C$22)),$E$2,"")</f>
        <v>Basalt</v>
      </c>
      <c r="F44" s="4" t="str">
        <f>IF(AND($B44&gt;=Params!$F$33,$B44&lt;Params!$J$33,$C44&lt;Params!$F$22+((Params!$J$20-Params!$F$22)/(Params!$J$33-Params!$F$33))*($B44-Params!$F$33)),$F$2,"")</f>
        <v/>
      </c>
      <c r="G44" s="4" t="str">
        <f>IF(AND($B44&gt;=Params!$J$33,$B44&lt;Params!$N$33,$C44&lt;Params!$J$20+((Params!$N$18-Params!$J$20)/(Params!$N$33-Params!$J$33))*($B44-Params!$J$33)),$G$2,"")</f>
        <v/>
      </c>
      <c r="H44" s="4" t="str">
        <f>IF(AND($B44&gt;=Params!$N$33,$C44&lt;Params!$N$18+((Params!$Q$16-Params!$N$18)/(Params!$Q$33-Params!$N$33))*($B44-Params!$N$33),C$3&lt;Params!$Q$16+((Params!$S$32-Params!$Q$16)/(Params!$S$33-Params!$Q$33))*($B44-Params!$Q$33)),$H$2,"")</f>
        <v/>
      </c>
      <c r="I44" s="12" t="str">
        <f>IF(AND($B44&gt;=Params!$Q$33,$C44&gt;=Params!$Q$16+((Params!$S$32-Params!$Q$16)/(Params!$S$33-Params!$Q$33))*($B44-Params!$Q$33)),$I$2,"")</f>
        <v/>
      </c>
      <c r="J44" s="1" t="str">
        <f>IF(AND($C44&gt;=Params!$C$22,$C44&lt;Params!$C$22+((Params!$E$17-Params!$C$22)/(Params!$E$33-Params!$C$33))*($B44-Params!$C$33),$C44&lt;Params!$E$17+((Params!$F$22-Params!$E$17)/(Params!$F$33-Params!$E$33))*($B44-Params!$E$33)),$J$2,"")</f>
        <v/>
      </c>
      <c r="K44" s="1" t="str">
        <f>IF(AND($C44&gt;=Params!$E$17+((Params!$F$22-Params!$E$17)/(Params!$F$33-Params!$E$33))*($B44-Params!$E$33),$C44&gt;=Params!$F$22+((Params!$J$20-Params!$F$22)/(Params!$J$33-Params!$F$33))*($B44-Params!$F$33),$C44&lt;Params!$E$17+((Params!$H$13-Params!$E$17)/(Params!$H$33-Params!$E$33))*($B44-Params!$E$33),$C44&lt;Params!$H$13+((Params!$J$20-Params!$H$13)/(Params!$J$33-Params!$H$33))*($B44-Params!$H$33)),$K$2,"")</f>
        <v/>
      </c>
      <c r="L44" s="1" t="str">
        <f>IF(AND($C44&gt;=Params!$H$13+((Params!$J$20-Params!$H$13)/(Params!$J$33-Params!$H$33))*($B44-Params!$H$33),$C44&gt;=Params!$J$20+((Params!$N$18-Params!$J$20)/(Params!$N$33-Params!$J$33))*($B44-Params!$J$33),$C44&lt;Params!$H$13+((Params!$K$9-Params!$H$13)/(Params!$K$33-Params!$H$33))*($B44-Params!$H$33),$C44&lt;Params!$K$9+((Params!$N$18-Params!$K$9)/(Params!$N$33-Params!$K$33))*($B44-Params!$K$33)),$L$2,"")</f>
        <v/>
      </c>
      <c r="M44" s="2" t="str">
        <f>IF(AND($C44&gt;=Params!$K$9+((Params!$N$18-Params!$K$9)/(Params!$N$33-Params!$K$33))*($B44-Params!$K$33),$C44&gt;=Params!$N$18+((Params!$Q$16-Params!$N$18)/(Params!$Q$33-Params!$N74))*($B44-Params!$Q$33),$C44&lt;Params!$K$9+((Params!$L$5-Params!$K$9)/(Params!$L$33-Params!$K$33))*($B44-Params!$K$33),$C44&lt;Params!$L$5+((Params!$Q$4-Params!$L$5)/(Params!$Q$33-Params!$L$33))*($B44-Params!$L$33),$B44&lt;Params!$Q$33),$M$2,"")</f>
        <v/>
      </c>
      <c r="N44" s="3" t="str">
        <f>IF(OR(AND($C44&gt;=Params!$A$26,$B44&gt;=Params!$A$33,$B44&lt;Params!$C$33,$C44&lt;Params!$A$18+((Params!$C$13-Params!$A$18)/(Params!$C$33-Params!$A$33))*($B44-Params!$A$33)),AND($B44&gt;=Params!$C$33,$C44&gt;Params!$C$22+((Params!$E$17-Params!$C$22)/(Params!$E$33-Params!$C$33))*($B44-Params!$C$33),$C44&lt;Params!$C$13+((Params!$E$17-Params!$C$13)/(Params!$E$33-Params!$C$33))*($B44-Params!$C$33))),$N$2,"")</f>
        <v/>
      </c>
      <c r="O44" s="1" t="str">
        <f>IF(AND($C44&gt;=Params!$C$13+((Params!$E$17-Params!$C$13)/(Params!$E$33-Params!$C$33))*($B44-Params!$C$33),$C44&gt;=Params!$E$17+((Params!$H$13-Params!$E$17)/(Params!$H$33-Params!$E$33))*($B44-Params!$E$33),$C44&lt;Params!$C$13+((Params!$D$9-Params!$C$13)/(Params!$D$33-Params!$C$33))*($B44-Params!$C$33),$C44&lt;Params!$D$9+((Params!$H$13-Params!$D$9)/(Params!$H$33-Params!$D$33))*($B44-Params!$D$33)),$O$2,"")</f>
        <v/>
      </c>
      <c r="P44" s="1" t="str">
        <f>IF(AND($C44&gt;=Params!$D$9+((Params!$H$13-Params!$D$9)/(Params!$H$33-Params!$D$33))*($B44-Params!$D$33),$C44&gt;=Params!$H$13+((Params!$K$9-Params!$H$13)/(Params!$K$33-Params!$H$33))*($B44-Params!$H$33),$C44&lt;Params!$D$9+((Params!$G$4-Params!$D$9)/(Params!$G$33-Params!$D$33))*($B44-Params!$D$33),$C44&lt;Params!$G$4+((Params!$K$9-Params!$G$4)/(Params!$K$33-Params!$G$33))*($B44-Params!$G$33)),$P$2,"")</f>
        <v/>
      </c>
      <c r="Q44" s="1" t="str">
        <f>IF(AND($C44&gt;=Params!$G$4+((Params!$K$9-Params!$G$4)/(Params!$K$33-Params!$G$33))*($B44-Params!$G$33),$C44&gt;Params!$K$9+((Params!$L$5-Params!$K$9)/(Params!$L$33-Params!$K$33))*($B44-Params!$K$33),$C44&lt;Params!$G$4+((Params!$L$5-Params!$G$4)/(Params!$L$33-Params!$G$33))*($B44-Params!$G$33)),$Q$2,"")</f>
        <v/>
      </c>
      <c r="R44" s="2" t="str">
        <f>IF(AND(OR($B44&lt;Params!$A$33,AND($B44&gt;=Params!$A$33,$B44&lt;Params!$C$33,$C44&gt;=Params!$A$18+((Params!$C$13-Params!$A$18)/(Params!$C$33-Params!$A$33))*($B44-Params!$A$33)),AND($B44&gt;=Params!$C$33,$B44&lt;Params!$D$33,$C44&gt;=Params!$C$13+((Params!$D$9-Params!$C$13)/(Params!$D$33-Params!$C$33))*($B44-Params!$C$33)),AND($B44&gt;=Params!$D$33,$C44&gt;=Params!$D$9+((Params!$G$4-Params!$D$9)/(Params!$G$33-Params!$D$33))*($B44-Params!$D$33))),$C44&lt;Params!$G$4,$B44&gt;0,$C44&gt;0),$R$2,"")</f>
        <v/>
      </c>
      <c r="S44" s="18" t="str">
        <f t="shared" si="0"/>
        <v>Basalt</v>
      </c>
      <c r="T44" s="14" t="str">
        <f>IF(AND($S44&lt;&gt;$J$2,$S44&lt;&gt;$K$2,$S44&lt;&gt;$L$2),"",
IF($S44=$J$2,IF(Data!$C44&gt;=Data!$D44+2,"Hawaiite","Potassic Trachybasalt"),
IF($S44=$K$2,IF(Data!$C44&gt;=Data!$D44+2,"Mugearite","Shoshonite"),
IF($S44=$L$2,(IF(Data!$C44&gt;=Data!$D44+2,"Benmoreite","Latite")),""))))</f>
        <v/>
      </c>
    </row>
    <row r="45" spans="1:20" x14ac:dyDescent="0.2">
      <c r="A45" s="16" t="str">
        <f>Data!$A45</f>
        <v>Holloway and Blank, 1994</v>
      </c>
      <c r="B45" s="27">
        <f>Data!$B45</f>
        <v>46.198654213116406</v>
      </c>
      <c r="C45" s="28">
        <f>Data!$C45+Data!$D45</f>
        <v>5.6743999196545154</v>
      </c>
      <c r="D45" s="1" t="str">
        <f>IF(AND(AND($B45&gt;=Params!$A$33,$B45&lt;Params!$C$33),AND($C45&gt;=Params!$A$32,$C45&lt;Params!$A$26)),$D$2,"")</f>
        <v/>
      </c>
      <c r="E45" s="1" t="str">
        <f>IF(AND(AND($B45&gt;=Params!$C$33,$B45&lt;Params!$F$33),AND($C45&gt;=Params!$C$32,$C45&lt;Params!$C$22)),$E$2,"")</f>
        <v/>
      </c>
      <c r="F45" s="4" t="str">
        <f>IF(AND($B45&gt;=Params!$F$33,$B45&lt;Params!$J$33,$C45&lt;Params!$F$22+((Params!$J$20-Params!$F$22)/(Params!$J$33-Params!$F$33))*($B45-Params!$F$33)),$F$2,"")</f>
        <v/>
      </c>
      <c r="G45" s="4" t="str">
        <f>IF(AND($B45&gt;=Params!$J$33,$B45&lt;Params!$N$33,$C45&lt;Params!$J$20+((Params!$N$18-Params!$J$20)/(Params!$N$33-Params!$J$33))*($B45-Params!$J$33)),$G$2,"")</f>
        <v/>
      </c>
      <c r="H45" s="4" t="str">
        <f>IF(AND($B45&gt;=Params!$N$33,$C45&lt;Params!$N$18+((Params!$Q$16-Params!$N$18)/(Params!$Q$33-Params!$N$33))*($B45-Params!$N$33),C$3&lt;Params!$Q$16+((Params!$S$32-Params!$Q$16)/(Params!$S$33-Params!$Q$33))*($B45-Params!$Q$33)),$H$2,"")</f>
        <v/>
      </c>
      <c r="I45" s="12" t="str">
        <f>IF(AND($B45&gt;=Params!$Q$33,$C45&gt;=Params!$Q$16+((Params!$S$32-Params!$Q$16)/(Params!$S$33-Params!$Q$33))*($B45-Params!$Q$33)),$I$2,"")</f>
        <v/>
      </c>
      <c r="J45" s="1" t="str">
        <f>IF(AND($C45&gt;=Params!$C$22,$C45&lt;Params!$C$22+((Params!$E$17-Params!$C$22)/(Params!$E$33-Params!$C$33))*($B45-Params!$C$33),$C45&lt;Params!$E$17+((Params!$F$22-Params!$E$17)/(Params!$F$33-Params!$E$33))*($B45-Params!$E$33)),$J$2,"")</f>
        <v/>
      </c>
      <c r="K45" s="1" t="str">
        <f>IF(AND($C45&gt;=Params!$E$17+((Params!$F$22-Params!$E$17)/(Params!$F$33-Params!$E$33))*($B45-Params!$E$33),$C45&gt;=Params!$F$22+((Params!$J$20-Params!$F$22)/(Params!$J$33-Params!$F$33))*($B45-Params!$F$33),$C45&lt;Params!$E$17+((Params!$H$13-Params!$E$17)/(Params!$H$33-Params!$E$33))*($B45-Params!$E$33),$C45&lt;Params!$H$13+((Params!$J$20-Params!$H$13)/(Params!$J$33-Params!$H$33))*($B45-Params!$H$33)),$K$2,"")</f>
        <v/>
      </c>
      <c r="L45" s="1" t="str">
        <f>IF(AND($C45&gt;=Params!$H$13+((Params!$J$20-Params!$H$13)/(Params!$J$33-Params!$H$33))*($B45-Params!$H$33),$C45&gt;=Params!$J$20+((Params!$N$18-Params!$J$20)/(Params!$N$33-Params!$J$33))*($B45-Params!$J$33),$C45&lt;Params!$H$13+((Params!$K$9-Params!$H$13)/(Params!$K$33-Params!$H$33))*($B45-Params!$H$33),$C45&lt;Params!$K$9+((Params!$N$18-Params!$K$9)/(Params!$N$33-Params!$K$33))*($B45-Params!$K$33)),$L$2,"")</f>
        <v/>
      </c>
      <c r="M45" s="2" t="str">
        <f>IF(AND($C45&gt;=Params!$K$9+((Params!$N$18-Params!$K$9)/(Params!$N$33-Params!$K$33))*($B45-Params!$K$33),$C45&gt;=Params!$N$18+((Params!$Q$16-Params!$N$18)/(Params!$Q$33-Params!$N75))*($B45-Params!$Q$33),$C45&lt;Params!$K$9+((Params!$L$5-Params!$K$9)/(Params!$L$33-Params!$K$33))*($B45-Params!$K$33),$C45&lt;Params!$L$5+((Params!$Q$4-Params!$L$5)/(Params!$Q$33-Params!$L$33))*($B45-Params!$L$33),$B45&lt;Params!$Q$33),$M$2,"")</f>
        <v/>
      </c>
      <c r="N45" s="3" t="str">
        <f>IF(OR(AND($C45&gt;=Params!$A$26,$B45&gt;=Params!$A$33,$B45&lt;Params!$C$33,$C45&lt;Params!$A$18+((Params!$C$13-Params!$A$18)/(Params!$C$33-Params!$A$33))*($B45-Params!$A$33)),AND($B45&gt;=Params!$C$33,$C45&gt;Params!$C$22+((Params!$E$17-Params!$C$22)/(Params!$E$33-Params!$C$33))*($B45-Params!$C$33),$C45&lt;Params!$C$13+((Params!$E$17-Params!$C$13)/(Params!$E$33-Params!$C$33))*($B45-Params!$C$33))),$N$2,"")</f>
        <v>Basanite</v>
      </c>
      <c r="O45" s="1" t="str">
        <f>IF(AND($C45&gt;=Params!$C$13+((Params!$E$17-Params!$C$13)/(Params!$E$33-Params!$C$33))*($B45-Params!$C$33),$C45&gt;=Params!$E$17+((Params!$H$13-Params!$E$17)/(Params!$H$33-Params!$E$33))*($B45-Params!$E$33),$C45&lt;Params!$C$13+((Params!$D$9-Params!$C$13)/(Params!$D$33-Params!$C$33))*($B45-Params!$C$33),$C45&lt;Params!$D$9+((Params!$H$13-Params!$D$9)/(Params!$H$33-Params!$D$33))*($B45-Params!$D$33)),$O$2,"")</f>
        <v/>
      </c>
      <c r="P45" s="1" t="str">
        <f>IF(AND($C45&gt;=Params!$D$9+((Params!$H$13-Params!$D$9)/(Params!$H$33-Params!$D$33))*($B45-Params!$D$33),$C45&gt;=Params!$H$13+((Params!$K$9-Params!$H$13)/(Params!$K$33-Params!$H$33))*($B45-Params!$H$33),$C45&lt;Params!$D$9+((Params!$G$4-Params!$D$9)/(Params!$G$33-Params!$D$33))*($B45-Params!$D$33),$C45&lt;Params!$G$4+((Params!$K$9-Params!$G$4)/(Params!$K$33-Params!$G$33))*($B45-Params!$G$33)),$P$2,"")</f>
        <v/>
      </c>
      <c r="Q45" s="1" t="str">
        <f>IF(AND($C45&gt;=Params!$G$4+((Params!$K$9-Params!$G$4)/(Params!$K$33-Params!$G$33))*($B45-Params!$G$33),$C45&gt;Params!$K$9+((Params!$L$5-Params!$K$9)/(Params!$L$33-Params!$K$33))*($B45-Params!$K$33),$C45&lt;Params!$G$4+((Params!$L$5-Params!$G$4)/(Params!$L$33-Params!$G$33))*($B45-Params!$G$33)),$Q$2,"")</f>
        <v/>
      </c>
      <c r="R45" s="2" t="str">
        <f>IF(AND(OR($B45&lt;Params!$A$33,AND($B45&gt;=Params!$A$33,$B45&lt;Params!$C$33,$C45&gt;=Params!$A$18+((Params!$C$13-Params!$A$18)/(Params!$C$33-Params!$A$33))*($B45-Params!$A$33)),AND($B45&gt;=Params!$C$33,$B45&lt;Params!$D$33,$C45&gt;=Params!$C$13+((Params!$D$9-Params!$C$13)/(Params!$D$33-Params!$C$33))*($B45-Params!$C$33)),AND($B45&gt;=Params!$D$33,$C45&gt;=Params!$D$9+((Params!$G$4-Params!$D$9)/(Params!$G$33-Params!$D$33))*($B45-Params!$D$33))),$C45&lt;Params!$G$4,$B45&gt;0,$C45&gt;0),$R$2,"")</f>
        <v/>
      </c>
      <c r="S45" s="18" t="str">
        <f t="shared" si="0"/>
        <v>Basanite</v>
      </c>
      <c r="T45" s="14" t="str">
        <f>IF(AND($S45&lt;&gt;$J$2,$S45&lt;&gt;$K$2,$S45&lt;&gt;$L$2),"",
IF($S45=$J$2,IF(Data!$C45&gt;=Data!$D45+2,"Hawaiite","Potassic Trachybasalt"),
IF($S45=$K$2,IF(Data!$C45&gt;=Data!$D45+2,"Mugearite","Shoshonite"),
IF($S45=$L$2,(IF(Data!$C45&gt;=Data!$D45+2,"Benmoreite","Latite")),""))))</f>
        <v/>
      </c>
    </row>
    <row r="46" spans="1:20" x14ac:dyDescent="0.2">
      <c r="A46" s="16" t="str">
        <f>Data!$A46</f>
        <v>B2518</v>
      </c>
      <c r="B46" s="27">
        <f>Data!$B46</f>
        <v>46.237383057570312</v>
      </c>
      <c r="C46" s="28">
        <f>Data!$C46+Data!$D46</f>
        <v>4.5763259200983546</v>
      </c>
      <c r="D46" s="1" t="str">
        <f>IF(AND(AND($B46&gt;=Params!$A$33,$B46&lt;Params!$C$33),AND($C46&gt;=Params!$A$32,$C46&lt;Params!$A$26)),$D$2,"")</f>
        <v/>
      </c>
      <c r="E46" s="1" t="str">
        <f>IF(AND(AND($B46&gt;=Params!$C$33,$B46&lt;Params!$F$33),AND($C46&gt;=Params!$C$32,$C46&lt;Params!$C$22)),$E$2,"")</f>
        <v>Basalt</v>
      </c>
      <c r="F46" s="4" t="str">
        <f>IF(AND($B46&gt;=Params!$F$33,$B46&lt;Params!$J$33,$C46&lt;Params!$F$22+((Params!$J$20-Params!$F$22)/(Params!$J$33-Params!$F$33))*($B46-Params!$F$33)),$F$2,"")</f>
        <v/>
      </c>
      <c r="G46" s="4" t="str">
        <f>IF(AND($B46&gt;=Params!$J$33,$B46&lt;Params!$N$33,$C46&lt;Params!$J$20+((Params!$N$18-Params!$J$20)/(Params!$N$33-Params!$J$33))*($B46-Params!$J$33)),$G$2,"")</f>
        <v/>
      </c>
      <c r="H46" s="4" t="str">
        <f>IF(AND($B46&gt;=Params!$N$33,$C46&lt;Params!$N$18+((Params!$Q$16-Params!$N$18)/(Params!$Q$33-Params!$N$33))*($B46-Params!$N$33),C$3&lt;Params!$Q$16+((Params!$S$32-Params!$Q$16)/(Params!$S$33-Params!$Q$33))*($B46-Params!$Q$33)),$H$2,"")</f>
        <v/>
      </c>
      <c r="I46" s="12" t="str">
        <f>IF(AND($B46&gt;=Params!$Q$33,$C46&gt;=Params!$Q$16+((Params!$S$32-Params!$Q$16)/(Params!$S$33-Params!$Q$33))*($B46-Params!$Q$33)),$I$2,"")</f>
        <v/>
      </c>
      <c r="J46" s="1" t="str">
        <f>IF(AND($C46&gt;=Params!$C$22,$C46&lt;Params!$C$22+((Params!$E$17-Params!$C$22)/(Params!$E$33-Params!$C$33))*($B46-Params!$C$33),$C46&lt;Params!$E$17+((Params!$F$22-Params!$E$17)/(Params!$F$33-Params!$E$33))*($B46-Params!$E$33)),$J$2,"")</f>
        <v/>
      </c>
      <c r="K46" s="1" t="str">
        <f>IF(AND($C46&gt;=Params!$E$17+((Params!$F$22-Params!$E$17)/(Params!$F$33-Params!$E$33))*($B46-Params!$E$33),$C46&gt;=Params!$F$22+((Params!$J$20-Params!$F$22)/(Params!$J$33-Params!$F$33))*($B46-Params!$F$33),$C46&lt;Params!$E$17+((Params!$H$13-Params!$E$17)/(Params!$H$33-Params!$E$33))*($B46-Params!$E$33),$C46&lt;Params!$H$13+((Params!$J$20-Params!$H$13)/(Params!$J$33-Params!$H$33))*($B46-Params!$H$33)),$K$2,"")</f>
        <v/>
      </c>
      <c r="L46" s="1" t="str">
        <f>IF(AND($C46&gt;=Params!$H$13+((Params!$J$20-Params!$H$13)/(Params!$J$33-Params!$H$33))*($B46-Params!$H$33),$C46&gt;=Params!$J$20+((Params!$N$18-Params!$J$20)/(Params!$N$33-Params!$J$33))*($B46-Params!$J$33),$C46&lt;Params!$H$13+((Params!$K$9-Params!$H$13)/(Params!$K$33-Params!$H$33))*($B46-Params!$H$33),$C46&lt;Params!$K$9+((Params!$N$18-Params!$K$9)/(Params!$N$33-Params!$K$33))*($B46-Params!$K$33)),$L$2,"")</f>
        <v/>
      </c>
      <c r="M46" s="2" t="str">
        <f>IF(AND($C46&gt;=Params!$K$9+((Params!$N$18-Params!$K$9)/(Params!$N$33-Params!$K$33))*($B46-Params!$K$33),$C46&gt;=Params!$N$18+((Params!$Q$16-Params!$N$18)/(Params!$Q$33-Params!$N76))*($B46-Params!$Q$33),$C46&lt;Params!$K$9+((Params!$L$5-Params!$K$9)/(Params!$L$33-Params!$K$33))*($B46-Params!$K$33),$C46&lt;Params!$L$5+((Params!$Q$4-Params!$L$5)/(Params!$Q$33-Params!$L$33))*($B46-Params!$L$33),$B46&lt;Params!$Q$33),$M$2,"")</f>
        <v/>
      </c>
      <c r="N46" s="3" t="str">
        <f>IF(OR(AND($C46&gt;=Params!$A$26,$B46&gt;=Params!$A$33,$B46&lt;Params!$C$33,$C46&lt;Params!$A$18+((Params!$C$13-Params!$A$18)/(Params!$C$33-Params!$A$33))*($B46-Params!$A$33)),AND($B46&gt;=Params!$C$33,$C46&gt;Params!$C$22+((Params!$E$17-Params!$C$22)/(Params!$E$33-Params!$C$33))*($B46-Params!$C$33),$C46&lt;Params!$C$13+((Params!$E$17-Params!$C$13)/(Params!$E$33-Params!$C$33))*($B46-Params!$C$33))),$N$2,"")</f>
        <v/>
      </c>
      <c r="O46" s="1" t="str">
        <f>IF(AND($C46&gt;=Params!$C$13+((Params!$E$17-Params!$C$13)/(Params!$E$33-Params!$C$33))*($B46-Params!$C$33),$C46&gt;=Params!$E$17+((Params!$H$13-Params!$E$17)/(Params!$H$33-Params!$E$33))*($B46-Params!$E$33),$C46&lt;Params!$C$13+((Params!$D$9-Params!$C$13)/(Params!$D$33-Params!$C$33))*($B46-Params!$C$33),$C46&lt;Params!$D$9+((Params!$H$13-Params!$D$9)/(Params!$H$33-Params!$D$33))*($B46-Params!$D$33)),$O$2,"")</f>
        <v/>
      </c>
      <c r="P46" s="1" t="str">
        <f>IF(AND($C46&gt;=Params!$D$9+((Params!$H$13-Params!$D$9)/(Params!$H$33-Params!$D$33))*($B46-Params!$D$33),$C46&gt;=Params!$H$13+((Params!$K$9-Params!$H$13)/(Params!$K$33-Params!$H$33))*($B46-Params!$H$33),$C46&lt;Params!$D$9+((Params!$G$4-Params!$D$9)/(Params!$G$33-Params!$D$33))*($B46-Params!$D$33),$C46&lt;Params!$G$4+((Params!$K$9-Params!$G$4)/(Params!$K$33-Params!$G$33))*($B46-Params!$G$33)),$P$2,"")</f>
        <v/>
      </c>
      <c r="Q46" s="1" t="str">
        <f>IF(AND($C46&gt;=Params!$G$4+((Params!$K$9-Params!$G$4)/(Params!$K$33-Params!$G$33))*($B46-Params!$G$33),$C46&gt;Params!$K$9+((Params!$L$5-Params!$K$9)/(Params!$L$33-Params!$K$33))*($B46-Params!$K$33),$C46&lt;Params!$G$4+((Params!$L$5-Params!$G$4)/(Params!$L$33-Params!$G$33))*($B46-Params!$G$33)),$Q$2,"")</f>
        <v/>
      </c>
      <c r="R46" s="2" t="str">
        <f>IF(AND(OR($B46&lt;Params!$A$33,AND($B46&gt;=Params!$A$33,$B46&lt;Params!$C$33,$C46&gt;=Params!$A$18+((Params!$C$13-Params!$A$18)/(Params!$C$33-Params!$A$33))*($B46-Params!$A$33)),AND($B46&gt;=Params!$C$33,$B46&lt;Params!$D$33,$C46&gt;=Params!$C$13+((Params!$D$9-Params!$C$13)/(Params!$D$33-Params!$C$33))*($B46-Params!$C$33)),AND($B46&gt;=Params!$D$33,$C46&gt;=Params!$D$9+((Params!$G$4-Params!$D$9)/(Params!$G$33-Params!$D$33))*($B46-Params!$D$33))),$C46&lt;Params!$G$4,$B46&gt;0,$C46&gt;0),$R$2,"")</f>
        <v/>
      </c>
      <c r="S46" s="18" t="str">
        <f t="shared" si="0"/>
        <v>Basalt</v>
      </c>
      <c r="T46" s="14" t="str">
        <f>IF(AND($S46&lt;&gt;$J$2,$S46&lt;&gt;$K$2,$S46&lt;&gt;$L$2),"",
IF($S46=$J$2,IF(Data!$C46&gt;=Data!$D46+2,"Hawaiite","Potassic Trachybasalt"),
IF($S46=$K$2,IF(Data!$C46&gt;=Data!$D46+2,"Mugearite","Shoshonite"),
IF($S46=$L$2,(IF(Data!$C46&gt;=Data!$D46+2,"Benmoreite","Latite")),""))))</f>
        <v/>
      </c>
    </row>
    <row r="47" spans="1:20" x14ac:dyDescent="0.2">
      <c r="A47" s="16" t="str">
        <f>Data!$A47</f>
        <v>B2518</v>
      </c>
      <c r="B47" s="27">
        <f>Data!$B47</f>
        <v>46.237383057570312</v>
      </c>
      <c r="C47" s="28">
        <f>Data!$C47+Data!$D47</f>
        <v>4.5763259200983546</v>
      </c>
      <c r="D47" s="1" t="str">
        <f>IF(AND(AND($B47&gt;=Params!$A$33,$B47&lt;Params!$C$33),AND($C47&gt;=Params!$A$32,$C47&lt;Params!$A$26)),$D$2,"")</f>
        <v/>
      </c>
      <c r="E47" s="1" t="str">
        <f>IF(AND(AND($B47&gt;=Params!$C$33,$B47&lt;Params!$F$33),AND($C47&gt;=Params!$C$32,$C47&lt;Params!$C$22)),$E$2,"")</f>
        <v>Basalt</v>
      </c>
      <c r="F47" s="4" t="str">
        <f>IF(AND($B47&gt;=Params!$F$33,$B47&lt;Params!$J$33,$C47&lt;Params!$F$22+((Params!$J$20-Params!$F$22)/(Params!$J$33-Params!$F$33))*($B47-Params!$F$33)),$F$2,"")</f>
        <v/>
      </c>
      <c r="G47" s="4" t="str">
        <f>IF(AND($B47&gt;=Params!$J$33,$B47&lt;Params!$N$33,$C47&lt;Params!$J$20+((Params!$N$18-Params!$J$20)/(Params!$N$33-Params!$J$33))*($B47-Params!$J$33)),$G$2,"")</f>
        <v/>
      </c>
      <c r="H47" s="4" t="str">
        <f>IF(AND($B47&gt;=Params!$N$33,$C47&lt;Params!$N$18+((Params!$Q$16-Params!$N$18)/(Params!$Q$33-Params!$N$33))*($B47-Params!$N$33),C$3&lt;Params!$Q$16+((Params!$S$32-Params!$Q$16)/(Params!$S$33-Params!$Q$33))*($B47-Params!$Q$33)),$H$2,"")</f>
        <v/>
      </c>
      <c r="I47" s="12" t="str">
        <f>IF(AND($B47&gt;=Params!$Q$33,$C47&gt;=Params!$Q$16+((Params!$S$32-Params!$Q$16)/(Params!$S$33-Params!$Q$33))*($B47-Params!$Q$33)),$I$2,"")</f>
        <v/>
      </c>
      <c r="J47" s="1" t="str">
        <f>IF(AND($C47&gt;=Params!$C$22,$C47&lt;Params!$C$22+((Params!$E$17-Params!$C$22)/(Params!$E$33-Params!$C$33))*($B47-Params!$C$33),$C47&lt;Params!$E$17+((Params!$F$22-Params!$E$17)/(Params!$F$33-Params!$E$33))*($B47-Params!$E$33)),$J$2,"")</f>
        <v/>
      </c>
      <c r="K47" s="1" t="str">
        <f>IF(AND($C47&gt;=Params!$E$17+((Params!$F$22-Params!$E$17)/(Params!$F$33-Params!$E$33))*($B47-Params!$E$33),$C47&gt;=Params!$F$22+((Params!$J$20-Params!$F$22)/(Params!$J$33-Params!$F$33))*($B47-Params!$F$33),$C47&lt;Params!$E$17+((Params!$H$13-Params!$E$17)/(Params!$H$33-Params!$E$33))*($B47-Params!$E$33),$C47&lt;Params!$H$13+((Params!$J$20-Params!$H$13)/(Params!$J$33-Params!$H$33))*($B47-Params!$H$33)),$K$2,"")</f>
        <v/>
      </c>
      <c r="L47" s="1" t="str">
        <f>IF(AND($C47&gt;=Params!$H$13+((Params!$J$20-Params!$H$13)/(Params!$J$33-Params!$H$33))*($B47-Params!$H$33),$C47&gt;=Params!$J$20+((Params!$N$18-Params!$J$20)/(Params!$N$33-Params!$J$33))*($B47-Params!$J$33),$C47&lt;Params!$H$13+((Params!$K$9-Params!$H$13)/(Params!$K$33-Params!$H$33))*($B47-Params!$H$33),$C47&lt;Params!$K$9+((Params!$N$18-Params!$K$9)/(Params!$N$33-Params!$K$33))*($B47-Params!$K$33)),$L$2,"")</f>
        <v/>
      </c>
      <c r="M47" s="2" t="str">
        <f>IF(AND($C47&gt;=Params!$K$9+((Params!$N$18-Params!$K$9)/(Params!$N$33-Params!$K$33))*($B47-Params!$K$33),$C47&gt;=Params!$N$18+((Params!$Q$16-Params!$N$18)/(Params!$Q$33-Params!$N77))*($B47-Params!$Q$33),$C47&lt;Params!$K$9+((Params!$L$5-Params!$K$9)/(Params!$L$33-Params!$K$33))*($B47-Params!$K$33),$C47&lt;Params!$L$5+((Params!$Q$4-Params!$L$5)/(Params!$Q$33-Params!$L$33))*($B47-Params!$L$33),$B47&lt;Params!$Q$33),$M$2,"")</f>
        <v/>
      </c>
      <c r="N47" s="3" t="str">
        <f>IF(OR(AND($C47&gt;=Params!$A$26,$B47&gt;=Params!$A$33,$B47&lt;Params!$C$33,$C47&lt;Params!$A$18+((Params!$C$13-Params!$A$18)/(Params!$C$33-Params!$A$33))*($B47-Params!$A$33)),AND($B47&gt;=Params!$C$33,$C47&gt;Params!$C$22+((Params!$E$17-Params!$C$22)/(Params!$E$33-Params!$C$33))*($B47-Params!$C$33),$C47&lt;Params!$C$13+((Params!$E$17-Params!$C$13)/(Params!$E$33-Params!$C$33))*($B47-Params!$C$33))),$N$2,"")</f>
        <v/>
      </c>
      <c r="O47" s="1" t="str">
        <f>IF(AND($C47&gt;=Params!$C$13+((Params!$E$17-Params!$C$13)/(Params!$E$33-Params!$C$33))*($B47-Params!$C$33),$C47&gt;=Params!$E$17+((Params!$H$13-Params!$E$17)/(Params!$H$33-Params!$E$33))*($B47-Params!$E$33),$C47&lt;Params!$C$13+((Params!$D$9-Params!$C$13)/(Params!$D$33-Params!$C$33))*($B47-Params!$C$33),$C47&lt;Params!$D$9+((Params!$H$13-Params!$D$9)/(Params!$H$33-Params!$D$33))*($B47-Params!$D$33)),$O$2,"")</f>
        <v/>
      </c>
      <c r="P47" s="1" t="str">
        <f>IF(AND($C47&gt;=Params!$D$9+((Params!$H$13-Params!$D$9)/(Params!$H$33-Params!$D$33))*($B47-Params!$D$33),$C47&gt;=Params!$H$13+((Params!$K$9-Params!$H$13)/(Params!$K$33-Params!$H$33))*($B47-Params!$H$33),$C47&lt;Params!$D$9+((Params!$G$4-Params!$D$9)/(Params!$G$33-Params!$D$33))*($B47-Params!$D$33),$C47&lt;Params!$G$4+((Params!$K$9-Params!$G$4)/(Params!$K$33-Params!$G$33))*($B47-Params!$G$33)),$P$2,"")</f>
        <v/>
      </c>
      <c r="Q47" s="1" t="str">
        <f>IF(AND($C47&gt;=Params!$G$4+((Params!$K$9-Params!$G$4)/(Params!$K$33-Params!$G$33))*($B47-Params!$G$33),$C47&gt;Params!$K$9+((Params!$L$5-Params!$K$9)/(Params!$L$33-Params!$K$33))*($B47-Params!$K$33),$C47&lt;Params!$G$4+((Params!$L$5-Params!$G$4)/(Params!$L$33-Params!$G$33))*($B47-Params!$G$33)),$Q$2,"")</f>
        <v/>
      </c>
      <c r="R47" s="2" t="str">
        <f>IF(AND(OR($B47&lt;Params!$A$33,AND($B47&gt;=Params!$A$33,$B47&lt;Params!$C$33,$C47&gt;=Params!$A$18+((Params!$C$13-Params!$A$18)/(Params!$C$33-Params!$A$33))*($B47-Params!$A$33)),AND($B47&gt;=Params!$C$33,$B47&lt;Params!$D$33,$C47&gt;=Params!$C$13+((Params!$D$9-Params!$C$13)/(Params!$D$33-Params!$C$33))*($B47-Params!$C$33)),AND($B47&gt;=Params!$D$33,$C47&gt;=Params!$D$9+((Params!$G$4-Params!$D$9)/(Params!$G$33-Params!$D$33))*($B47-Params!$D$33))),$C47&lt;Params!$G$4,$B47&gt;0,$C47&gt;0),$R$2,"")</f>
        <v/>
      </c>
      <c r="S47" s="18" t="str">
        <f t="shared" si="0"/>
        <v>Basalt</v>
      </c>
      <c r="T47" s="14" t="str">
        <f>IF(AND($S47&lt;&gt;$J$2,$S47&lt;&gt;$K$2,$S47&lt;&gt;$L$2),"",
IF($S47=$J$2,IF(Data!$C47&gt;=Data!$D47+2,"Hawaiite","Potassic Trachybasalt"),
IF($S47=$K$2,IF(Data!$C47&gt;=Data!$D47+2,"Mugearite","Shoshonite"),
IF($S47=$L$2,(IF(Data!$C47&gt;=Data!$D47+2,"Benmoreite","Latite")),""))))</f>
        <v/>
      </c>
    </row>
    <row r="48" spans="1:20" x14ac:dyDescent="0.2">
      <c r="A48" s="16" t="str">
        <f>Data!$A48</f>
        <v>B2518</v>
      </c>
      <c r="B48" s="27">
        <f>Data!$B48</f>
        <v>46.237383057570312</v>
      </c>
      <c r="C48" s="28">
        <f>Data!$C48+Data!$D48</f>
        <v>4.5763259200983546</v>
      </c>
      <c r="D48" s="1" t="str">
        <f>IF(AND(AND($B48&gt;=Params!$A$33,$B48&lt;Params!$C$33),AND($C48&gt;=Params!$A$32,$C48&lt;Params!$A$26)),$D$2,"")</f>
        <v/>
      </c>
      <c r="E48" s="1" t="str">
        <f>IF(AND(AND($B48&gt;=Params!$C$33,$B48&lt;Params!$F$33),AND($C48&gt;=Params!$C$32,$C48&lt;Params!$C$22)),$E$2,"")</f>
        <v>Basalt</v>
      </c>
      <c r="F48" s="4" t="str">
        <f>IF(AND($B48&gt;=Params!$F$33,$B48&lt;Params!$J$33,$C48&lt;Params!$F$22+((Params!$J$20-Params!$F$22)/(Params!$J$33-Params!$F$33))*($B48-Params!$F$33)),$F$2,"")</f>
        <v/>
      </c>
      <c r="G48" s="4" t="str">
        <f>IF(AND($B48&gt;=Params!$J$33,$B48&lt;Params!$N$33,$C48&lt;Params!$J$20+((Params!$N$18-Params!$J$20)/(Params!$N$33-Params!$J$33))*($B48-Params!$J$33)),$G$2,"")</f>
        <v/>
      </c>
      <c r="H48" s="4" t="str">
        <f>IF(AND($B48&gt;=Params!$N$33,$C48&lt;Params!$N$18+((Params!$Q$16-Params!$N$18)/(Params!$Q$33-Params!$N$33))*($B48-Params!$N$33),C$3&lt;Params!$Q$16+((Params!$S$32-Params!$Q$16)/(Params!$S$33-Params!$Q$33))*($B48-Params!$Q$33)),$H$2,"")</f>
        <v/>
      </c>
      <c r="I48" s="12" t="str">
        <f>IF(AND($B48&gt;=Params!$Q$33,$C48&gt;=Params!$Q$16+((Params!$S$32-Params!$Q$16)/(Params!$S$33-Params!$Q$33))*($B48-Params!$Q$33)),$I$2,"")</f>
        <v/>
      </c>
      <c r="J48" s="1" t="str">
        <f>IF(AND($C48&gt;=Params!$C$22,$C48&lt;Params!$C$22+((Params!$E$17-Params!$C$22)/(Params!$E$33-Params!$C$33))*($B48-Params!$C$33),$C48&lt;Params!$E$17+((Params!$F$22-Params!$E$17)/(Params!$F$33-Params!$E$33))*($B48-Params!$E$33)),$J$2,"")</f>
        <v/>
      </c>
      <c r="K48" s="1" t="str">
        <f>IF(AND($C48&gt;=Params!$E$17+((Params!$F$22-Params!$E$17)/(Params!$F$33-Params!$E$33))*($B48-Params!$E$33),$C48&gt;=Params!$F$22+((Params!$J$20-Params!$F$22)/(Params!$J$33-Params!$F$33))*($B48-Params!$F$33),$C48&lt;Params!$E$17+((Params!$H$13-Params!$E$17)/(Params!$H$33-Params!$E$33))*($B48-Params!$E$33),$C48&lt;Params!$H$13+((Params!$J$20-Params!$H$13)/(Params!$J$33-Params!$H$33))*($B48-Params!$H$33)),$K$2,"")</f>
        <v/>
      </c>
      <c r="L48" s="1" t="str">
        <f>IF(AND($C48&gt;=Params!$H$13+((Params!$J$20-Params!$H$13)/(Params!$J$33-Params!$H$33))*($B48-Params!$H$33),$C48&gt;=Params!$J$20+((Params!$N$18-Params!$J$20)/(Params!$N$33-Params!$J$33))*($B48-Params!$J$33),$C48&lt;Params!$H$13+((Params!$K$9-Params!$H$13)/(Params!$K$33-Params!$H$33))*($B48-Params!$H$33),$C48&lt;Params!$K$9+((Params!$N$18-Params!$K$9)/(Params!$N$33-Params!$K$33))*($B48-Params!$K$33)),$L$2,"")</f>
        <v/>
      </c>
      <c r="M48" s="2" t="str">
        <f>IF(AND($C48&gt;=Params!$K$9+((Params!$N$18-Params!$K$9)/(Params!$N$33-Params!$K$33))*($B48-Params!$K$33),$C48&gt;=Params!$N$18+((Params!$Q$16-Params!$N$18)/(Params!$Q$33-Params!$N78))*($B48-Params!$Q$33),$C48&lt;Params!$K$9+((Params!$L$5-Params!$K$9)/(Params!$L$33-Params!$K$33))*($B48-Params!$K$33),$C48&lt;Params!$L$5+((Params!$Q$4-Params!$L$5)/(Params!$Q$33-Params!$L$33))*($B48-Params!$L$33),$B48&lt;Params!$Q$33),$M$2,"")</f>
        <v/>
      </c>
      <c r="N48" s="3" t="str">
        <f>IF(OR(AND($C48&gt;=Params!$A$26,$B48&gt;=Params!$A$33,$B48&lt;Params!$C$33,$C48&lt;Params!$A$18+((Params!$C$13-Params!$A$18)/(Params!$C$33-Params!$A$33))*($B48-Params!$A$33)),AND($B48&gt;=Params!$C$33,$C48&gt;Params!$C$22+((Params!$E$17-Params!$C$22)/(Params!$E$33-Params!$C$33))*($B48-Params!$C$33),$C48&lt;Params!$C$13+((Params!$E$17-Params!$C$13)/(Params!$E$33-Params!$C$33))*($B48-Params!$C$33))),$N$2,"")</f>
        <v/>
      </c>
      <c r="O48" s="1" t="str">
        <f>IF(AND($C48&gt;=Params!$C$13+((Params!$E$17-Params!$C$13)/(Params!$E$33-Params!$C$33))*($B48-Params!$C$33),$C48&gt;=Params!$E$17+((Params!$H$13-Params!$E$17)/(Params!$H$33-Params!$E$33))*($B48-Params!$E$33),$C48&lt;Params!$C$13+((Params!$D$9-Params!$C$13)/(Params!$D$33-Params!$C$33))*($B48-Params!$C$33),$C48&lt;Params!$D$9+((Params!$H$13-Params!$D$9)/(Params!$H$33-Params!$D$33))*($B48-Params!$D$33)),$O$2,"")</f>
        <v/>
      </c>
      <c r="P48" s="1" t="str">
        <f>IF(AND($C48&gt;=Params!$D$9+((Params!$H$13-Params!$D$9)/(Params!$H$33-Params!$D$33))*($B48-Params!$D$33),$C48&gt;=Params!$H$13+((Params!$K$9-Params!$H$13)/(Params!$K$33-Params!$H$33))*($B48-Params!$H$33),$C48&lt;Params!$D$9+((Params!$G$4-Params!$D$9)/(Params!$G$33-Params!$D$33))*($B48-Params!$D$33),$C48&lt;Params!$G$4+((Params!$K$9-Params!$G$4)/(Params!$K$33-Params!$G$33))*($B48-Params!$G$33)),$P$2,"")</f>
        <v/>
      </c>
      <c r="Q48" s="1" t="str">
        <f>IF(AND($C48&gt;=Params!$G$4+((Params!$K$9-Params!$G$4)/(Params!$K$33-Params!$G$33))*($B48-Params!$G$33),$C48&gt;Params!$K$9+((Params!$L$5-Params!$K$9)/(Params!$L$33-Params!$K$33))*($B48-Params!$K$33),$C48&lt;Params!$G$4+((Params!$L$5-Params!$G$4)/(Params!$L$33-Params!$G$33))*($B48-Params!$G$33)),$Q$2,"")</f>
        <v/>
      </c>
      <c r="R48" s="2" t="str">
        <f>IF(AND(OR($B48&lt;Params!$A$33,AND($B48&gt;=Params!$A$33,$B48&lt;Params!$C$33,$C48&gt;=Params!$A$18+((Params!$C$13-Params!$A$18)/(Params!$C$33-Params!$A$33))*($B48-Params!$A$33)),AND($B48&gt;=Params!$C$33,$B48&lt;Params!$D$33,$C48&gt;=Params!$C$13+((Params!$D$9-Params!$C$13)/(Params!$D$33-Params!$C$33))*($B48-Params!$C$33)),AND($B48&gt;=Params!$D$33,$C48&gt;=Params!$D$9+((Params!$G$4-Params!$D$9)/(Params!$G$33-Params!$D$33))*($B48-Params!$D$33))),$C48&lt;Params!$G$4,$B48&gt;0,$C48&gt;0),$R$2,"")</f>
        <v/>
      </c>
      <c r="S48" s="18" t="str">
        <f t="shared" si="0"/>
        <v>Basalt</v>
      </c>
      <c r="T48" s="14" t="str">
        <f>IF(AND($S48&lt;&gt;$J$2,$S48&lt;&gt;$K$2,$S48&lt;&gt;$L$2),"",
IF($S48=$J$2,IF(Data!$C48&gt;=Data!$D48+2,"Hawaiite","Potassic Trachybasalt"),
IF($S48=$K$2,IF(Data!$C48&gt;=Data!$D48+2,"Mugearite","Shoshonite"),
IF($S48=$L$2,(IF(Data!$C48&gt;=Data!$D48+2,"Benmoreite","Latite")),""))))</f>
        <v/>
      </c>
    </row>
    <row r="49" spans="1:20" x14ac:dyDescent="0.2">
      <c r="A49" s="16" t="str">
        <f>Data!$A49</f>
        <v>B491</v>
      </c>
      <c r="B49" s="27">
        <f>Data!$B49</f>
        <v>46.299264531550939</v>
      </c>
      <c r="C49" s="28">
        <f>Data!$C49+Data!$D49</f>
        <v>2.6699704022893536</v>
      </c>
      <c r="D49" s="1" t="str">
        <f>IF(AND(AND($B49&gt;=Params!$A$33,$B49&lt;Params!$C$33),AND($C49&gt;=Params!$A$32,$C49&lt;Params!$A$26)),$D$2,"")</f>
        <v/>
      </c>
      <c r="E49" s="1" t="str">
        <f>IF(AND(AND($B49&gt;=Params!$C$33,$B49&lt;Params!$F$33),AND($C49&gt;=Params!$C$32,$C49&lt;Params!$C$22)),$E$2,"")</f>
        <v>Basalt</v>
      </c>
      <c r="F49" s="4" t="str">
        <f>IF(AND($B49&gt;=Params!$F$33,$B49&lt;Params!$J$33,$C49&lt;Params!$F$22+((Params!$J$20-Params!$F$22)/(Params!$J$33-Params!$F$33))*($B49-Params!$F$33)),$F$2,"")</f>
        <v/>
      </c>
      <c r="G49" s="4" t="str">
        <f>IF(AND($B49&gt;=Params!$J$33,$B49&lt;Params!$N$33,$C49&lt;Params!$J$20+((Params!$N$18-Params!$J$20)/(Params!$N$33-Params!$J$33))*($B49-Params!$J$33)),$G$2,"")</f>
        <v/>
      </c>
      <c r="H49" s="4" t="str">
        <f>IF(AND($B49&gt;=Params!$N$33,$C49&lt;Params!$N$18+((Params!$Q$16-Params!$N$18)/(Params!$Q$33-Params!$N$33))*($B49-Params!$N$33),C$3&lt;Params!$Q$16+((Params!$S$32-Params!$Q$16)/(Params!$S$33-Params!$Q$33))*($B49-Params!$Q$33)),$H$2,"")</f>
        <v/>
      </c>
      <c r="I49" s="12" t="str">
        <f>IF(AND($B49&gt;=Params!$Q$33,$C49&gt;=Params!$Q$16+((Params!$S$32-Params!$Q$16)/(Params!$S$33-Params!$Q$33))*($B49-Params!$Q$33)),$I$2,"")</f>
        <v/>
      </c>
      <c r="J49" s="1" t="str">
        <f>IF(AND($C49&gt;=Params!$C$22,$C49&lt;Params!$C$22+((Params!$E$17-Params!$C$22)/(Params!$E$33-Params!$C$33))*($B49-Params!$C$33),$C49&lt;Params!$E$17+((Params!$F$22-Params!$E$17)/(Params!$F$33-Params!$E$33))*($B49-Params!$E$33)),$J$2,"")</f>
        <v/>
      </c>
      <c r="K49" s="1" t="str">
        <f>IF(AND($C49&gt;=Params!$E$17+((Params!$F$22-Params!$E$17)/(Params!$F$33-Params!$E$33))*($B49-Params!$E$33),$C49&gt;=Params!$F$22+((Params!$J$20-Params!$F$22)/(Params!$J$33-Params!$F$33))*($B49-Params!$F$33),$C49&lt;Params!$E$17+((Params!$H$13-Params!$E$17)/(Params!$H$33-Params!$E$33))*($B49-Params!$E$33),$C49&lt;Params!$H$13+((Params!$J$20-Params!$H$13)/(Params!$J$33-Params!$H$33))*($B49-Params!$H$33)),$K$2,"")</f>
        <v/>
      </c>
      <c r="L49" s="1" t="str">
        <f>IF(AND($C49&gt;=Params!$H$13+((Params!$J$20-Params!$H$13)/(Params!$J$33-Params!$H$33))*($B49-Params!$H$33),$C49&gt;=Params!$J$20+((Params!$N$18-Params!$J$20)/(Params!$N$33-Params!$J$33))*($B49-Params!$J$33),$C49&lt;Params!$H$13+((Params!$K$9-Params!$H$13)/(Params!$K$33-Params!$H$33))*($B49-Params!$H$33),$C49&lt;Params!$K$9+((Params!$N$18-Params!$K$9)/(Params!$N$33-Params!$K$33))*($B49-Params!$K$33)),$L$2,"")</f>
        <v/>
      </c>
      <c r="M49" s="2" t="str">
        <f>IF(AND($C49&gt;=Params!$K$9+((Params!$N$18-Params!$K$9)/(Params!$N$33-Params!$K$33))*($B49-Params!$K$33),$C49&gt;=Params!$N$18+((Params!$Q$16-Params!$N$18)/(Params!$Q$33-Params!$N79))*($B49-Params!$Q$33),$C49&lt;Params!$K$9+((Params!$L$5-Params!$K$9)/(Params!$L$33-Params!$K$33))*($B49-Params!$K$33),$C49&lt;Params!$L$5+((Params!$Q$4-Params!$L$5)/(Params!$Q$33-Params!$L$33))*($B49-Params!$L$33),$B49&lt;Params!$Q$33),$M$2,"")</f>
        <v/>
      </c>
      <c r="N49" s="3" t="str">
        <f>IF(OR(AND($C49&gt;=Params!$A$26,$B49&gt;=Params!$A$33,$B49&lt;Params!$C$33,$C49&lt;Params!$A$18+((Params!$C$13-Params!$A$18)/(Params!$C$33-Params!$A$33))*($B49-Params!$A$33)),AND($B49&gt;=Params!$C$33,$C49&gt;Params!$C$22+((Params!$E$17-Params!$C$22)/(Params!$E$33-Params!$C$33))*($B49-Params!$C$33),$C49&lt;Params!$C$13+((Params!$E$17-Params!$C$13)/(Params!$E$33-Params!$C$33))*($B49-Params!$C$33))),$N$2,"")</f>
        <v/>
      </c>
      <c r="O49" s="1" t="str">
        <f>IF(AND($C49&gt;=Params!$C$13+((Params!$E$17-Params!$C$13)/(Params!$E$33-Params!$C$33))*($B49-Params!$C$33),$C49&gt;=Params!$E$17+((Params!$H$13-Params!$E$17)/(Params!$H$33-Params!$E$33))*($B49-Params!$E$33),$C49&lt;Params!$C$13+((Params!$D$9-Params!$C$13)/(Params!$D$33-Params!$C$33))*($B49-Params!$C$33),$C49&lt;Params!$D$9+((Params!$H$13-Params!$D$9)/(Params!$H$33-Params!$D$33))*($B49-Params!$D$33)),$O$2,"")</f>
        <v/>
      </c>
      <c r="P49" s="1" t="str">
        <f>IF(AND($C49&gt;=Params!$D$9+((Params!$H$13-Params!$D$9)/(Params!$H$33-Params!$D$33))*($B49-Params!$D$33),$C49&gt;=Params!$H$13+((Params!$K$9-Params!$H$13)/(Params!$K$33-Params!$H$33))*($B49-Params!$H$33),$C49&lt;Params!$D$9+((Params!$G$4-Params!$D$9)/(Params!$G$33-Params!$D$33))*($B49-Params!$D$33),$C49&lt;Params!$G$4+((Params!$K$9-Params!$G$4)/(Params!$K$33-Params!$G$33))*($B49-Params!$G$33)),$P$2,"")</f>
        <v/>
      </c>
      <c r="Q49" s="1" t="str">
        <f>IF(AND($C49&gt;=Params!$G$4+((Params!$K$9-Params!$G$4)/(Params!$K$33-Params!$G$33))*($B49-Params!$G$33),$C49&gt;Params!$K$9+((Params!$L$5-Params!$K$9)/(Params!$L$33-Params!$K$33))*($B49-Params!$K$33),$C49&lt;Params!$G$4+((Params!$L$5-Params!$G$4)/(Params!$L$33-Params!$G$33))*($B49-Params!$G$33)),$Q$2,"")</f>
        <v/>
      </c>
      <c r="R49" s="2" t="str">
        <f>IF(AND(OR($B49&lt;Params!$A$33,AND($B49&gt;=Params!$A$33,$B49&lt;Params!$C$33,$C49&gt;=Params!$A$18+((Params!$C$13-Params!$A$18)/(Params!$C$33-Params!$A$33))*($B49-Params!$A$33)),AND($B49&gt;=Params!$C$33,$B49&lt;Params!$D$33,$C49&gt;=Params!$C$13+((Params!$D$9-Params!$C$13)/(Params!$D$33-Params!$C$33))*($B49-Params!$C$33)),AND($B49&gt;=Params!$D$33,$C49&gt;=Params!$D$9+((Params!$G$4-Params!$D$9)/(Params!$G$33-Params!$D$33))*($B49-Params!$D$33))),$C49&lt;Params!$G$4,$B49&gt;0,$C49&gt;0),$R$2,"")</f>
        <v/>
      </c>
      <c r="S49" s="18" t="str">
        <f t="shared" si="0"/>
        <v>Basalt</v>
      </c>
      <c r="T49" s="14" t="str">
        <f>IF(AND($S49&lt;&gt;$J$2,$S49&lt;&gt;$K$2,$S49&lt;&gt;$L$2),"",
IF($S49=$J$2,IF(Data!$C49&gt;=Data!$D49+2,"Hawaiite","Potassic Trachybasalt"),
IF($S49=$K$2,IF(Data!$C49&gt;=Data!$D49+2,"Mugearite","Shoshonite"),
IF($S49=$L$2,(IF(Data!$C49&gt;=Data!$D49+2,"Benmoreite","Latite")),""))))</f>
        <v/>
      </c>
    </row>
    <row r="50" spans="1:20" x14ac:dyDescent="0.2">
      <c r="A50" s="16" t="str">
        <f>Data!$A50</f>
        <v>B493</v>
      </c>
      <c r="B50" s="27">
        <f>Data!$B50</f>
        <v>46.336334247058147</v>
      </c>
      <c r="C50" s="28">
        <f>Data!$C50+Data!$D50</f>
        <v>2.7157552050682208</v>
      </c>
      <c r="D50" s="1" t="str">
        <f>IF(AND(AND($B50&gt;=Params!$A$33,$B50&lt;Params!$C$33),AND($C50&gt;=Params!$A$32,$C50&lt;Params!$A$26)),$D$2,"")</f>
        <v/>
      </c>
      <c r="E50" s="1" t="str">
        <f>IF(AND(AND($B50&gt;=Params!$C$33,$B50&lt;Params!$F$33),AND($C50&gt;=Params!$C$32,$C50&lt;Params!$C$22)),$E$2,"")</f>
        <v>Basalt</v>
      </c>
      <c r="F50" s="4" t="str">
        <f>IF(AND($B50&gt;=Params!$F$33,$B50&lt;Params!$J$33,$C50&lt;Params!$F$22+((Params!$J$20-Params!$F$22)/(Params!$J$33-Params!$F$33))*($B50-Params!$F$33)),$F$2,"")</f>
        <v/>
      </c>
      <c r="G50" s="4" t="str">
        <f>IF(AND($B50&gt;=Params!$J$33,$B50&lt;Params!$N$33,$C50&lt;Params!$J$20+((Params!$N$18-Params!$J$20)/(Params!$N$33-Params!$J$33))*($B50-Params!$J$33)),$G$2,"")</f>
        <v/>
      </c>
      <c r="H50" s="4" t="str">
        <f>IF(AND($B50&gt;=Params!$N$33,$C50&lt;Params!$N$18+((Params!$Q$16-Params!$N$18)/(Params!$Q$33-Params!$N$33))*($B50-Params!$N$33),C$3&lt;Params!$Q$16+((Params!$S$32-Params!$Q$16)/(Params!$S$33-Params!$Q$33))*($B50-Params!$Q$33)),$H$2,"")</f>
        <v/>
      </c>
      <c r="I50" s="12" t="str">
        <f>IF(AND($B50&gt;=Params!$Q$33,$C50&gt;=Params!$Q$16+((Params!$S$32-Params!$Q$16)/(Params!$S$33-Params!$Q$33))*($B50-Params!$Q$33)),$I$2,"")</f>
        <v/>
      </c>
      <c r="J50" s="1" t="str">
        <f>IF(AND($C50&gt;=Params!$C$22,$C50&lt;Params!$C$22+((Params!$E$17-Params!$C$22)/(Params!$E$33-Params!$C$33))*($B50-Params!$C$33),$C50&lt;Params!$E$17+((Params!$F$22-Params!$E$17)/(Params!$F$33-Params!$E$33))*($B50-Params!$E$33)),$J$2,"")</f>
        <v/>
      </c>
      <c r="K50" s="1" t="str">
        <f>IF(AND($C50&gt;=Params!$E$17+((Params!$F$22-Params!$E$17)/(Params!$F$33-Params!$E$33))*($B50-Params!$E$33),$C50&gt;=Params!$F$22+((Params!$J$20-Params!$F$22)/(Params!$J$33-Params!$F$33))*($B50-Params!$F$33),$C50&lt;Params!$E$17+((Params!$H$13-Params!$E$17)/(Params!$H$33-Params!$E$33))*($B50-Params!$E$33),$C50&lt;Params!$H$13+((Params!$J$20-Params!$H$13)/(Params!$J$33-Params!$H$33))*($B50-Params!$H$33)),$K$2,"")</f>
        <v/>
      </c>
      <c r="L50" s="1" t="str">
        <f>IF(AND($C50&gt;=Params!$H$13+((Params!$J$20-Params!$H$13)/(Params!$J$33-Params!$H$33))*($B50-Params!$H$33),$C50&gt;=Params!$J$20+((Params!$N$18-Params!$J$20)/(Params!$N$33-Params!$J$33))*($B50-Params!$J$33),$C50&lt;Params!$H$13+((Params!$K$9-Params!$H$13)/(Params!$K$33-Params!$H$33))*($B50-Params!$H$33),$C50&lt;Params!$K$9+((Params!$N$18-Params!$K$9)/(Params!$N$33-Params!$K$33))*($B50-Params!$K$33)),$L$2,"")</f>
        <v/>
      </c>
      <c r="M50" s="2" t="str">
        <f>IF(AND($C50&gt;=Params!$K$9+((Params!$N$18-Params!$K$9)/(Params!$N$33-Params!$K$33))*($B50-Params!$K$33),$C50&gt;=Params!$N$18+((Params!$Q$16-Params!$N$18)/(Params!$Q$33-Params!$N80))*($B50-Params!$Q$33),$C50&lt;Params!$K$9+((Params!$L$5-Params!$K$9)/(Params!$L$33-Params!$K$33))*($B50-Params!$K$33),$C50&lt;Params!$L$5+((Params!$Q$4-Params!$L$5)/(Params!$Q$33-Params!$L$33))*($B50-Params!$L$33),$B50&lt;Params!$Q$33),$M$2,"")</f>
        <v/>
      </c>
      <c r="N50" s="3" t="str">
        <f>IF(OR(AND($C50&gt;=Params!$A$26,$B50&gt;=Params!$A$33,$B50&lt;Params!$C$33,$C50&lt;Params!$A$18+((Params!$C$13-Params!$A$18)/(Params!$C$33-Params!$A$33))*($B50-Params!$A$33)),AND($B50&gt;=Params!$C$33,$C50&gt;Params!$C$22+((Params!$E$17-Params!$C$22)/(Params!$E$33-Params!$C$33))*($B50-Params!$C$33),$C50&lt;Params!$C$13+((Params!$E$17-Params!$C$13)/(Params!$E$33-Params!$C$33))*($B50-Params!$C$33))),$N$2,"")</f>
        <v/>
      </c>
      <c r="O50" s="1" t="str">
        <f>IF(AND($C50&gt;=Params!$C$13+((Params!$E$17-Params!$C$13)/(Params!$E$33-Params!$C$33))*($B50-Params!$C$33),$C50&gt;=Params!$E$17+((Params!$H$13-Params!$E$17)/(Params!$H$33-Params!$E$33))*($B50-Params!$E$33),$C50&lt;Params!$C$13+((Params!$D$9-Params!$C$13)/(Params!$D$33-Params!$C$33))*($B50-Params!$C$33),$C50&lt;Params!$D$9+((Params!$H$13-Params!$D$9)/(Params!$H$33-Params!$D$33))*($B50-Params!$D$33)),$O$2,"")</f>
        <v/>
      </c>
      <c r="P50" s="1" t="str">
        <f>IF(AND($C50&gt;=Params!$D$9+((Params!$H$13-Params!$D$9)/(Params!$H$33-Params!$D$33))*($B50-Params!$D$33),$C50&gt;=Params!$H$13+((Params!$K$9-Params!$H$13)/(Params!$K$33-Params!$H$33))*($B50-Params!$H$33),$C50&lt;Params!$D$9+((Params!$G$4-Params!$D$9)/(Params!$G$33-Params!$D$33))*($B50-Params!$D$33),$C50&lt;Params!$G$4+((Params!$K$9-Params!$G$4)/(Params!$K$33-Params!$G$33))*($B50-Params!$G$33)),$P$2,"")</f>
        <v/>
      </c>
      <c r="Q50" s="1" t="str">
        <f>IF(AND($C50&gt;=Params!$G$4+((Params!$K$9-Params!$G$4)/(Params!$K$33-Params!$G$33))*($B50-Params!$G$33),$C50&gt;Params!$K$9+((Params!$L$5-Params!$K$9)/(Params!$L$33-Params!$K$33))*($B50-Params!$K$33),$C50&lt;Params!$G$4+((Params!$L$5-Params!$G$4)/(Params!$L$33-Params!$G$33))*($B50-Params!$G$33)),$Q$2,"")</f>
        <v/>
      </c>
      <c r="R50" s="2" t="str">
        <f>IF(AND(OR($B50&lt;Params!$A$33,AND($B50&gt;=Params!$A$33,$B50&lt;Params!$C$33,$C50&gt;=Params!$A$18+((Params!$C$13-Params!$A$18)/(Params!$C$33-Params!$A$33))*($B50-Params!$A$33)),AND($B50&gt;=Params!$C$33,$B50&lt;Params!$D$33,$C50&gt;=Params!$C$13+((Params!$D$9-Params!$C$13)/(Params!$D$33-Params!$C$33))*($B50-Params!$C$33)),AND($B50&gt;=Params!$D$33,$C50&gt;=Params!$D$9+((Params!$G$4-Params!$D$9)/(Params!$G$33-Params!$D$33))*($B50-Params!$D$33))),$C50&lt;Params!$G$4,$B50&gt;0,$C50&gt;0),$R$2,"")</f>
        <v/>
      </c>
      <c r="S50" s="18" t="str">
        <f t="shared" si="0"/>
        <v>Basalt</v>
      </c>
      <c r="T50" s="14" t="str">
        <f>IF(AND($S50&lt;&gt;$J$2,$S50&lt;&gt;$K$2,$S50&lt;&gt;$L$2),"",
IF($S50=$J$2,IF(Data!$C50&gt;=Data!$D50+2,"Hawaiite","Potassic Trachybasalt"),
IF($S50=$K$2,IF(Data!$C50&gt;=Data!$D50+2,"Mugearite","Shoshonite"),
IF($S50=$L$2,(IF(Data!$C50&gt;=Data!$D50+2,"Benmoreite","Latite")),""))))</f>
        <v/>
      </c>
    </row>
    <row r="51" spans="1:20" x14ac:dyDescent="0.2">
      <c r="A51" s="16" t="str">
        <f>Data!$A51</f>
        <v>B495</v>
      </c>
      <c r="B51" s="27">
        <f>Data!$B51</f>
        <v>46.613108049082122</v>
      </c>
      <c r="C51" s="28">
        <f>Data!$C51+Data!$D51</f>
        <v>2.016673340311542</v>
      </c>
      <c r="D51" s="1" t="str">
        <f>IF(AND(AND($B51&gt;=Params!$A$33,$B51&lt;Params!$C$33),AND($C51&gt;=Params!$A$32,$C51&lt;Params!$A$26)),$D$2,"")</f>
        <v/>
      </c>
      <c r="E51" s="1" t="str">
        <f>IF(AND(AND($B51&gt;=Params!$C$33,$B51&lt;Params!$F$33),AND($C51&gt;=Params!$C$32,$C51&lt;Params!$C$22)),$E$2,"")</f>
        <v>Basalt</v>
      </c>
      <c r="F51" s="4" t="str">
        <f>IF(AND($B51&gt;=Params!$F$33,$B51&lt;Params!$J$33,$C51&lt;Params!$F$22+((Params!$J$20-Params!$F$22)/(Params!$J$33-Params!$F$33))*($B51-Params!$F$33)),$F$2,"")</f>
        <v/>
      </c>
      <c r="G51" s="4" t="str">
        <f>IF(AND($B51&gt;=Params!$J$33,$B51&lt;Params!$N$33,$C51&lt;Params!$J$20+((Params!$N$18-Params!$J$20)/(Params!$N$33-Params!$J$33))*($B51-Params!$J$33)),$G$2,"")</f>
        <v/>
      </c>
      <c r="H51" s="4" t="str">
        <f>IF(AND($B51&gt;=Params!$N$33,$C51&lt;Params!$N$18+((Params!$Q$16-Params!$N$18)/(Params!$Q$33-Params!$N$33))*($B51-Params!$N$33),C$3&lt;Params!$Q$16+((Params!$S$32-Params!$Q$16)/(Params!$S$33-Params!$Q$33))*($B51-Params!$Q$33)),$H$2,"")</f>
        <v/>
      </c>
      <c r="I51" s="12" t="str">
        <f>IF(AND($B51&gt;=Params!$Q$33,$C51&gt;=Params!$Q$16+((Params!$S$32-Params!$Q$16)/(Params!$S$33-Params!$Q$33))*($B51-Params!$Q$33)),$I$2,"")</f>
        <v/>
      </c>
      <c r="J51" s="1" t="str">
        <f>IF(AND($C51&gt;=Params!$C$22,$C51&lt;Params!$C$22+((Params!$E$17-Params!$C$22)/(Params!$E$33-Params!$C$33))*($B51-Params!$C$33),$C51&lt;Params!$E$17+((Params!$F$22-Params!$E$17)/(Params!$F$33-Params!$E$33))*($B51-Params!$E$33)),$J$2,"")</f>
        <v/>
      </c>
      <c r="K51" s="1" t="str">
        <f>IF(AND($C51&gt;=Params!$E$17+((Params!$F$22-Params!$E$17)/(Params!$F$33-Params!$E$33))*($B51-Params!$E$33),$C51&gt;=Params!$F$22+((Params!$J$20-Params!$F$22)/(Params!$J$33-Params!$F$33))*($B51-Params!$F$33),$C51&lt;Params!$E$17+((Params!$H$13-Params!$E$17)/(Params!$H$33-Params!$E$33))*($B51-Params!$E$33),$C51&lt;Params!$H$13+((Params!$J$20-Params!$H$13)/(Params!$J$33-Params!$H$33))*($B51-Params!$H$33)),$K$2,"")</f>
        <v/>
      </c>
      <c r="L51" s="1" t="str">
        <f>IF(AND($C51&gt;=Params!$H$13+((Params!$J$20-Params!$H$13)/(Params!$J$33-Params!$H$33))*($B51-Params!$H$33),$C51&gt;=Params!$J$20+((Params!$N$18-Params!$J$20)/(Params!$N$33-Params!$J$33))*($B51-Params!$J$33),$C51&lt;Params!$H$13+((Params!$K$9-Params!$H$13)/(Params!$K$33-Params!$H$33))*($B51-Params!$H$33),$C51&lt;Params!$K$9+((Params!$N$18-Params!$K$9)/(Params!$N$33-Params!$K$33))*($B51-Params!$K$33)),$L$2,"")</f>
        <v/>
      </c>
      <c r="M51" s="2" t="str">
        <f>IF(AND($C51&gt;=Params!$K$9+((Params!$N$18-Params!$K$9)/(Params!$N$33-Params!$K$33))*($B51-Params!$K$33),$C51&gt;=Params!$N$18+((Params!$Q$16-Params!$N$18)/(Params!$Q$33-Params!$N81))*($B51-Params!$Q$33),$C51&lt;Params!$K$9+((Params!$L$5-Params!$K$9)/(Params!$L$33-Params!$K$33))*($B51-Params!$K$33),$C51&lt;Params!$L$5+((Params!$Q$4-Params!$L$5)/(Params!$Q$33-Params!$L$33))*($B51-Params!$L$33),$B51&lt;Params!$Q$33),$M$2,"")</f>
        <v/>
      </c>
      <c r="N51" s="3" t="str">
        <f>IF(OR(AND($C51&gt;=Params!$A$26,$B51&gt;=Params!$A$33,$B51&lt;Params!$C$33,$C51&lt;Params!$A$18+((Params!$C$13-Params!$A$18)/(Params!$C$33-Params!$A$33))*($B51-Params!$A$33)),AND($B51&gt;=Params!$C$33,$C51&gt;Params!$C$22+((Params!$E$17-Params!$C$22)/(Params!$E$33-Params!$C$33))*($B51-Params!$C$33),$C51&lt;Params!$C$13+((Params!$E$17-Params!$C$13)/(Params!$E$33-Params!$C$33))*($B51-Params!$C$33))),$N$2,"")</f>
        <v/>
      </c>
      <c r="O51" s="1" t="str">
        <f>IF(AND($C51&gt;=Params!$C$13+((Params!$E$17-Params!$C$13)/(Params!$E$33-Params!$C$33))*($B51-Params!$C$33),$C51&gt;=Params!$E$17+((Params!$H$13-Params!$E$17)/(Params!$H$33-Params!$E$33))*($B51-Params!$E$33),$C51&lt;Params!$C$13+((Params!$D$9-Params!$C$13)/(Params!$D$33-Params!$C$33))*($B51-Params!$C$33),$C51&lt;Params!$D$9+((Params!$H$13-Params!$D$9)/(Params!$H$33-Params!$D$33))*($B51-Params!$D$33)),$O$2,"")</f>
        <v/>
      </c>
      <c r="P51" s="1" t="str">
        <f>IF(AND($C51&gt;=Params!$D$9+((Params!$H$13-Params!$D$9)/(Params!$H$33-Params!$D$33))*($B51-Params!$D$33),$C51&gt;=Params!$H$13+((Params!$K$9-Params!$H$13)/(Params!$K$33-Params!$H$33))*($B51-Params!$H$33),$C51&lt;Params!$D$9+((Params!$G$4-Params!$D$9)/(Params!$G$33-Params!$D$33))*($B51-Params!$D$33),$C51&lt;Params!$G$4+((Params!$K$9-Params!$G$4)/(Params!$K$33-Params!$G$33))*($B51-Params!$G$33)),$P$2,"")</f>
        <v/>
      </c>
      <c r="Q51" s="1" t="str">
        <f>IF(AND($C51&gt;=Params!$G$4+((Params!$K$9-Params!$G$4)/(Params!$K$33-Params!$G$33))*($B51-Params!$G$33),$C51&gt;Params!$K$9+((Params!$L$5-Params!$K$9)/(Params!$L$33-Params!$K$33))*($B51-Params!$K$33),$C51&lt;Params!$G$4+((Params!$L$5-Params!$G$4)/(Params!$L$33-Params!$G$33))*($B51-Params!$G$33)),$Q$2,"")</f>
        <v/>
      </c>
      <c r="R51" s="2" t="str">
        <f>IF(AND(OR($B51&lt;Params!$A$33,AND($B51&gt;=Params!$A$33,$B51&lt;Params!$C$33,$C51&gt;=Params!$A$18+((Params!$C$13-Params!$A$18)/(Params!$C$33-Params!$A$33))*($B51-Params!$A$33)),AND($B51&gt;=Params!$C$33,$B51&lt;Params!$D$33,$C51&gt;=Params!$C$13+((Params!$D$9-Params!$C$13)/(Params!$D$33-Params!$C$33))*($B51-Params!$C$33)),AND($B51&gt;=Params!$D$33,$C51&gt;=Params!$D$9+((Params!$G$4-Params!$D$9)/(Params!$G$33-Params!$D$33))*($B51-Params!$D$33))),$C51&lt;Params!$G$4,$B51&gt;0,$C51&gt;0),$R$2,"")</f>
        <v/>
      </c>
      <c r="S51" s="18" t="str">
        <f t="shared" si="0"/>
        <v>Basalt</v>
      </c>
      <c r="T51" s="14" t="str">
        <f>IF(AND($S51&lt;&gt;$J$2,$S51&lt;&gt;$K$2,$S51&lt;&gt;$L$2),"",
IF($S51=$J$2,IF(Data!$C51&gt;=Data!$D51+2,"Hawaiite","Potassic Trachybasalt"),
IF($S51=$K$2,IF(Data!$C51&gt;=Data!$D51+2,"Mugearite","Shoshonite"),
IF($S51=$L$2,(IF(Data!$C51&gt;=Data!$D51+2,"Benmoreite","Latite")),""))))</f>
        <v/>
      </c>
    </row>
    <row r="52" spans="1:20" x14ac:dyDescent="0.2">
      <c r="A52" s="16" t="str">
        <f>Data!$A52</f>
        <v>Metrich &amp; Rutherford 1998</v>
      </c>
      <c r="B52" s="27">
        <f>Data!$B52</f>
        <v>46.7</v>
      </c>
      <c r="C52" s="28">
        <f>Data!$C52+Data!$D52</f>
        <v>4.0600000000000005</v>
      </c>
      <c r="D52" s="1" t="str">
        <f>IF(AND(AND($B52&gt;=Params!$A$33,$B52&lt;Params!$C$33),AND($C52&gt;=Params!$A$32,$C52&lt;Params!$A$26)),$D$2,"")</f>
        <v/>
      </c>
      <c r="E52" s="1" t="str">
        <f>IF(AND(AND($B52&gt;=Params!$C$33,$B52&lt;Params!$F$33),AND($C52&gt;=Params!$C$32,$C52&lt;Params!$C$22)),$E$2,"")</f>
        <v>Basalt</v>
      </c>
      <c r="F52" s="4" t="str">
        <f>IF(AND($B52&gt;=Params!$F$33,$B52&lt;Params!$J$33,$C52&lt;Params!$F$22+((Params!$J$20-Params!$F$22)/(Params!$J$33-Params!$F$33))*($B52-Params!$F$33)),$F$2,"")</f>
        <v/>
      </c>
      <c r="G52" s="4" t="str">
        <f>IF(AND($B52&gt;=Params!$J$33,$B52&lt;Params!$N$33,$C52&lt;Params!$J$20+((Params!$N$18-Params!$J$20)/(Params!$N$33-Params!$J$33))*($B52-Params!$J$33)),$G$2,"")</f>
        <v/>
      </c>
      <c r="H52" s="4" t="str">
        <f>IF(AND($B52&gt;=Params!$N$33,$C52&lt;Params!$N$18+((Params!$Q$16-Params!$N$18)/(Params!$Q$33-Params!$N$33))*($B52-Params!$N$33),C$3&lt;Params!$Q$16+((Params!$S$32-Params!$Q$16)/(Params!$S$33-Params!$Q$33))*($B52-Params!$Q$33)),$H$2,"")</f>
        <v/>
      </c>
      <c r="I52" s="12" t="str">
        <f>IF(AND($B52&gt;=Params!$Q$33,$C52&gt;=Params!$Q$16+((Params!$S$32-Params!$Q$16)/(Params!$S$33-Params!$Q$33))*($B52-Params!$Q$33)),$I$2,"")</f>
        <v/>
      </c>
      <c r="J52" s="1" t="str">
        <f>IF(AND($C52&gt;=Params!$C$22,$C52&lt;Params!$C$22+((Params!$E$17-Params!$C$22)/(Params!$E$33-Params!$C$33))*($B52-Params!$C$33),$C52&lt;Params!$E$17+((Params!$F$22-Params!$E$17)/(Params!$F$33-Params!$E$33))*($B52-Params!$E$33)),$J$2,"")</f>
        <v/>
      </c>
      <c r="K52" s="1" t="str">
        <f>IF(AND($C52&gt;=Params!$E$17+((Params!$F$22-Params!$E$17)/(Params!$F$33-Params!$E$33))*($B52-Params!$E$33),$C52&gt;=Params!$F$22+((Params!$J$20-Params!$F$22)/(Params!$J$33-Params!$F$33))*($B52-Params!$F$33),$C52&lt;Params!$E$17+((Params!$H$13-Params!$E$17)/(Params!$H$33-Params!$E$33))*($B52-Params!$E$33),$C52&lt;Params!$H$13+((Params!$J$20-Params!$H$13)/(Params!$J$33-Params!$H$33))*($B52-Params!$H$33)),$K$2,"")</f>
        <v/>
      </c>
      <c r="L52" s="1" t="str">
        <f>IF(AND($C52&gt;=Params!$H$13+((Params!$J$20-Params!$H$13)/(Params!$J$33-Params!$H$33))*($B52-Params!$H$33),$C52&gt;=Params!$J$20+((Params!$N$18-Params!$J$20)/(Params!$N$33-Params!$J$33))*($B52-Params!$J$33),$C52&lt;Params!$H$13+((Params!$K$9-Params!$H$13)/(Params!$K$33-Params!$H$33))*($B52-Params!$H$33),$C52&lt;Params!$K$9+((Params!$N$18-Params!$K$9)/(Params!$N$33-Params!$K$33))*($B52-Params!$K$33)),$L$2,"")</f>
        <v/>
      </c>
      <c r="M52" s="2" t="str">
        <f>IF(AND($C52&gt;=Params!$K$9+((Params!$N$18-Params!$K$9)/(Params!$N$33-Params!$K$33))*($B52-Params!$K$33),$C52&gt;=Params!$N$18+((Params!$Q$16-Params!$N$18)/(Params!$Q$33-Params!$N82))*($B52-Params!$Q$33),$C52&lt;Params!$K$9+((Params!$L$5-Params!$K$9)/(Params!$L$33-Params!$K$33))*($B52-Params!$K$33),$C52&lt;Params!$L$5+((Params!$Q$4-Params!$L$5)/(Params!$Q$33-Params!$L$33))*($B52-Params!$L$33),$B52&lt;Params!$Q$33),$M$2,"")</f>
        <v/>
      </c>
      <c r="N52" s="3" t="str">
        <f>IF(OR(AND($C52&gt;=Params!$A$26,$B52&gt;=Params!$A$33,$B52&lt;Params!$C$33,$C52&lt;Params!$A$18+((Params!$C$13-Params!$A$18)/(Params!$C$33-Params!$A$33))*($B52-Params!$A$33)),AND($B52&gt;=Params!$C$33,$C52&gt;Params!$C$22+((Params!$E$17-Params!$C$22)/(Params!$E$33-Params!$C$33))*($B52-Params!$C$33),$C52&lt;Params!$C$13+((Params!$E$17-Params!$C$13)/(Params!$E$33-Params!$C$33))*($B52-Params!$C$33))),$N$2,"")</f>
        <v/>
      </c>
      <c r="O52" s="1" t="str">
        <f>IF(AND($C52&gt;=Params!$C$13+((Params!$E$17-Params!$C$13)/(Params!$E$33-Params!$C$33))*($B52-Params!$C$33),$C52&gt;=Params!$E$17+((Params!$H$13-Params!$E$17)/(Params!$H$33-Params!$E$33))*($B52-Params!$E$33),$C52&lt;Params!$C$13+((Params!$D$9-Params!$C$13)/(Params!$D$33-Params!$C$33))*($B52-Params!$C$33),$C52&lt;Params!$D$9+((Params!$H$13-Params!$D$9)/(Params!$H$33-Params!$D$33))*($B52-Params!$D$33)),$O$2,"")</f>
        <v/>
      </c>
      <c r="P52" s="1" t="str">
        <f>IF(AND($C52&gt;=Params!$D$9+((Params!$H$13-Params!$D$9)/(Params!$H$33-Params!$D$33))*($B52-Params!$D$33),$C52&gt;=Params!$H$13+((Params!$K$9-Params!$H$13)/(Params!$K$33-Params!$H$33))*($B52-Params!$H$33),$C52&lt;Params!$D$9+((Params!$G$4-Params!$D$9)/(Params!$G$33-Params!$D$33))*($B52-Params!$D$33),$C52&lt;Params!$G$4+((Params!$K$9-Params!$G$4)/(Params!$K$33-Params!$G$33))*($B52-Params!$G$33)),$P$2,"")</f>
        <v/>
      </c>
      <c r="Q52" s="1" t="str">
        <f>IF(AND($C52&gt;=Params!$G$4+((Params!$K$9-Params!$G$4)/(Params!$K$33-Params!$G$33))*($B52-Params!$G$33),$C52&gt;Params!$K$9+((Params!$L$5-Params!$K$9)/(Params!$L$33-Params!$K$33))*($B52-Params!$K$33),$C52&lt;Params!$G$4+((Params!$L$5-Params!$G$4)/(Params!$L$33-Params!$G$33))*($B52-Params!$G$33)),$Q$2,"")</f>
        <v/>
      </c>
      <c r="R52" s="2" t="str">
        <f>IF(AND(OR($B52&lt;Params!$A$33,AND($B52&gt;=Params!$A$33,$B52&lt;Params!$C$33,$C52&gt;=Params!$A$18+((Params!$C$13-Params!$A$18)/(Params!$C$33-Params!$A$33))*($B52-Params!$A$33)),AND($B52&gt;=Params!$C$33,$B52&lt;Params!$D$33,$C52&gt;=Params!$C$13+((Params!$D$9-Params!$C$13)/(Params!$D$33-Params!$C$33))*($B52-Params!$C$33)),AND($B52&gt;=Params!$D$33,$C52&gt;=Params!$D$9+((Params!$G$4-Params!$D$9)/(Params!$G$33-Params!$D$33))*($B52-Params!$D$33))),$C52&lt;Params!$G$4,$B52&gt;0,$C52&gt;0),$R$2,"")</f>
        <v/>
      </c>
      <c r="S52" s="18" t="str">
        <f t="shared" si="0"/>
        <v>Basalt</v>
      </c>
      <c r="T52" s="14" t="str">
        <f>IF(AND($S52&lt;&gt;$J$2,$S52&lt;&gt;$K$2,$S52&lt;&gt;$L$2),"",
IF($S52=$J$2,IF(Data!$C52&gt;=Data!$D52+2,"Hawaiite","Potassic Trachybasalt"),
IF($S52=$K$2,IF(Data!$C52&gt;=Data!$D52+2,"Mugearite","Shoshonite"),
IF($S52=$L$2,(IF(Data!$C52&gt;=Data!$D52+2,"Benmoreite","Latite")),""))))</f>
        <v/>
      </c>
    </row>
    <row r="53" spans="1:20" x14ac:dyDescent="0.2">
      <c r="A53" s="16" t="str">
        <f>Data!$A53</f>
        <v>B492</v>
      </c>
      <c r="B53" s="27">
        <f>Data!$B53</f>
        <v>46.718172953814054</v>
      </c>
      <c r="C53" s="28">
        <f>Data!$C53+Data!$D53</f>
        <v>2.6650639318054843</v>
      </c>
      <c r="D53" s="1" t="str">
        <f>IF(AND(AND($B53&gt;=Params!$A$33,$B53&lt;Params!$C$33),AND($C53&gt;=Params!$A$32,$C53&lt;Params!$A$26)),$D$2,"")</f>
        <v/>
      </c>
      <c r="E53" s="1" t="str">
        <f>IF(AND(AND($B53&gt;=Params!$C$33,$B53&lt;Params!$F$33),AND($C53&gt;=Params!$C$32,$C53&lt;Params!$C$22)),$E$2,"")</f>
        <v>Basalt</v>
      </c>
      <c r="F53" s="4" t="str">
        <f>IF(AND($B53&gt;=Params!$F$33,$B53&lt;Params!$J$33,$C53&lt;Params!$F$22+((Params!$J$20-Params!$F$22)/(Params!$J$33-Params!$F$33))*($B53-Params!$F$33)),$F$2,"")</f>
        <v/>
      </c>
      <c r="G53" s="4" t="str">
        <f>IF(AND($B53&gt;=Params!$J$33,$B53&lt;Params!$N$33,$C53&lt;Params!$J$20+((Params!$N$18-Params!$J$20)/(Params!$N$33-Params!$J$33))*($B53-Params!$J$33)),$G$2,"")</f>
        <v/>
      </c>
      <c r="H53" s="4" t="str">
        <f>IF(AND($B53&gt;=Params!$N$33,$C53&lt;Params!$N$18+((Params!$Q$16-Params!$N$18)/(Params!$Q$33-Params!$N$33))*($B53-Params!$N$33),C$3&lt;Params!$Q$16+((Params!$S$32-Params!$Q$16)/(Params!$S$33-Params!$Q$33))*($B53-Params!$Q$33)),$H$2,"")</f>
        <v/>
      </c>
      <c r="I53" s="12" t="str">
        <f>IF(AND($B53&gt;=Params!$Q$33,$C53&gt;=Params!$Q$16+((Params!$S$32-Params!$Q$16)/(Params!$S$33-Params!$Q$33))*($B53-Params!$Q$33)),$I$2,"")</f>
        <v/>
      </c>
      <c r="J53" s="1" t="str">
        <f>IF(AND($C53&gt;=Params!$C$22,$C53&lt;Params!$C$22+((Params!$E$17-Params!$C$22)/(Params!$E$33-Params!$C$33))*($B53-Params!$C$33),$C53&lt;Params!$E$17+((Params!$F$22-Params!$E$17)/(Params!$F$33-Params!$E$33))*($B53-Params!$E$33)),$J$2,"")</f>
        <v/>
      </c>
      <c r="K53" s="1" t="str">
        <f>IF(AND($C53&gt;=Params!$E$17+((Params!$F$22-Params!$E$17)/(Params!$F$33-Params!$E$33))*($B53-Params!$E$33),$C53&gt;=Params!$F$22+((Params!$J$20-Params!$F$22)/(Params!$J$33-Params!$F$33))*($B53-Params!$F$33),$C53&lt;Params!$E$17+((Params!$H$13-Params!$E$17)/(Params!$H$33-Params!$E$33))*($B53-Params!$E$33),$C53&lt;Params!$H$13+((Params!$J$20-Params!$H$13)/(Params!$J$33-Params!$H$33))*($B53-Params!$H$33)),$K$2,"")</f>
        <v/>
      </c>
      <c r="L53" s="1" t="str">
        <f>IF(AND($C53&gt;=Params!$H$13+((Params!$J$20-Params!$H$13)/(Params!$J$33-Params!$H$33))*($B53-Params!$H$33),$C53&gt;=Params!$J$20+((Params!$N$18-Params!$J$20)/(Params!$N$33-Params!$J$33))*($B53-Params!$J$33),$C53&lt;Params!$H$13+((Params!$K$9-Params!$H$13)/(Params!$K$33-Params!$H$33))*($B53-Params!$H$33),$C53&lt;Params!$K$9+((Params!$N$18-Params!$K$9)/(Params!$N$33-Params!$K$33))*($B53-Params!$K$33)),$L$2,"")</f>
        <v/>
      </c>
      <c r="M53" s="2" t="str">
        <f>IF(AND($C53&gt;=Params!$K$9+((Params!$N$18-Params!$K$9)/(Params!$N$33-Params!$K$33))*($B53-Params!$K$33),$C53&gt;=Params!$N$18+((Params!$Q$16-Params!$N$18)/(Params!$Q$33-Params!$N83))*($B53-Params!$Q$33),$C53&lt;Params!$K$9+((Params!$L$5-Params!$K$9)/(Params!$L$33-Params!$K$33))*($B53-Params!$K$33),$C53&lt;Params!$L$5+((Params!$Q$4-Params!$L$5)/(Params!$Q$33-Params!$L$33))*($B53-Params!$L$33),$B53&lt;Params!$Q$33),$M$2,"")</f>
        <v/>
      </c>
      <c r="N53" s="3" t="str">
        <f>IF(OR(AND($C53&gt;=Params!$A$26,$B53&gt;=Params!$A$33,$B53&lt;Params!$C$33,$C53&lt;Params!$A$18+((Params!$C$13-Params!$A$18)/(Params!$C$33-Params!$A$33))*($B53-Params!$A$33)),AND($B53&gt;=Params!$C$33,$C53&gt;Params!$C$22+((Params!$E$17-Params!$C$22)/(Params!$E$33-Params!$C$33))*($B53-Params!$C$33),$C53&lt;Params!$C$13+((Params!$E$17-Params!$C$13)/(Params!$E$33-Params!$C$33))*($B53-Params!$C$33))),$N$2,"")</f>
        <v/>
      </c>
      <c r="O53" s="1" t="str">
        <f>IF(AND($C53&gt;=Params!$C$13+((Params!$E$17-Params!$C$13)/(Params!$E$33-Params!$C$33))*($B53-Params!$C$33),$C53&gt;=Params!$E$17+((Params!$H$13-Params!$E$17)/(Params!$H$33-Params!$E$33))*($B53-Params!$E$33),$C53&lt;Params!$C$13+((Params!$D$9-Params!$C$13)/(Params!$D$33-Params!$C$33))*($B53-Params!$C$33),$C53&lt;Params!$D$9+((Params!$H$13-Params!$D$9)/(Params!$H$33-Params!$D$33))*($B53-Params!$D$33)),$O$2,"")</f>
        <v/>
      </c>
      <c r="P53" s="1" t="str">
        <f>IF(AND($C53&gt;=Params!$D$9+((Params!$H$13-Params!$D$9)/(Params!$H$33-Params!$D$33))*($B53-Params!$D$33),$C53&gt;=Params!$H$13+((Params!$K$9-Params!$H$13)/(Params!$K$33-Params!$H$33))*($B53-Params!$H$33),$C53&lt;Params!$D$9+((Params!$G$4-Params!$D$9)/(Params!$G$33-Params!$D$33))*($B53-Params!$D$33),$C53&lt;Params!$G$4+((Params!$K$9-Params!$G$4)/(Params!$K$33-Params!$G$33))*($B53-Params!$G$33)),$P$2,"")</f>
        <v/>
      </c>
      <c r="Q53" s="1" t="str">
        <f>IF(AND($C53&gt;=Params!$G$4+((Params!$K$9-Params!$G$4)/(Params!$K$33-Params!$G$33))*($B53-Params!$G$33),$C53&gt;Params!$K$9+((Params!$L$5-Params!$K$9)/(Params!$L$33-Params!$K$33))*($B53-Params!$K$33),$C53&lt;Params!$G$4+((Params!$L$5-Params!$G$4)/(Params!$L$33-Params!$G$33))*($B53-Params!$G$33)),$Q$2,"")</f>
        <v/>
      </c>
      <c r="R53" s="2" t="str">
        <f>IF(AND(OR($B53&lt;Params!$A$33,AND($B53&gt;=Params!$A$33,$B53&lt;Params!$C$33,$C53&gt;=Params!$A$18+((Params!$C$13-Params!$A$18)/(Params!$C$33-Params!$A$33))*($B53-Params!$A$33)),AND($B53&gt;=Params!$C$33,$B53&lt;Params!$D$33,$C53&gt;=Params!$C$13+((Params!$D$9-Params!$C$13)/(Params!$D$33-Params!$C$33))*($B53-Params!$C$33)),AND($B53&gt;=Params!$D$33,$C53&gt;=Params!$D$9+((Params!$G$4-Params!$D$9)/(Params!$G$33-Params!$D$33))*($B53-Params!$D$33))),$C53&lt;Params!$G$4,$B53&gt;0,$C53&gt;0),$R$2,"")</f>
        <v/>
      </c>
      <c r="S53" s="18" t="str">
        <f t="shared" si="0"/>
        <v>Basalt</v>
      </c>
      <c r="T53" s="14" t="str">
        <f>IF(AND($S53&lt;&gt;$J$2,$S53&lt;&gt;$K$2,$S53&lt;&gt;$L$2),"",
IF($S53=$J$2,IF(Data!$C53&gt;=Data!$D53+2,"Hawaiite","Potassic Trachybasalt"),
IF($S53=$K$2,IF(Data!$C53&gt;=Data!$D53+2,"Mugearite","Shoshonite"),
IF($S53=$L$2,(IF(Data!$C53&gt;=Data!$D53+2,"Benmoreite","Latite")),""))))</f>
        <v/>
      </c>
    </row>
    <row r="54" spans="1:20" x14ac:dyDescent="0.2">
      <c r="A54" s="16" t="str">
        <f>Data!$A54</f>
        <v>B290</v>
      </c>
      <c r="B54" s="27">
        <f>Data!$B54</f>
        <v>46.770800535247339</v>
      </c>
      <c r="C54" s="28">
        <f>Data!$C54+Data!$D54</f>
        <v>2.6125518082093215</v>
      </c>
      <c r="D54" s="1" t="str">
        <f>IF(AND(AND($B54&gt;=Params!$A$33,$B54&lt;Params!$C$33),AND($C54&gt;=Params!$A$32,$C54&lt;Params!$A$26)),$D$2,"")</f>
        <v/>
      </c>
      <c r="E54" s="1" t="str">
        <f>IF(AND(AND($B54&gt;=Params!$C$33,$B54&lt;Params!$F$33),AND($C54&gt;=Params!$C$32,$C54&lt;Params!$C$22)),$E$2,"")</f>
        <v>Basalt</v>
      </c>
      <c r="F54" s="4" t="str">
        <f>IF(AND($B54&gt;=Params!$F$33,$B54&lt;Params!$J$33,$C54&lt;Params!$F$22+((Params!$J$20-Params!$F$22)/(Params!$J$33-Params!$F$33))*($B54-Params!$F$33)),$F$2,"")</f>
        <v/>
      </c>
      <c r="G54" s="4" t="str">
        <f>IF(AND($B54&gt;=Params!$J$33,$B54&lt;Params!$N$33,$C54&lt;Params!$J$20+((Params!$N$18-Params!$J$20)/(Params!$N$33-Params!$J$33))*($B54-Params!$J$33)),$G$2,"")</f>
        <v/>
      </c>
      <c r="H54" s="4" t="str">
        <f>IF(AND($B54&gt;=Params!$N$33,$C54&lt;Params!$N$18+((Params!$Q$16-Params!$N$18)/(Params!$Q$33-Params!$N$33))*($B54-Params!$N$33),C$3&lt;Params!$Q$16+((Params!$S$32-Params!$Q$16)/(Params!$S$33-Params!$Q$33))*($B54-Params!$Q$33)),$H$2,"")</f>
        <v/>
      </c>
      <c r="I54" s="12" t="str">
        <f>IF(AND($B54&gt;=Params!$Q$33,$C54&gt;=Params!$Q$16+((Params!$S$32-Params!$Q$16)/(Params!$S$33-Params!$Q$33))*($B54-Params!$Q$33)),$I$2,"")</f>
        <v/>
      </c>
      <c r="J54" s="1" t="str">
        <f>IF(AND($C54&gt;=Params!$C$22,$C54&lt;Params!$C$22+((Params!$E$17-Params!$C$22)/(Params!$E$33-Params!$C$33))*($B54-Params!$C$33),$C54&lt;Params!$E$17+((Params!$F$22-Params!$E$17)/(Params!$F$33-Params!$E$33))*($B54-Params!$E$33)),$J$2,"")</f>
        <v/>
      </c>
      <c r="K54" s="1" t="str">
        <f>IF(AND($C54&gt;=Params!$E$17+((Params!$F$22-Params!$E$17)/(Params!$F$33-Params!$E$33))*($B54-Params!$E$33),$C54&gt;=Params!$F$22+((Params!$J$20-Params!$F$22)/(Params!$J$33-Params!$F$33))*($B54-Params!$F$33),$C54&lt;Params!$E$17+((Params!$H$13-Params!$E$17)/(Params!$H$33-Params!$E$33))*($B54-Params!$E$33),$C54&lt;Params!$H$13+((Params!$J$20-Params!$H$13)/(Params!$J$33-Params!$H$33))*($B54-Params!$H$33)),$K$2,"")</f>
        <v/>
      </c>
      <c r="L54" s="1" t="str">
        <f>IF(AND($C54&gt;=Params!$H$13+((Params!$J$20-Params!$H$13)/(Params!$J$33-Params!$H$33))*($B54-Params!$H$33),$C54&gt;=Params!$J$20+((Params!$N$18-Params!$J$20)/(Params!$N$33-Params!$J$33))*($B54-Params!$J$33),$C54&lt;Params!$H$13+((Params!$K$9-Params!$H$13)/(Params!$K$33-Params!$H$33))*($B54-Params!$H$33),$C54&lt;Params!$K$9+((Params!$N$18-Params!$K$9)/(Params!$N$33-Params!$K$33))*($B54-Params!$K$33)),$L$2,"")</f>
        <v/>
      </c>
      <c r="M54" s="2" t="str">
        <f>IF(AND($C54&gt;=Params!$K$9+((Params!$N$18-Params!$K$9)/(Params!$N$33-Params!$K$33))*($B54-Params!$K$33),$C54&gt;=Params!$N$18+((Params!$Q$16-Params!$N$18)/(Params!$Q$33-Params!$N84))*($B54-Params!$Q$33),$C54&lt;Params!$K$9+((Params!$L$5-Params!$K$9)/(Params!$L$33-Params!$K$33))*($B54-Params!$K$33),$C54&lt;Params!$L$5+((Params!$Q$4-Params!$L$5)/(Params!$Q$33-Params!$L$33))*($B54-Params!$L$33),$B54&lt;Params!$Q$33),$M$2,"")</f>
        <v/>
      </c>
      <c r="N54" s="3" t="str">
        <f>IF(OR(AND($C54&gt;=Params!$A$26,$B54&gt;=Params!$A$33,$B54&lt;Params!$C$33,$C54&lt;Params!$A$18+((Params!$C$13-Params!$A$18)/(Params!$C$33-Params!$A$33))*($B54-Params!$A$33)),AND($B54&gt;=Params!$C$33,$C54&gt;Params!$C$22+((Params!$E$17-Params!$C$22)/(Params!$E$33-Params!$C$33))*($B54-Params!$C$33),$C54&lt;Params!$C$13+((Params!$E$17-Params!$C$13)/(Params!$E$33-Params!$C$33))*($B54-Params!$C$33))),$N$2,"")</f>
        <v/>
      </c>
      <c r="O54" s="1" t="str">
        <f>IF(AND($C54&gt;=Params!$C$13+((Params!$E$17-Params!$C$13)/(Params!$E$33-Params!$C$33))*($B54-Params!$C$33),$C54&gt;=Params!$E$17+((Params!$H$13-Params!$E$17)/(Params!$H$33-Params!$E$33))*($B54-Params!$E$33),$C54&lt;Params!$C$13+((Params!$D$9-Params!$C$13)/(Params!$D$33-Params!$C$33))*($B54-Params!$C$33),$C54&lt;Params!$D$9+((Params!$H$13-Params!$D$9)/(Params!$H$33-Params!$D$33))*($B54-Params!$D$33)),$O$2,"")</f>
        <v/>
      </c>
      <c r="P54" s="1" t="str">
        <f>IF(AND($C54&gt;=Params!$D$9+((Params!$H$13-Params!$D$9)/(Params!$H$33-Params!$D$33))*($B54-Params!$D$33),$C54&gt;=Params!$H$13+((Params!$K$9-Params!$H$13)/(Params!$K$33-Params!$H$33))*($B54-Params!$H$33),$C54&lt;Params!$D$9+((Params!$G$4-Params!$D$9)/(Params!$G$33-Params!$D$33))*($B54-Params!$D$33),$C54&lt;Params!$G$4+((Params!$K$9-Params!$G$4)/(Params!$K$33-Params!$G$33))*($B54-Params!$G$33)),$P$2,"")</f>
        <v/>
      </c>
      <c r="Q54" s="1" t="str">
        <f>IF(AND($C54&gt;=Params!$G$4+((Params!$K$9-Params!$G$4)/(Params!$K$33-Params!$G$33))*($B54-Params!$G$33),$C54&gt;Params!$K$9+((Params!$L$5-Params!$K$9)/(Params!$L$33-Params!$K$33))*($B54-Params!$K$33),$C54&lt;Params!$G$4+((Params!$L$5-Params!$G$4)/(Params!$L$33-Params!$G$33))*($B54-Params!$G$33)),$Q$2,"")</f>
        <v/>
      </c>
      <c r="R54" s="2" t="str">
        <f>IF(AND(OR($B54&lt;Params!$A$33,AND($B54&gt;=Params!$A$33,$B54&lt;Params!$C$33,$C54&gt;=Params!$A$18+((Params!$C$13-Params!$A$18)/(Params!$C$33-Params!$A$33))*($B54-Params!$A$33)),AND($B54&gt;=Params!$C$33,$B54&lt;Params!$D$33,$C54&gt;=Params!$C$13+((Params!$D$9-Params!$C$13)/(Params!$D$33-Params!$C$33))*($B54-Params!$C$33)),AND($B54&gt;=Params!$D$33,$C54&gt;=Params!$D$9+((Params!$G$4-Params!$D$9)/(Params!$G$33-Params!$D$33))*($B54-Params!$D$33))),$C54&lt;Params!$G$4,$B54&gt;0,$C54&gt;0),$R$2,"")</f>
        <v/>
      </c>
      <c r="S54" s="18" t="str">
        <f t="shared" si="0"/>
        <v>Basalt</v>
      </c>
      <c r="T54" s="14" t="str">
        <f>IF(AND($S54&lt;&gt;$J$2,$S54&lt;&gt;$K$2,$S54&lt;&gt;$L$2),"",
IF($S54=$J$2,IF(Data!$C54&gt;=Data!$D54+2,"Hawaiite","Potassic Trachybasalt"),
IF($S54=$K$2,IF(Data!$C54&gt;=Data!$D54+2,"Mugearite","Shoshonite"),
IF($S54=$L$2,(IF(Data!$C54&gt;=Data!$D54+2,"Benmoreite","Latite")),""))))</f>
        <v/>
      </c>
    </row>
    <row r="55" spans="1:20" x14ac:dyDescent="0.2">
      <c r="A55" s="16" t="str">
        <f>Data!$A55</f>
        <v>Iacono-Marziano et al 2008</v>
      </c>
      <c r="B55" s="27">
        <f>Data!$B55</f>
        <v>46.84</v>
      </c>
      <c r="C55" s="28">
        <f>Data!$C55+Data!$D55</f>
        <v>4.09</v>
      </c>
      <c r="D55" s="1" t="str">
        <f>IF(AND(AND($B55&gt;=Params!$A$33,$B55&lt;Params!$C$33),AND($C55&gt;=Params!$A$32,$C55&lt;Params!$A$26)),$D$2,"")</f>
        <v/>
      </c>
      <c r="E55" s="1" t="str">
        <f>IF(AND(AND($B55&gt;=Params!$C$33,$B55&lt;Params!$F$33),AND($C55&gt;=Params!$C$32,$C55&lt;Params!$C$22)),$E$2,"")</f>
        <v>Basalt</v>
      </c>
      <c r="F55" s="4" t="str">
        <f>IF(AND($B55&gt;=Params!$F$33,$B55&lt;Params!$J$33,$C55&lt;Params!$F$22+((Params!$J$20-Params!$F$22)/(Params!$J$33-Params!$F$33))*($B55-Params!$F$33)),$F$2,"")</f>
        <v/>
      </c>
      <c r="G55" s="4" t="str">
        <f>IF(AND($B55&gt;=Params!$J$33,$B55&lt;Params!$N$33,$C55&lt;Params!$J$20+((Params!$N$18-Params!$J$20)/(Params!$N$33-Params!$J$33))*($B55-Params!$J$33)),$G$2,"")</f>
        <v/>
      </c>
      <c r="H55" s="4" t="str">
        <f>IF(AND($B55&gt;=Params!$N$33,$C55&lt;Params!$N$18+((Params!$Q$16-Params!$N$18)/(Params!$Q$33-Params!$N$33))*($B55-Params!$N$33),C$3&lt;Params!$Q$16+((Params!$S$32-Params!$Q$16)/(Params!$S$33-Params!$Q$33))*($B55-Params!$Q$33)),$H$2,"")</f>
        <v/>
      </c>
      <c r="I55" s="12" t="str">
        <f>IF(AND($B55&gt;=Params!$Q$33,$C55&gt;=Params!$Q$16+((Params!$S$32-Params!$Q$16)/(Params!$S$33-Params!$Q$33))*($B55-Params!$Q$33)),$I$2,"")</f>
        <v/>
      </c>
      <c r="J55" s="1" t="str">
        <f>IF(AND($C55&gt;=Params!$C$22,$C55&lt;Params!$C$22+((Params!$E$17-Params!$C$22)/(Params!$E$33-Params!$C$33))*($B55-Params!$C$33),$C55&lt;Params!$E$17+((Params!$F$22-Params!$E$17)/(Params!$F$33-Params!$E$33))*($B55-Params!$E$33)),$J$2,"")</f>
        <v/>
      </c>
      <c r="K55" s="1" t="str">
        <f>IF(AND($C55&gt;=Params!$E$17+((Params!$F$22-Params!$E$17)/(Params!$F$33-Params!$E$33))*($B55-Params!$E$33),$C55&gt;=Params!$F$22+((Params!$J$20-Params!$F$22)/(Params!$J$33-Params!$F$33))*($B55-Params!$F$33),$C55&lt;Params!$E$17+((Params!$H$13-Params!$E$17)/(Params!$H$33-Params!$E$33))*($B55-Params!$E$33),$C55&lt;Params!$H$13+((Params!$J$20-Params!$H$13)/(Params!$J$33-Params!$H$33))*($B55-Params!$H$33)),$K$2,"")</f>
        <v/>
      </c>
      <c r="L55" s="1" t="str">
        <f>IF(AND($C55&gt;=Params!$H$13+((Params!$J$20-Params!$H$13)/(Params!$J$33-Params!$H$33))*($B55-Params!$H$33),$C55&gt;=Params!$J$20+((Params!$N$18-Params!$J$20)/(Params!$N$33-Params!$J$33))*($B55-Params!$J$33),$C55&lt;Params!$H$13+((Params!$K$9-Params!$H$13)/(Params!$K$33-Params!$H$33))*($B55-Params!$H$33),$C55&lt;Params!$K$9+((Params!$N$18-Params!$K$9)/(Params!$N$33-Params!$K$33))*($B55-Params!$K$33)),$L$2,"")</f>
        <v/>
      </c>
      <c r="M55" s="2" t="str">
        <f>IF(AND($C55&gt;=Params!$K$9+((Params!$N$18-Params!$K$9)/(Params!$N$33-Params!$K$33))*($B55-Params!$K$33),$C55&gt;=Params!$N$18+((Params!$Q$16-Params!$N$18)/(Params!$Q$33-Params!$N85))*($B55-Params!$Q$33),$C55&lt;Params!$K$9+((Params!$L$5-Params!$K$9)/(Params!$L$33-Params!$K$33))*($B55-Params!$K$33),$C55&lt;Params!$L$5+((Params!$Q$4-Params!$L$5)/(Params!$Q$33-Params!$L$33))*($B55-Params!$L$33),$B55&lt;Params!$Q$33),$M$2,"")</f>
        <v/>
      </c>
      <c r="N55" s="3" t="str">
        <f>IF(OR(AND($C55&gt;=Params!$A$26,$B55&gt;=Params!$A$33,$B55&lt;Params!$C$33,$C55&lt;Params!$A$18+((Params!$C$13-Params!$A$18)/(Params!$C$33-Params!$A$33))*($B55-Params!$A$33)),AND($B55&gt;=Params!$C$33,$C55&gt;Params!$C$22+((Params!$E$17-Params!$C$22)/(Params!$E$33-Params!$C$33))*($B55-Params!$C$33),$C55&lt;Params!$C$13+((Params!$E$17-Params!$C$13)/(Params!$E$33-Params!$C$33))*($B55-Params!$C$33))),$N$2,"")</f>
        <v/>
      </c>
      <c r="O55" s="1" t="str">
        <f>IF(AND($C55&gt;=Params!$C$13+((Params!$E$17-Params!$C$13)/(Params!$E$33-Params!$C$33))*($B55-Params!$C$33),$C55&gt;=Params!$E$17+((Params!$H$13-Params!$E$17)/(Params!$H$33-Params!$E$33))*($B55-Params!$E$33),$C55&lt;Params!$C$13+((Params!$D$9-Params!$C$13)/(Params!$D$33-Params!$C$33))*($B55-Params!$C$33),$C55&lt;Params!$D$9+((Params!$H$13-Params!$D$9)/(Params!$H$33-Params!$D$33))*($B55-Params!$D$33)),$O$2,"")</f>
        <v/>
      </c>
      <c r="P55" s="1" t="str">
        <f>IF(AND($C55&gt;=Params!$D$9+((Params!$H$13-Params!$D$9)/(Params!$H$33-Params!$D$33))*($B55-Params!$D$33),$C55&gt;=Params!$H$13+((Params!$K$9-Params!$H$13)/(Params!$K$33-Params!$H$33))*($B55-Params!$H$33),$C55&lt;Params!$D$9+((Params!$G$4-Params!$D$9)/(Params!$G$33-Params!$D$33))*($B55-Params!$D$33),$C55&lt;Params!$G$4+((Params!$K$9-Params!$G$4)/(Params!$K$33-Params!$G$33))*($B55-Params!$G$33)),$P$2,"")</f>
        <v/>
      </c>
      <c r="Q55" s="1" t="str">
        <f>IF(AND($C55&gt;=Params!$G$4+((Params!$K$9-Params!$G$4)/(Params!$K$33-Params!$G$33))*($B55-Params!$G$33),$C55&gt;Params!$K$9+((Params!$L$5-Params!$K$9)/(Params!$L$33-Params!$K$33))*($B55-Params!$K$33),$C55&lt;Params!$G$4+((Params!$L$5-Params!$G$4)/(Params!$L$33-Params!$G$33))*($B55-Params!$G$33)),$Q$2,"")</f>
        <v/>
      </c>
      <c r="R55" s="2" t="str">
        <f>IF(AND(OR($B55&lt;Params!$A$33,AND($B55&gt;=Params!$A$33,$B55&lt;Params!$C$33,$C55&gt;=Params!$A$18+((Params!$C$13-Params!$A$18)/(Params!$C$33-Params!$A$33))*($B55-Params!$A$33)),AND($B55&gt;=Params!$C$33,$B55&lt;Params!$D$33,$C55&gt;=Params!$C$13+((Params!$D$9-Params!$C$13)/(Params!$D$33-Params!$C$33))*($B55-Params!$C$33)),AND($B55&gt;=Params!$D$33,$C55&gt;=Params!$D$9+((Params!$G$4-Params!$D$9)/(Params!$G$33-Params!$D$33))*($B55-Params!$D$33))),$C55&lt;Params!$G$4,$B55&gt;0,$C55&gt;0),$R$2,"")</f>
        <v/>
      </c>
      <c r="S55" s="18" t="str">
        <f t="shared" si="0"/>
        <v>Basalt</v>
      </c>
      <c r="T55" s="14" t="str">
        <f>IF(AND($S55&lt;&gt;$J$2,$S55&lt;&gt;$K$2,$S55&lt;&gt;$L$2),"",
IF($S55=$J$2,IF(Data!$C55&gt;=Data!$D55+2,"Hawaiite","Potassic Trachybasalt"),
IF($S55=$K$2,IF(Data!$C55&gt;=Data!$D55+2,"Mugearite","Shoshonite"),
IF($S55=$L$2,(IF(Data!$C55&gt;=Data!$D55+2,"Benmoreite","Latite")),""))))</f>
        <v/>
      </c>
    </row>
    <row r="56" spans="1:20" x14ac:dyDescent="0.2">
      <c r="A56" s="16">
        <f>Data!$A56</f>
        <v>405</v>
      </c>
      <c r="B56" s="27">
        <f>Data!$B56</f>
        <v>46.84110554778804</v>
      </c>
      <c r="C56" s="28">
        <f>Data!$C56+Data!$D56</f>
        <v>1.9974885095005561</v>
      </c>
      <c r="D56" s="1" t="str">
        <f>IF(AND(AND($B56&gt;=Params!$A$33,$B56&lt;Params!$C$33),AND($C56&gt;=Params!$A$32,$C56&lt;Params!$A$26)),$D$2,"")</f>
        <v/>
      </c>
      <c r="E56" s="1" t="str">
        <f>IF(AND(AND($B56&gt;=Params!$C$33,$B56&lt;Params!$F$33),AND($C56&gt;=Params!$C$32,$C56&lt;Params!$C$22)),$E$2,"")</f>
        <v>Basalt</v>
      </c>
      <c r="F56" s="4" t="str">
        <f>IF(AND($B56&gt;=Params!$F$33,$B56&lt;Params!$J$33,$C56&lt;Params!$F$22+((Params!$J$20-Params!$F$22)/(Params!$J$33-Params!$F$33))*($B56-Params!$F$33)),$F$2,"")</f>
        <v/>
      </c>
      <c r="G56" s="4" t="str">
        <f>IF(AND($B56&gt;=Params!$J$33,$B56&lt;Params!$N$33,$C56&lt;Params!$J$20+((Params!$N$18-Params!$J$20)/(Params!$N$33-Params!$J$33))*($B56-Params!$J$33)),$G$2,"")</f>
        <v/>
      </c>
      <c r="H56" s="4" t="str">
        <f>IF(AND($B56&gt;=Params!$N$33,$C56&lt;Params!$N$18+((Params!$Q$16-Params!$N$18)/(Params!$Q$33-Params!$N$33))*($B56-Params!$N$33),C$3&lt;Params!$Q$16+((Params!$S$32-Params!$Q$16)/(Params!$S$33-Params!$Q$33))*($B56-Params!$Q$33)),$H$2,"")</f>
        <v/>
      </c>
      <c r="I56" s="12" t="str">
        <f>IF(AND($B56&gt;=Params!$Q$33,$C56&gt;=Params!$Q$16+((Params!$S$32-Params!$Q$16)/(Params!$S$33-Params!$Q$33))*($B56-Params!$Q$33)),$I$2,"")</f>
        <v/>
      </c>
      <c r="J56" s="1" t="str">
        <f>IF(AND($C56&gt;=Params!$C$22,$C56&lt;Params!$C$22+((Params!$E$17-Params!$C$22)/(Params!$E$33-Params!$C$33))*($B56-Params!$C$33),$C56&lt;Params!$E$17+((Params!$F$22-Params!$E$17)/(Params!$F$33-Params!$E$33))*($B56-Params!$E$33)),$J$2,"")</f>
        <v/>
      </c>
      <c r="K56" s="1" t="str">
        <f>IF(AND($C56&gt;=Params!$E$17+((Params!$F$22-Params!$E$17)/(Params!$F$33-Params!$E$33))*($B56-Params!$E$33),$C56&gt;=Params!$F$22+((Params!$J$20-Params!$F$22)/(Params!$J$33-Params!$F$33))*($B56-Params!$F$33),$C56&lt;Params!$E$17+((Params!$H$13-Params!$E$17)/(Params!$H$33-Params!$E$33))*($B56-Params!$E$33),$C56&lt;Params!$H$13+((Params!$J$20-Params!$H$13)/(Params!$J$33-Params!$H$33))*($B56-Params!$H$33)),$K$2,"")</f>
        <v/>
      </c>
      <c r="L56" s="1" t="str">
        <f>IF(AND($C56&gt;=Params!$H$13+((Params!$J$20-Params!$H$13)/(Params!$J$33-Params!$H$33))*($B56-Params!$H$33),$C56&gt;=Params!$J$20+((Params!$N$18-Params!$J$20)/(Params!$N$33-Params!$J$33))*($B56-Params!$J$33),$C56&lt;Params!$H$13+((Params!$K$9-Params!$H$13)/(Params!$K$33-Params!$H$33))*($B56-Params!$H$33),$C56&lt;Params!$K$9+((Params!$N$18-Params!$K$9)/(Params!$N$33-Params!$K$33))*($B56-Params!$K$33)),$L$2,"")</f>
        <v/>
      </c>
      <c r="M56" s="2" t="str">
        <f>IF(AND($C56&gt;=Params!$K$9+((Params!$N$18-Params!$K$9)/(Params!$N$33-Params!$K$33))*($B56-Params!$K$33),$C56&gt;=Params!$N$18+((Params!$Q$16-Params!$N$18)/(Params!$Q$33-Params!$N86))*($B56-Params!$Q$33),$C56&lt;Params!$K$9+((Params!$L$5-Params!$K$9)/(Params!$L$33-Params!$K$33))*($B56-Params!$K$33),$C56&lt;Params!$L$5+((Params!$Q$4-Params!$L$5)/(Params!$Q$33-Params!$L$33))*($B56-Params!$L$33),$B56&lt;Params!$Q$33),$M$2,"")</f>
        <v/>
      </c>
      <c r="N56" s="3" t="str">
        <f>IF(OR(AND($C56&gt;=Params!$A$26,$B56&gt;=Params!$A$33,$B56&lt;Params!$C$33,$C56&lt;Params!$A$18+((Params!$C$13-Params!$A$18)/(Params!$C$33-Params!$A$33))*($B56-Params!$A$33)),AND($B56&gt;=Params!$C$33,$C56&gt;Params!$C$22+((Params!$E$17-Params!$C$22)/(Params!$E$33-Params!$C$33))*($B56-Params!$C$33),$C56&lt;Params!$C$13+((Params!$E$17-Params!$C$13)/(Params!$E$33-Params!$C$33))*($B56-Params!$C$33))),$N$2,"")</f>
        <v/>
      </c>
      <c r="O56" s="1" t="str">
        <f>IF(AND($C56&gt;=Params!$C$13+((Params!$E$17-Params!$C$13)/(Params!$E$33-Params!$C$33))*($B56-Params!$C$33),$C56&gt;=Params!$E$17+((Params!$H$13-Params!$E$17)/(Params!$H$33-Params!$E$33))*($B56-Params!$E$33),$C56&lt;Params!$C$13+((Params!$D$9-Params!$C$13)/(Params!$D$33-Params!$C$33))*($B56-Params!$C$33),$C56&lt;Params!$D$9+((Params!$H$13-Params!$D$9)/(Params!$H$33-Params!$D$33))*($B56-Params!$D$33)),$O$2,"")</f>
        <v/>
      </c>
      <c r="P56" s="1" t="str">
        <f>IF(AND($C56&gt;=Params!$D$9+((Params!$H$13-Params!$D$9)/(Params!$H$33-Params!$D$33))*($B56-Params!$D$33),$C56&gt;=Params!$H$13+((Params!$K$9-Params!$H$13)/(Params!$K$33-Params!$H$33))*($B56-Params!$H$33),$C56&lt;Params!$D$9+((Params!$G$4-Params!$D$9)/(Params!$G$33-Params!$D$33))*($B56-Params!$D$33),$C56&lt;Params!$G$4+((Params!$K$9-Params!$G$4)/(Params!$K$33-Params!$G$33))*($B56-Params!$G$33)),$P$2,"")</f>
        <v/>
      </c>
      <c r="Q56" s="1" t="str">
        <f>IF(AND($C56&gt;=Params!$G$4+((Params!$K$9-Params!$G$4)/(Params!$K$33-Params!$G$33))*($B56-Params!$G$33),$C56&gt;Params!$K$9+((Params!$L$5-Params!$K$9)/(Params!$L$33-Params!$K$33))*($B56-Params!$K$33),$C56&lt;Params!$G$4+((Params!$L$5-Params!$G$4)/(Params!$L$33-Params!$G$33))*($B56-Params!$G$33)),$Q$2,"")</f>
        <v/>
      </c>
      <c r="R56" s="2" t="str">
        <f>IF(AND(OR($B56&lt;Params!$A$33,AND($B56&gt;=Params!$A$33,$B56&lt;Params!$C$33,$C56&gt;=Params!$A$18+((Params!$C$13-Params!$A$18)/(Params!$C$33-Params!$A$33))*($B56-Params!$A$33)),AND($B56&gt;=Params!$C$33,$B56&lt;Params!$D$33,$C56&gt;=Params!$C$13+((Params!$D$9-Params!$C$13)/(Params!$D$33-Params!$C$33))*($B56-Params!$C$33)),AND($B56&gt;=Params!$D$33,$C56&gt;=Params!$D$9+((Params!$G$4-Params!$D$9)/(Params!$G$33-Params!$D$33))*($B56-Params!$D$33))),$C56&lt;Params!$G$4,$B56&gt;0,$C56&gt;0),$R$2,"")</f>
        <v/>
      </c>
      <c r="S56" s="18" t="str">
        <f t="shared" si="0"/>
        <v>Basalt</v>
      </c>
      <c r="T56" s="14" t="str">
        <f>IF(AND($S56&lt;&gt;$J$2,$S56&lt;&gt;$K$2,$S56&lt;&gt;$L$2),"",
IF($S56=$J$2,IF(Data!$C56&gt;=Data!$D56+2,"Hawaiite","Potassic Trachybasalt"),
IF($S56=$K$2,IF(Data!$C56&gt;=Data!$D56+2,"Mugearite","Shoshonite"),
IF($S56=$L$2,(IF(Data!$C56&gt;=Data!$D56+2,"Benmoreite","Latite")),""))))</f>
        <v/>
      </c>
    </row>
    <row r="57" spans="1:20" x14ac:dyDescent="0.2">
      <c r="A57" s="16" t="str">
        <f>Data!$A57</f>
        <v>SAT-20421-2*</v>
      </c>
      <c r="B57" s="27">
        <f>Data!$B57</f>
        <v>46.9</v>
      </c>
      <c r="C57" s="28">
        <f>Data!$C57+Data!$D57</f>
        <v>16.05</v>
      </c>
      <c r="D57" s="1" t="str">
        <f>IF(AND(AND($B57&gt;=Params!$A$33,$B57&lt;Params!$C$33),AND($C57&gt;=Params!$A$32,$C57&lt;Params!$A$26)),$D$2,"")</f>
        <v/>
      </c>
      <c r="E57" s="1" t="str">
        <f>IF(AND(AND($B57&gt;=Params!$C$33,$B57&lt;Params!$F$33),AND($C57&gt;=Params!$C$32,$C57&lt;Params!$C$22)),$E$2,"")</f>
        <v/>
      </c>
      <c r="F57" s="4" t="str">
        <f>IF(AND($B57&gt;=Params!$F$33,$B57&lt;Params!$J$33,$C57&lt;Params!$F$22+((Params!$J$20-Params!$F$22)/(Params!$J$33-Params!$F$33))*($B57-Params!$F$33)),$F$2,"")</f>
        <v/>
      </c>
      <c r="G57" s="4" t="str">
        <f>IF(AND($B57&gt;=Params!$J$33,$B57&lt;Params!$N$33,$C57&lt;Params!$J$20+((Params!$N$18-Params!$J$20)/(Params!$N$33-Params!$J$33))*($B57-Params!$J$33)),$G$2,"")</f>
        <v/>
      </c>
      <c r="H57" s="4" t="str">
        <f>IF(AND($B57&gt;=Params!$N$33,$C57&lt;Params!$N$18+((Params!$Q$16-Params!$N$18)/(Params!$Q$33-Params!$N$33))*($B57-Params!$N$33),C$3&lt;Params!$Q$16+((Params!$S$32-Params!$Q$16)/(Params!$S$33-Params!$Q$33))*($B57-Params!$Q$33)),$H$2,"")</f>
        <v/>
      </c>
      <c r="I57" s="12" t="str">
        <f>IF(AND($B57&gt;=Params!$Q$33,$C57&gt;=Params!$Q$16+((Params!$S$32-Params!$Q$16)/(Params!$S$33-Params!$Q$33))*($B57-Params!$Q$33)),$I$2,"")</f>
        <v/>
      </c>
      <c r="J57" s="1" t="str">
        <f>IF(AND($C57&gt;=Params!$C$22,$C57&lt;Params!$C$22+((Params!$E$17-Params!$C$22)/(Params!$E$33-Params!$C$33))*($B57-Params!$C$33),$C57&lt;Params!$E$17+((Params!$F$22-Params!$E$17)/(Params!$F$33-Params!$E$33))*($B57-Params!$E$33)),$J$2,"")</f>
        <v/>
      </c>
      <c r="K57" s="1" t="str">
        <f>IF(AND($C57&gt;=Params!$E$17+((Params!$F$22-Params!$E$17)/(Params!$F$33-Params!$E$33))*($B57-Params!$E$33),$C57&gt;=Params!$F$22+((Params!$J$20-Params!$F$22)/(Params!$J$33-Params!$F$33))*($B57-Params!$F$33),$C57&lt;Params!$E$17+((Params!$H$13-Params!$E$17)/(Params!$H$33-Params!$E$33))*($B57-Params!$E$33),$C57&lt;Params!$H$13+((Params!$J$20-Params!$H$13)/(Params!$J$33-Params!$H$33))*($B57-Params!$H$33)),$K$2,"")</f>
        <v/>
      </c>
      <c r="L57" s="1" t="str">
        <f>IF(AND($C57&gt;=Params!$H$13+((Params!$J$20-Params!$H$13)/(Params!$J$33-Params!$H$33))*($B57-Params!$H$33),$C57&gt;=Params!$J$20+((Params!$N$18-Params!$J$20)/(Params!$N$33-Params!$J$33))*($B57-Params!$J$33),$C57&lt;Params!$H$13+((Params!$K$9-Params!$H$13)/(Params!$K$33-Params!$H$33))*($B57-Params!$H$33),$C57&lt;Params!$K$9+((Params!$N$18-Params!$K$9)/(Params!$N$33-Params!$K$33))*($B57-Params!$K$33)),$L$2,"")</f>
        <v/>
      </c>
      <c r="M57" s="2" t="str">
        <f>IF(AND($C57&gt;=Params!$K$9+((Params!$N$18-Params!$K$9)/(Params!$N$33-Params!$K$33))*($B57-Params!$K$33),$C57&gt;=Params!$N$18+((Params!$Q$16-Params!$N$18)/(Params!$Q$33-Params!$N87))*($B57-Params!$Q$33),$C57&lt;Params!$K$9+((Params!$L$5-Params!$K$9)/(Params!$L$33-Params!$K$33))*($B57-Params!$K$33),$C57&lt;Params!$L$5+((Params!$Q$4-Params!$L$5)/(Params!$Q$33-Params!$L$33))*($B57-Params!$L$33),$B57&lt;Params!$Q$33),$M$2,"")</f>
        <v/>
      </c>
      <c r="N57" s="3" t="str">
        <f>IF(OR(AND($C57&gt;=Params!$A$26,$B57&gt;=Params!$A$33,$B57&lt;Params!$C$33,$C57&lt;Params!$A$18+((Params!$C$13-Params!$A$18)/(Params!$C$33-Params!$A$33))*($B57-Params!$A$33)),AND($B57&gt;=Params!$C$33,$C57&gt;Params!$C$22+((Params!$E$17-Params!$C$22)/(Params!$E$33-Params!$C$33))*($B57-Params!$C$33),$C57&lt;Params!$C$13+((Params!$E$17-Params!$C$13)/(Params!$E$33-Params!$C$33))*($B57-Params!$C$33))),$N$2,"")</f>
        <v/>
      </c>
      <c r="O57" s="1" t="str">
        <f>IF(AND($C57&gt;=Params!$C$13+((Params!$E$17-Params!$C$13)/(Params!$E$33-Params!$C$33))*($B57-Params!$C$33),$C57&gt;=Params!$E$17+((Params!$H$13-Params!$E$17)/(Params!$H$33-Params!$E$33))*($B57-Params!$E$33),$C57&lt;Params!$C$13+((Params!$D$9-Params!$C$13)/(Params!$D$33-Params!$C$33))*($B57-Params!$C$33),$C57&lt;Params!$D$9+((Params!$H$13-Params!$D$9)/(Params!$H$33-Params!$D$33))*($B57-Params!$D$33)),$O$2,"")</f>
        <v/>
      </c>
      <c r="P57" s="1" t="str">
        <f>IF(AND($C57&gt;=Params!$D$9+((Params!$H$13-Params!$D$9)/(Params!$H$33-Params!$D$33))*($B57-Params!$D$33),$C57&gt;=Params!$H$13+((Params!$K$9-Params!$H$13)/(Params!$K$33-Params!$H$33))*($B57-Params!$H$33),$C57&lt;Params!$D$9+((Params!$G$4-Params!$D$9)/(Params!$G$33-Params!$D$33))*($B57-Params!$D$33),$C57&lt;Params!$G$4+((Params!$K$9-Params!$G$4)/(Params!$K$33-Params!$G$33))*($B57-Params!$G$33)),$P$2,"")</f>
        <v/>
      </c>
      <c r="Q57" s="1" t="str">
        <f>IF(AND($C57&gt;=Params!$G$4+((Params!$K$9-Params!$G$4)/(Params!$K$33-Params!$G$33))*($B57-Params!$G$33),$C57&gt;Params!$K$9+((Params!$L$5-Params!$K$9)/(Params!$L$33-Params!$K$33))*($B57-Params!$K$33),$C57&lt;Params!$G$4+((Params!$L$5-Params!$G$4)/(Params!$L$33-Params!$G$33))*($B57-Params!$G$33)),$Q$2,"")</f>
        <v/>
      </c>
      <c r="R57" s="2" t="str">
        <f>IF(AND(OR($B57&lt;Params!$A$33,AND($B57&gt;=Params!$A$33,$B57&lt;Params!$C$33,$C57&gt;=Params!$A$18+((Params!$C$13-Params!$A$18)/(Params!$C$33-Params!$A$33))*($B57-Params!$A$33)),AND($B57&gt;=Params!$C$33,$B57&lt;Params!$D$33,$C57&gt;=Params!$C$13+((Params!$D$9-Params!$C$13)/(Params!$D$33-Params!$C$33))*($B57-Params!$C$33)),AND($B57&gt;=Params!$D$33,$C57&gt;=Params!$D$9+((Params!$G$4-Params!$D$9)/(Params!$G$33-Params!$D$33))*($B57-Params!$D$33))),$C57&lt;Params!$G$4,$B57&gt;0,$C57&gt;0),$R$2,"")</f>
        <v/>
      </c>
      <c r="S57" s="18" t="str">
        <f t="shared" si="0"/>
        <v/>
      </c>
      <c r="T57" s="14" t="str">
        <f>IF(AND($S57&lt;&gt;$J$2,$S57&lt;&gt;$K$2,$S57&lt;&gt;$L$2),"",
IF($S57=$J$2,IF(Data!$C57&gt;=Data!$D57+2,"Hawaiite","Potassic Trachybasalt"),
IF($S57=$K$2,IF(Data!$C57&gt;=Data!$D57+2,"Mugearite","Shoshonite"),
IF($S57=$L$2,(IF(Data!$C57&gt;=Data!$D57+2,"Benmoreite","Latite")),""))))</f>
        <v/>
      </c>
    </row>
    <row r="58" spans="1:20" x14ac:dyDescent="0.2">
      <c r="A58" s="16" t="str">
        <f>Data!$A58</f>
        <v>B477</v>
      </c>
      <c r="B58" s="27">
        <f>Data!$B58</f>
        <v>46.943378724541859</v>
      </c>
      <c r="C58" s="28">
        <f>Data!$C58+Data!$D58</f>
        <v>1.8254650035255333</v>
      </c>
      <c r="D58" s="1" t="str">
        <f>IF(AND(AND($B58&gt;=Params!$A$33,$B58&lt;Params!$C$33),AND($C58&gt;=Params!$A$32,$C58&lt;Params!$A$26)),$D$2,"")</f>
        <v/>
      </c>
      <c r="E58" s="1" t="str">
        <f>IF(AND(AND($B58&gt;=Params!$C$33,$B58&lt;Params!$F$33),AND($C58&gt;=Params!$C$32,$C58&lt;Params!$C$22)),$E$2,"")</f>
        <v>Basalt</v>
      </c>
      <c r="F58" s="4" t="str">
        <f>IF(AND($B58&gt;=Params!$F$33,$B58&lt;Params!$J$33,$C58&lt;Params!$F$22+((Params!$J$20-Params!$F$22)/(Params!$J$33-Params!$F$33))*($B58-Params!$F$33)),$F$2,"")</f>
        <v/>
      </c>
      <c r="G58" s="4" t="str">
        <f>IF(AND($B58&gt;=Params!$J$33,$B58&lt;Params!$N$33,$C58&lt;Params!$J$20+((Params!$N$18-Params!$J$20)/(Params!$N$33-Params!$J$33))*($B58-Params!$J$33)),$G$2,"")</f>
        <v/>
      </c>
      <c r="H58" s="4" t="str">
        <f>IF(AND($B58&gt;=Params!$N$33,$C58&lt;Params!$N$18+((Params!$Q$16-Params!$N$18)/(Params!$Q$33-Params!$N$33))*($B58-Params!$N$33),C$3&lt;Params!$Q$16+((Params!$S$32-Params!$Q$16)/(Params!$S$33-Params!$Q$33))*($B58-Params!$Q$33)),$H$2,"")</f>
        <v/>
      </c>
      <c r="I58" s="12" t="str">
        <f>IF(AND($B58&gt;=Params!$Q$33,$C58&gt;=Params!$Q$16+((Params!$S$32-Params!$Q$16)/(Params!$S$33-Params!$Q$33))*($B58-Params!$Q$33)),$I$2,"")</f>
        <v/>
      </c>
      <c r="J58" s="1" t="str">
        <f>IF(AND($C58&gt;=Params!$C$22,$C58&lt;Params!$C$22+((Params!$E$17-Params!$C$22)/(Params!$E$33-Params!$C$33))*($B58-Params!$C$33),$C58&lt;Params!$E$17+((Params!$F$22-Params!$E$17)/(Params!$F$33-Params!$E$33))*($B58-Params!$E$33)),$J$2,"")</f>
        <v/>
      </c>
      <c r="K58" s="1" t="str">
        <f>IF(AND($C58&gt;=Params!$E$17+((Params!$F$22-Params!$E$17)/(Params!$F$33-Params!$E$33))*($B58-Params!$E$33),$C58&gt;=Params!$F$22+((Params!$J$20-Params!$F$22)/(Params!$J$33-Params!$F$33))*($B58-Params!$F$33),$C58&lt;Params!$E$17+((Params!$H$13-Params!$E$17)/(Params!$H$33-Params!$E$33))*($B58-Params!$E$33),$C58&lt;Params!$H$13+((Params!$J$20-Params!$H$13)/(Params!$J$33-Params!$H$33))*($B58-Params!$H$33)),$K$2,"")</f>
        <v/>
      </c>
      <c r="L58" s="1" t="str">
        <f>IF(AND($C58&gt;=Params!$H$13+((Params!$J$20-Params!$H$13)/(Params!$J$33-Params!$H$33))*($B58-Params!$H$33),$C58&gt;=Params!$J$20+((Params!$N$18-Params!$J$20)/(Params!$N$33-Params!$J$33))*($B58-Params!$J$33),$C58&lt;Params!$H$13+((Params!$K$9-Params!$H$13)/(Params!$K$33-Params!$H$33))*($B58-Params!$H$33),$C58&lt;Params!$K$9+((Params!$N$18-Params!$K$9)/(Params!$N$33-Params!$K$33))*($B58-Params!$K$33)),$L$2,"")</f>
        <v/>
      </c>
      <c r="M58" s="2" t="str">
        <f>IF(AND($C58&gt;=Params!$K$9+((Params!$N$18-Params!$K$9)/(Params!$N$33-Params!$K$33))*($B58-Params!$K$33),$C58&gt;=Params!$N$18+((Params!$Q$16-Params!$N$18)/(Params!$Q$33-Params!$N88))*($B58-Params!$Q$33),$C58&lt;Params!$K$9+((Params!$L$5-Params!$K$9)/(Params!$L$33-Params!$K$33))*($B58-Params!$K$33),$C58&lt;Params!$L$5+((Params!$Q$4-Params!$L$5)/(Params!$Q$33-Params!$L$33))*($B58-Params!$L$33),$B58&lt;Params!$Q$33),$M$2,"")</f>
        <v/>
      </c>
      <c r="N58" s="3" t="str">
        <f>IF(OR(AND($C58&gt;=Params!$A$26,$B58&gt;=Params!$A$33,$B58&lt;Params!$C$33,$C58&lt;Params!$A$18+((Params!$C$13-Params!$A$18)/(Params!$C$33-Params!$A$33))*($B58-Params!$A$33)),AND($B58&gt;=Params!$C$33,$C58&gt;Params!$C$22+((Params!$E$17-Params!$C$22)/(Params!$E$33-Params!$C$33))*($B58-Params!$C$33),$C58&lt;Params!$C$13+((Params!$E$17-Params!$C$13)/(Params!$E$33-Params!$C$33))*($B58-Params!$C$33))),$N$2,"")</f>
        <v/>
      </c>
      <c r="O58" s="1" t="str">
        <f>IF(AND($C58&gt;=Params!$C$13+((Params!$E$17-Params!$C$13)/(Params!$E$33-Params!$C$33))*($B58-Params!$C$33),$C58&gt;=Params!$E$17+((Params!$H$13-Params!$E$17)/(Params!$H$33-Params!$E$33))*($B58-Params!$E$33),$C58&lt;Params!$C$13+((Params!$D$9-Params!$C$13)/(Params!$D$33-Params!$C$33))*($B58-Params!$C$33),$C58&lt;Params!$D$9+((Params!$H$13-Params!$D$9)/(Params!$H$33-Params!$D$33))*($B58-Params!$D$33)),$O$2,"")</f>
        <v/>
      </c>
      <c r="P58" s="1" t="str">
        <f>IF(AND($C58&gt;=Params!$D$9+((Params!$H$13-Params!$D$9)/(Params!$H$33-Params!$D$33))*($B58-Params!$D$33),$C58&gt;=Params!$H$13+((Params!$K$9-Params!$H$13)/(Params!$K$33-Params!$H$33))*($B58-Params!$H$33),$C58&lt;Params!$D$9+((Params!$G$4-Params!$D$9)/(Params!$G$33-Params!$D$33))*($B58-Params!$D$33),$C58&lt;Params!$G$4+((Params!$K$9-Params!$G$4)/(Params!$K$33-Params!$G$33))*($B58-Params!$G$33)),$P$2,"")</f>
        <v/>
      </c>
      <c r="Q58" s="1" t="str">
        <f>IF(AND($C58&gt;=Params!$G$4+((Params!$K$9-Params!$G$4)/(Params!$K$33-Params!$G$33))*($B58-Params!$G$33),$C58&gt;Params!$K$9+((Params!$L$5-Params!$K$9)/(Params!$L$33-Params!$K$33))*($B58-Params!$K$33),$C58&lt;Params!$G$4+((Params!$L$5-Params!$G$4)/(Params!$L$33-Params!$G$33))*($B58-Params!$G$33)),$Q$2,"")</f>
        <v/>
      </c>
      <c r="R58" s="2" t="str">
        <f>IF(AND(OR($B58&lt;Params!$A$33,AND($B58&gt;=Params!$A$33,$B58&lt;Params!$C$33,$C58&gt;=Params!$A$18+((Params!$C$13-Params!$A$18)/(Params!$C$33-Params!$A$33))*($B58-Params!$A$33)),AND($B58&gt;=Params!$C$33,$B58&lt;Params!$D$33,$C58&gt;=Params!$C$13+((Params!$D$9-Params!$C$13)/(Params!$D$33-Params!$C$33))*($B58-Params!$C$33)),AND($B58&gt;=Params!$D$33,$C58&gt;=Params!$D$9+((Params!$G$4-Params!$D$9)/(Params!$G$33-Params!$D$33))*($B58-Params!$D$33))),$C58&lt;Params!$G$4,$B58&gt;0,$C58&gt;0),$R$2,"")</f>
        <v/>
      </c>
      <c r="S58" s="18" t="str">
        <f t="shared" si="0"/>
        <v>Basalt</v>
      </c>
      <c r="T58" s="14" t="str">
        <f>IF(AND($S58&lt;&gt;$J$2,$S58&lt;&gt;$K$2,$S58&lt;&gt;$L$2),"",
IF($S58=$J$2,IF(Data!$C58&gt;=Data!$D58+2,"Hawaiite","Potassic Trachybasalt"),
IF($S58=$K$2,IF(Data!$C58&gt;=Data!$D58+2,"Mugearite","Shoshonite"),
IF($S58=$L$2,(IF(Data!$C58&gt;=Data!$D58+2,"Benmoreite","Latite")),""))))</f>
        <v/>
      </c>
    </row>
    <row r="59" spans="1:20" x14ac:dyDescent="0.2">
      <c r="A59" s="16" t="str">
        <f>Data!$A59</f>
        <v>Metrich &amp; Rutherford 1998</v>
      </c>
      <c r="B59" s="27">
        <f>Data!$B59</f>
        <v>47.16</v>
      </c>
      <c r="C59" s="28">
        <f>Data!$C59+Data!$D59</f>
        <v>3.63</v>
      </c>
      <c r="D59" s="1" t="str">
        <f>IF(AND(AND($B59&gt;=Params!$A$33,$B59&lt;Params!$C$33),AND($C59&gt;=Params!$A$32,$C59&lt;Params!$A$26)),$D$2,"")</f>
        <v/>
      </c>
      <c r="E59" s="1" t="str">
        <f>IF(AND(AND($B59&gt;=Params!$C$33,$B59&lt;Params!$F$33),AND($C59&gt;=Params!$C$32,$C59&lt;Params!$C$22)),$E$2,"")</f>
        <v>Basalt</v>
      </c>
      <c r="F59" s="4" t="str">
        <f>IF(AND($B59&gt;=Params!$F$33,$B59&lt;Params!$J$33,$C59&lt;Params!$F$22+((Params!$J$20-Params!$F$22)/(Params!$J$33-Params!$F$33))*($B59-Params!$F$33)),$F$2,"")</f>
        <v/>
      </c>
      <c r="G59" s="4" t="str">
        <f>IF(AND($B59&gt;=Params!$J$33,$B59&lt;Params!$N$33,$C59&lt;Params!$J$20+((Params!$N$18-Params!$J$20)/(Params!$N$33-Params!$J$33))*($B59-Params!$J$33)),$G$2,"")</f>
        <v/>
      </c>
      <c r="H59" s="4" t="str">
        <f>IF(AND($B59&gt;=Params!$N$33,$C59&lt;Params!$N$18+((Params!$Q$16-Params!$N$18)/(Params!$Q$33-Params!$N$33))*($B59-Params!$N$33),C$3&lt;Params!$Q$16+((Params!$S$32-Params!$Q$16)/(Params!$S$33-Params!$Q$33))*($B59-Params!$Q$33)),$H$2,"")</f>
        <v/>
      </c>
      <c r="I59" s="12" t="str">
        <f>IF(AND($B59&gt;=Params!$Q$33,$C59&gt;=Params!$Q$16+((Params!$S$32-Params!$Q$16)/(Params!$S$33-Params!$Q$33))*($B59-Params!$Q$33)),$I$2,"")</f>
        <v/>
      </c>
      <c r="J59" s="1" t="str">
        <f>IF(AND($C59&gt;=Params!$C$22,$C59&lt;Params!$C$22+((Params!$E$17-Params!$C$22)/(Params!$E$33-Params!$C$33))*($B59-Params!$C$33),$C59&lt;Params!$E$17+((Params!$F$22-Params!$E$17)/(Params!$F$33-Params!$E$33))*($B59-Params!$E$33)),$J$2,"")</f>
        <v/>
      </c>
      <c r="K59" s="1" t="str">
        <f>IF(AND($C59&gt;=Params!$E$17+((Params!$F$22-Params!$E$17)/(Params!$F$33-Params!$E$33))*($B59-Params!$E$33),$C59&gt;=Params!$F$22+((Params!$J$20-Params!$F$22)/(Params!$J$33-Params!$F$33))*($B59-Params!$F$33),$C59&lt;Params!$E$17+((Params!$H$13-Params!$E$17)/(Params!$H$33-Params!$E$33))*($B59-Params!$E$33),$C59&lt;Params!$H$13+((Params!$J$20-Params!$H$13)/(Params!$J$33-Params!$H$33))*($B59-Params!$H$33)),$K$2,"")</f>
        <v/>
      </c>
      <c r="L59" s="1" t="str">
        <f>IF(AND($C59&gt;=Params!$H$13+((Params!$J$20-Params!$H$13)/(Params!$J$33-Params!$H$33))*($B59-Params!$H$33),$C59&gt;=Params!$J$20+((Params!$N$18-Params!$J$20)/(Params!$N$33-Params!$J$33))*($B59-Params!$J$33),$C59&lt;Params!$H$13+((Params!$K$9-Params!$H$13)/(Params!$K$33-Params!$H$33))*($B59-Params!$H$33),$C59&lt;Params!$K$9+((Params!$N$18-Params!$K$9)/(Params!$N$33-Params!$K$33))*($B59-Params!$K$33)),$L$2,"")</f>
        <v/>
      </c>
      <c r="M59" s="2" t="str">
        <f>IF(AND($C59&gt;=Params!$K$9+((Params!$N$18-Params!$K$9)/(Params!$N$33-Params!$K$33))*($B59-Params!$K$33),$C59&gt;=Params!$N$18+((Params!$Q$16-Params!$N$18)/(Params!$Q$33-Params!$N89))*($B59-Params!$Q$33),$C59&lt;Params!$K$9+((Params!$L$5-Params!$K$9)/(Params!$L$33-Params!$K$33))*($B59-Params!$K$33),$C59&lt;Params!$L$5+((Params!$Q$4-Params!$L$5)/(Params!$Q$33-Params!$L$33))*($B59-Params!$L$33),$B59&lt;Params!$Q$33),$M$2,"")</f>
        <v/>
      </c>
      <c r="N59" s="3" t="str">
        <f>IF(OR(AND($C59&gt;=Params!$A$26,$B59&gt;=Params!$A$33,$B59&lt;Params!$C$33,$C59&lt;Params!$A$18+((Params!$C$13-Params!$A$18)/(Params!$C$33-Params!$A$33))*($B59-Params!$A$33)),AND($B59&gt;=Params!$C$33,$C59&gt;Params!$C$22+((Params!$E$17-Params!$C$22)/(Params!$E$33-Params!$C$33))*($B59-Params!$C$33),$C59&lt;Params!$C$13+((Params!$E$17-Params!$C$13)/(Params!$E$33-Params!$C$33))*($B59-Params!$C$33))),$N$2,"")</f>
        <v/>
      </c>
      <c r="O59" s="1" t="str">
        <f>IF(AND($C59&gt;=Params!$C$13+((Params!$E$17-Params!$C$13)/(Params!$E$33-Params!$C$33))*($B59-Params!$C$33),$C59&gt;=Params!$E$17+((Params!$H$13-Params!$E$17)/(Params!$H$33-Params!$E$33))*($B59-Params!$E$33),$C59&lt;Params!$C$13+((Params!$D$9-Params!$C$13)/(Params!$D$33-Params!$C$33))*($B59-Params!$C$33),$C59&lt;Params!$D$9+((Params!$H$13-Params!$D$9)/(Params!$H$33-Params!$D$33))*($B59-Params!$D$33)),$O$2,"")</f>
        <v/>
      </c>
      <c r="P59" s="1" t="str">
        <f>IF(AND($C59&gt;=Params!$D$9+((Params!$H$13-Params!$D$9)/(Params!$H$33-Params!$D$33))*($B59-Params!$D$33),$C59&gt;=Params!$H$13+((Params!$K$9-Params!$H$13)/(Params!$K$33-Params!$H$33))*($B59-Params!$H$33),$C59&lt;Params!$D$9+((Params!$G$4-Params!$D$9)/(Params!$G$33-Params!$D$33))*($B59-Params!$D$33),$C59&lt;Params!$G$4+((Params!$K$9-Params!$G$4)/(Params!$K$33-Params!$G$33))*($B59-Params!$G$33)),$P$2,"")</f>
        <v/>
      </c>
      <c r="Q59" s="1" t="str">
        <f>IF(AND($C59&gt;=Params!$G$4+((Params!$K$9-Params!$G$4)/(Params!$K$33-Params!$G$33))*($B59-Params!$G$33),$C59&gt;Params!$K$9+((Params!$L$5-Params!$K$9)/(Params!$L$33-Params!$K$33))*($B59-Params!$K$33),$C59&lt;Params!$G$4+((Params!$L$5-Params!$G$4)/(Params!$L$33-Params!$G$33))*($B59-Params!$G$33)),$Q$2,"")</f>
        <v/>
      </c>
      <c r="R59" s="2" t="str">
        <f>IF(AND(OR($B59&lt;Params!$A$33,AND($B59&gt;=Params!$A$33,$B59&lt;Params!$C$33,$C59&gt;=Params!$A$18+((Params!$C$13-Params!$A$18)/(Params!$C$33-Params!$A$33))*($B59-Params!$A$33)),AND($B59&gt;=Params!$C$33,$B59&lt;Params!$D$33,$C59&gt;=Params!$C$13+((Params!$D$9-Params!$C$13)/(Params!$D$33-Params!$C$33))*($B59-Params!$C$33)),AND($B59&gt;=Params!$D$33,$C59&gt;=Params!$D$9+((Params!$G$4-Params!$D$9)/(Params!$G$33-Params!$D$33))*($B59-Params!$D$33))),$C59&lt;Params!$G$4,$B59&gt;0,$C59&gt;0),$R$2,"")</f>
        <v/>
      </c>
      <c r="S59" s="18" t="str">
        <f t="shared" si="0"/>
        <v>Basalt</v>
      </c>
      <c r="T59" s="14" t="str">
        <f>IF(AND($S59&lt;&gt;$J$2,$S59&lt;&gt;$K$2,$S59&lt;&gt;$L$2),"",
IF($S59=$J$2,IF(Data!$C59&gt;=Data!$D59+2,"Hawaiite","Potassic Trachybasalt"),
IF($S59=$K$2,IF(Data!$C59&gt;=Data!$D59+2,"Mugearite","Shoshonite"),
IF($S59=$L$2,(IF(Data!$C59&gt;=Data!$D59+2,"Benmoreite","Latite")),""))))</f>
        <v/>
      </c>
    </row>
    <row r="60" spans="1:20" x14ac:dyDescent="0.2">
      <c r="A60" s="16" t="str">
        <f>Data!$A60</f>
        <v>B2507</v>
      </c>
      <c r="B60" s="27">
        <f>Data!$B60</f>
        <v>47.327420089842093</v>
      </c>
      <c r="C60" s="28">
        <f>Data!$C60+Data!$D60</f>
        <v>4.3599086953190724</v>
      </c>
      <c r="D60" s="1" t="str">
        <f>IF(AND(AND($B60&gt;=Params!$A$33,$B60&lt;Params!$C$33),AND($C60&gt;=Params!$A$32,$C60&lt;Params!$A$26)),$D$2,"")</f>
        <v/>
      </c>
      <c r="E60" s="1" t="str">
        <f>IF(AND(AND($B60&gt;=Params!$C$33,$B60&lt;Params!$F$33),AND($C60&gt;=Params!$C$32,$C60&lt;Params!$C$22)),$E$2,"")</f>
        <v>Basalt</v>
      </c>
      <c r="F60" s="4" t="str">
        <f>IF(AND($B60&gt;=Params!$F$33,$B60&lt;Params!$J$33,$C60&lt;Params!$F$22+((Params!$J$20-Params!$F$22)/(Params!$J$33-Params!$F$33))*($B60-Params!$F$33)),$F$2,"")</f>
        <v/>
      </c>
      <c r="G60" s="4" t="str">
        <f>IF(AND($B60&gt;=Params!$J$33,$B60&lt;Params!$N$33,$C60&lt;Params!$J$20+((Params!$N$18-Params!$J$20)/(Params!$N$33-Params!$J$33))*($B60-Params!$J$33)),$G$2,"")</f>
        <v/>
      </c>
      <c r="H60" s="4" t="str">
        <f>IF(AND($B60&gt;=Params!$N$33,$C60&lt;Params!$N$18+((Params!$Q$16-Params!$N$18)/(Params!$Q$33-Params!$N$33))*($B60-Params!$N$33),C$3&lt;Params!$Q$16+((Params!$S$32-Params!$Q$16)/(Params!$S$33-Params!$Q$33))*($B60-Params!$Q$33)),$H$2,"")</f>
        <v/>
      </c>
      <c r="I60" s="12" t="str">
        <f>IF(AND($B60&gt;=Params!$Q$33,$C60&gt;=Params!$Q$16+((Params!$S$32-Params!$Q$16)/(Params!$S$33-Params!$Q$33))*($B60-Params!$Q$33)),$I$2,"")</f>
        <v/>
      </c>
      <c r="J60" s="1" t="str">
        <f>IF(AND($C60&gt;=Params!$C$22,$C60&lt;Params!$C$22+((Params!$E$17-Params!$C$22)/(Params!$E$33-Params!$C$33))*($B60-Params!$C$33),$C60&lt;Params!$E$17+((Params!$F$22-Params!$E$17)/(Params!$F$33-Params!$E$33))*($B60-Params!$E$33)),$J$2,"")</f>
        <v/>
      </c>
      <c r="K60" s="1" t="str">
        <f>IF(AND($C60&gt;=Params!$E$17+((Params!$F$22-Params!$E$17)/(Params!$F$33-Params!$E$33))*($B60-Params!$E$33),$C60&gt;=Params!$F$22+((Params!$J$20-Params!$F$22)/(Params!$J$33-Params!$F$33))*($B60-Params!$F$33),$C60&lt;Params!$E$17+((Params!$H$13-Params!$E$17)/(Params!$H$33-Params!$E$33))*($B60-Params!$E$33),$C60&lt;Params!$H$13+((Params!$J$20-Params!$H$13)/(Params!$J$33-Params!$H$33))*($B60-Params!$H$33)),$K$2,"")</f>
        <v/>
      </c>
      <c r="L60" s="1" t="str">
        <f>IF(AND($C60&gt;=Params!$H$13+((Params!$J$20-Params!$H$13)/(Params!$J$33-Params!$H$33))*($B60-Params!$H$33),$C60&gt;=Params!$J$20+((Params!$N$18-Params!$J$20)/(Params!$N$33-Params!$J$33))*($B60-Params!$J$33),$C60&lt;Params!$H$13+((Params!$K$9-Params!$H$13)/(Params!$K$33-Params!$H$33))*($B60-Params!$H$33),$C60&lt;Params!$K$9+((Params!$N$18-Params!$K$9)/(Params!$N$33-Params!$K$33))*($B60-Params!$K$33)),$L$2,"")</f>
        <v/>
      </c>
      <c r="M60" s="2" t="str">
        <f>IF(AND($C60&gt;=Params!$K$9+((Params!$N$18-Params!$K$9)/(Params!$N$33-Params!$K$33))*($B60-Params!$K$33),$C60&gt;=Params!$N$18+((Params!$Q$16-Params!$N$18)/(Params!$Q$33-Params!$N90))*($B60-Params!$Q$33),$C60&lt;Params!$K$9+((Params!$L$5-Params!$K$9)/(Params!$L$33-Params!$K$33))*($B60-Params!$K$33),$C60&lt;Params!$L$5+((Params!$Q$4-Params!$L$5)/(Params!$Q$33-Params!$L$33))*($B60-Params!$L$33),$B60&lt;Params!$Q$33),$M$2,"")</f>
        <v/>
      </c>
      <c r="N60" s="3" t="str">
        <f>IF(OR(AND($C60&gt;=Params!$A$26,$B60&gt;=Params!$A$33,$B60&lt;Params!$C$33,$C60&lt;Params!$A$18+((Params!$C$13-Params!$A$18)/(Params!$C$33-Params!$A$33))*($B60-Params!$A$33)),AND($B60&gt;=Params!$C$33,$C60&gt;Params!$C$22+((Params!$E$17-Params!$C$22)/(Params!$E$33-Params!$C$33))*($B60-Params!$C$33),$C60&lt;Params!$C$13+((Params!$E$17-Params!$C$13)/(Params!$E$33-Params!$C$33))*($B60-Params!$C$33))),$N$2,"")</f>
        <v/>
      </c>
      <c r="O60" s="1" t="str">
        <f>IF(AND($C60&gt;=Params!$C$13+((Params!$E$17-Params!$C$13)/(Params!$E$33-Params!$C$33))*($B60-Params!$C$33),$C60&gt;=Params!$E$17+((Params!$H$13-Params!$E$17)/(Params!$H$33-Params!$E$33))*($B60-Params!$E$33),$C60&lt;Params!$C$13+((Params!$D$9-Params!$C$13)/(Params!$D$33-Params!$C$33))*($B60-Params!$C$33),$C60&lt;Params!$D$9+((Params!$H$13-Params!$D$9)/(Params!$H$33-Params!$D$33))*($B60-Params!$D$33)),$O$2,"")</f>
        <v/>
      </c>
      <c r="P60" s="1" t="str">
        <f>IF(AND($C60&gt;=Params!$D$9+((Params!$H$13-Params!$D$9)/(Params!$H$33-Params!$D$33))*($B60-Params!$D$33),$C60&gt;=Params!$H$13+((Params!$K$9-Params!$H$13)/(Params!$K$33-Params!$H$33))*($B60-Params!$H$33),$C60&lt;Params!$D$9+((Params!$G$4-Params!$D$9)/(Params!$G$33-Params!$D$33))*($B60-Params!$D$33),$C60&lt;Params!$G$4+((Params!$K$9-Params!$G$4)/(Params!$K$33-Params!$G$33))*($B60-Params!$G$33)),$P$2,"")</f>
        <v/>
      </c>
      <c r="Q60" s="1" t="str">
        <f>IF(AND($C60&gt;=Params!$G$4+((Params!$K$9-Params!$G$4)/(Params!$K$33-Params!$G$33))*($B60-Params!$G$33),$C60&gt;Params!$K$9+((Params!$L$5-Params!$K$9)/(Params!$L$33-Params!$K$33))*($B60-Params!$K$33),$C60&lt;Params!$G$4+((Params!$L$5-Params!$G$4)/(Params!$L$33-Params!$G$33))*($B60-Params!$G$33)),$Q$2,"")</f>
        <v/>
      </c>
      <c r="R60" s="2" t="str">
        <f>IF(AND(OR($B60&lt;Params!$A$33,AND($B60&gt;=Params!$A$33,$B60&lt;Params!$C$33,$C60&gt;=Params!$A$18+((Params!$C$13-Params!$A$18)/(Params!$C$33-Params!$A$33))*($B60-Params!$A$33)),AND($B60&gt;=Params!$C$33,$B60&lt;Params!$D$33,$C60&gt;=Params!$C$13+((Params!$D$9-Params!$C$13)/(Params!$D$33-Params!$C$33))*($B60-Params!$C$33)),AND($B60&gt;=Params!$D$33,$C60&gt;=Params!$D$9+((Params!$G$4-Params!$D$9)/(Params!$G$33-Params!$D$33))*($B60-Params!$D$33))),$C60&lt;Params!$G$4,$B60&gt;0,$C60&gt;0),$R$2,"")</f>
        <v/>
      </c>
      <c r="S60" s="18" t="str">
        <f t="shared" si="0"/>
        <v>Basalt</v>
      </c>
      <c r="T60" s="14" t="str">
        <f>IF(AND($S60&lt;&gt;$J$2,$S60&lt;&gt;$K$2,$S60&lt;&gt;$L$2),"",
IF($S60=$J$2,IF(Data!$C60&gt;=Data!$D60+2,"Hawaiite","Potassic Trachybasalt"),
IF($S60=$K$2,IF(Data!$C60&gt;=Data!$D60+2,"Mugearite","Shoshonite"),
IF($S60=$L$2,(IF(Data!$C60&gt;=Data!$D60+2,"Benmoreite","Latite")),""))))</f>
        <v/>
      </c>
    </row>
    <row r="61" spans="1:20" x14ac:dyDescent="0.2">
      <c r="A61" s="16" t="str">
        <f>Data!$A61</f>
        <v>B2507</v>
      </c>
      <c r="B61" s="27">
        <f>Data!$B61</f>
        <v>47.327420089842093</v>
      </c>
      <c r="C61" s="28">
        <f>Data!$C61+Data!$D61</f>
        <v>4.3599086953190724</v>
      </c>
      <c r="D61" s="1" t="str">
        <f>IF(AND(AND($B61&gt;=Params!$A$33,$B61&lt;Params!$C$33),AND($C61&gt;=Params!$A$32,$C61&lt;Params!$A$26)),$D$2,"")</f>
        <v/>
      </c>
      <c r="E61" s="1" t="str">
        <f>IF(AND(AND($B61&gt;=Params!$C$33,$B61&lt;Params!$F$33),AND($C61&gt;=Params!$C$32,$C61&lt;Params!$C$22)),$E$2,"")</f>
        <v>Basalt</v>
      </c>
      <c r="F61" s="4" t="str">
        <f>IF(AND($B61&gt;=Params!$F$33,$B61&lt;Params!$J$33,$C61&lt;Params!$F$22+((Params!$J$20-Params!$F$22)/(Params!$J$33-Params!$F$33))*($B61-Params!$F$33)),$F$2,"")</f>
        <v/>
      </c>
      <c r="G61" s="4" t="str">
        <f>IF(AND($B61&gt;=Params!$J$33,$B61&lt;Params!$N$33,$C61&lt;Params!$J$20+((Params!$N$18-Params!$J$20)/(Params!$N$33-Params!$J$33))*($B61-Params!$J$33)),$G$2,"")</f>
        <v/>
      </c>
      <c r="H61" s="4" t="str">
        <f>IF(AND($B61&gt;=Params!$N$33,$C61&lt;Params!$N$18+((Params!$Q$16-Params!$N$18)/(Params!$Q$33-Params!$N$33))*($B61-Params!$N$33),C$3&lt;Params!$Q$16+((Params!$S$32-Params!$Q$16)/(Params!$S$33-Params!$Q$33))*($B61-Params!$Q$33)),$H$2,"")</f>
        <v/>
      </c>
      <c r="I61" s="12" t="str">
        <f>IF(AND($B61&gt;=Params!$Q$33,$C61&gt;=Params!$Q$16+((Params!$S$32-Params!$Q$16)/(Params!$S$33-Params!$Q$33))*($B61-Params!$Q$33)),$I$2,"")</f>
        <v/>
      </c>
      <c r="J61" s="1" t="str">
        <f>IF(AND($C61&gt;=Params!$C$22,$C61&lt;Params!$C$22+((Params!$E$17-Params!$C$22)/(Params!$E$33-Params!$C$33))*($B61-Params!$C$33),$C61&lt;Params!$E$17+((Params!$F$22-Params!$E$17)/(Params!$F$33-Params!$E$33))*($B61-Params!$E$33)),$J$2,"")</f>
        <v/>
      </c>
      <c r="K61" s="1" t="str">
        <f>IF(AND($C61&gt;=Params!$E$17+((Params!$F$22-Params!$E$17)/(Params!$F$33-Params!$E$33))*($B61-Params!$E$33),$C61&gt;=Params!$F$22+((Params!$J$20-Params!$F$22)/(Params!$J$33-Params!$F$33))*($B61-Params!$F$33),$C61&lt;Params!$E$17+((Params!$H$13-Params!$E$17)/(Params!$H$33-Params!$E$33))*($B61-Params!$E$33),$C61&lt;Params!$H$13+((Params!$J$20-Params!$H$13)/(Params!$J$33-Params!$H$33))*($B61-Params!$H$33)),$K$2,"")</f>
        <v/>
      </c>
      <c r="L61" s="1" t="str">
        <f>IF(AND($C61&gt;=Params!$H$13+((Params!$J$20-Params!$H$13)/(Params!$J$33-Params!$H$33))*($B61-Params!$H$33),$C61&gt;=Params!$J$20+((Params!$N$18-Params!$J$20)/(Params!$N$33-Params!$J$33))*($B61-Params!$J$33),$C61&lt;Params!$H$13+((Params!$K$9-Params!$H$13)/(Params!$K$33-Params!$H$33))*($B61-Params!$H$33),$C61&lt;Params!$K$9+((Params!$N$18-Params!$K$9)/(Params!$N$33-Params!$K$33))*($B61-Params!$K$33)),$L$2,"")</f>
        <v/>
      </c>
      <c r="M61" s="2" t="str">
        <f>IF(AND($C61&gt;=Params!$K$9+((Params!$N$18-Params!$K$9)/(Params!$N$33-Params!$K$33))*($B61-Params!$K$33),$C61&gt;=Params!$N$18+((Params!$Q$16-Params!$N$18)/(Params!$Q$33-Params!$N91))*($B61-Params!$Q$33),$C61&lt;Params!$K$9+((Params!$L$5-Params!$K$9)/(Params!$L$33-Params!$K$33))*($B61-Params!$K$33),$C61&lt;Params!$L$5+((Params!$Q$4-Params!$L$5)/(Params!$Q$33-Params!$L$33))*($B61-Params!$L$33),$B61&lt;Params!$Q$33),$M$2,"")</f>
        <v/>
      </c>
      <c r="N61" s="3" t="str">
        <f>IF(OR(AND($C61&gt;=Params!$A$26,$B61&gt;=Params!$A$33,$B61&lt;Params!$C$33,$C61&lt;Params!$A$18+((Params!$C$13-Params!$A$18)/(Params!$C$33-Params!$A$33))*($B61-Params!$A$33)),AND($B61&gt;=Params!$C$33,$C61&gt;Params!$C$22+((Params!$E$17-Params!$C$22)/(Params!$E$33-Params!$C$33))*($B61-Params!$C$33),$C61&lt;Params!$C$13+((Params!$E$17-Params!$C$13)/(Params!$E$33-Params!$C$33))*($B61-Params!$C$33))),$N$2,"")</f>
        <v/>
      </c>
      <c r="O61" s="1" t="str">
        <f>IF(AND($C61&gt;=Params!$C$13+((Params!$E$17-Params!$C$13)/(Params!$E$33-Params!$C$33))*($B61-Params!$C$33),$C61&gt;=Params!$E$17+((Params!$H$13-Params!$E$17)/(Params!$H$33-Params!$E$33))*($B61-Params!$E$33),$C61&lt;Params!$C$13+((Params!$D$9-Params!$C$13)/(Params!$D$33-Params!$C$33))*($B61-Params!$C$33),$C61&lt;Params!$D$9+((Params!$H$13-Params!$D$9)/(Params!$H$33-Params!$D$33))*($B61-Params!$D$33)),$O$2,"")</f>
        <v/>
      </c>
      <c r="P61" s="1" t="str">
        <f>IF(AND($C61&gt;=Params!$D$9+((Params!$H$13-Params!$D$9)/(Params!$H$33-Params!$D$33))*($B61-Params!$D$33),$C61&gt;=Params!$H$13+((Params!$K$9-Params!$H$13)/(Params!$K$33-Params!$H$33))*($B61-Params!$H$33),$C61&lt;Params!$D$9+((Params!$G$4-Params!$D$9)/(Params!$G$33-Params!$D$33))*($B61-Params!$D$33),$C61&lt;Params!$G$4+((Params!$K$9-Params!$G$4)/(Params!$K$33-Params!$G$33))*($B61-Params!$G$33)),$P$2,"")</f>
        <v/>
      </c>
      <c r="Q61" s="1" t="str">
        <f>IF(AND($C61&gt;=Params!$G$4+((Params!$K$9-Params!$G$4)/(Params!$K$33-Params!$G$33))*($B61-Params!$G$33),$C61&gt;Params!$K$9+((Params!$L$5-Params!$K$9)/(Params!$L$33-Params!$K$33))*($B61-Params!$K$33),$C61&lt;Params!$G$4+((Params!$L$5-Params!$G$4)/(Params!$L$33-Params!$G$33))*($B61-Params!$G$33)),$Q$2,"")</f>
        <v/>
      </c>
      <c r="R61" s="2" t="str">
        <f>IF(AND(OR($B61&lt;Params!$A$33,AND($B61&gt;=Params!$A$33,$B61&lt;Params!$C$33,$C61&gt;=Params!$A$18+((Params!$C$13-Params!$A$18)/(Params!$C$33-Params!$A$33))*($B61-Params!$A$33)),AND($B61&gt;=Params!$C$33,$B61&lt;Params!$D$33,$C61&gt;=Params!$C$13+((Params!$D$9-Params!$C$13)/(Params!$D$33-Params!$C$33))*($B61-Params!$C$33)),AND($B61&gt;=Params!$D$33,$C61&gt;=Params!$D$9+((Params!$G$4-Params!$D$9)/(Params!$G$33-Params!$D$33))*($B61-Params!$D$33))),$C61&lt;Params!$G$4,$B61&gt;0,$C61&gt;0),$R$2,"")</f>
        <v/>
      </c>
      <c r="S61" s="18" t="str">
        <f t="shared" si="0"/>
        <v>Basalt</v>
      </c>
      <c r="T61" s="14" t="str">
        <f>IF(AND($S61&lt;&gt;$J$2,$S61&lt;&gt;$K$2,$S61&lt;&gt;$L$2),"",
IF($S61=$J$2,IF(Data!$C61&gt;=Data!$D61+2,"Hawaiite","Potassic Trachybasalt"),
IF($S61=$K$2,IF(Data!$C61&gt;=Data!$D61+2,"Mugearite","Shoshonite"),
IF($S61=$L$2,(IF(Data!$C61&gt;=Data!$D61+2,"Benmoreite","Latite")),""))))</f>
        <v/>
      </c>
    </row>
    <row r="62" spans="1:20" x14ac:dyDescent="0.2">
      <c r="A62" s="16" t="str">
        <f>Data!$A62</f>
        <v>B2507</v>
      </c>
      <c r="B62" s="27">
        <f>Data!$B62</f>
        <v>47.327420089842093</v>
      </c>
      <c r="C62" s="28">
        <f>Data!$C62+Data!$D62</f>
        <v>4.3599086953190724</v>
      </c>
      <c r="D62" s="1" t="str">
        <f>IF(AND(AND($B62&gt;=Params!$A$33,$B62&lt;Params!$C$33),AND($C62&gt;=Params!$A$32,$C62&lt;Params!$A$26)),$D$2,"")</f>
        <v/>
      </c>
      <c r="E62" s="1" t="str">
        <f>IF(AND(AND($B62&gt;=Params!$C$33,$B62&lt;Params!$F$33),AND($C62&gt;=Params!$C$32,$C62&lt;Params!$C$22)),$E$2,"")</f>
        <v>Basalt</v>
      </c>
      <c r="F62" s="4" t="str">
        <f>IF(AND($B62&gt;=Params!$F$33,$B62&lt;Params!$J$33,$C62&lt;Params!$F$22+((Params!$J$20-Params!$F$22)/(Params!$J$33-Params!$F$33))*($B62-Params!$F$33)),$F$2,"")</f>
        <v/>
      </c>
      <c r="G62" s="4" t="str">
        <f>IF(AND($B62&gt;=Params!$J$33,$B62&lt;Params!$N$33,$C62&lt;Params!$J$20+((Params!$N$18-Params!$J$20)/(Params!$N$33-Params!$J$33))*($B62-Params!$J$33)),$G$2,"")</f>
        <v/>
      </c>
      <c r="H62" s="4" t="str">
        <f>IF(AND($B62&gt;=Params!$N$33,$C62&lt;Params!$N$18+((Params!$Q$16-Params!$N$18)/(Params!$Q$33-Params!$N$33))*($B62-Params!$N$33),C$3&lt;Params!$Q$16+((Params!$S$32-Params!$Q$16)/(Params!$S$33-Params!$Q$33))*($B62-Params!$Q$33)),$H$2,"")</f>
        <v/>
      </c>
      <c r="I62" s="12" t="str">
        <f>IF(AND($B62&gt;=Params!$Q$33,$C62&gt;=Params!$Q$16+((Params!$S$32-Params!$Q$16)/(Params!$S$33-Params!$Q$33))*($B62-Params!$Q$33)),$I$2,"")</f>
        <v/>
      </c>
      <c r="J62" s="1" t="str">
        <f>IF(AND($C62&gt;=Params!$C$22,$C62&lt;Params!$C$22+((Params!$E$17-Params!$C$22)/(Params!$E$33-Params!$C$33))*($B62-Params!$C$33),$C62&lt;Params!$E$17+((Params!$F$22-Params!$E$17)/(Params!$F$33-Params!$E$33))*($B62-Params!$E$33)),$J$2,"")</f>
        <v/>
      </c>
      <c r="K62" s="1" t="str">
        <f>IF(AND($C62&gt;=Params!$E$17+((Params!$F$22-Params!$E$17)/(Params!$F$33-Params!$E$33))*($B62-Params!$E$33),$C62&gt;=Params!$F$22+((Params!$J$20-Params!$F$22)/(Params!$J$33-Params!$F$33))*($B62-Params!$F$33),$C62&lt;Params!$E$17+((Params!$H$13-Params!$E$17)/(Params!$H$33-Params!$E$33))*($B62-Params!$E$33),$C62&lt;Params!$H$13+((Params!$J$20-Params!$H$13)/(Params!$J$33-Params!$H$33))*($B62-Params!$H$33)),$K$2,"")</f>
        <v/>
      </c>
      <c r="L62" s="1" t="str">
        <f>IF(AND($C62&gt;=Params!$H$13+((Params!$J$20-Params!$H$13)/(Params!$J$33-Params!$H$33))*($B62-Params!$H$33),$C62&gt;=Params!$J$20+((Params!$N$18-Params!$J$20)/(Params!$N$33-Params!$J$33))*($B62-Params!$J$33),$C62&lt;Params!$H$13+((Params!$K$9-Params!$H$13)/(Params!$K$33-Params!$H$33))*($B62-Params!$H$33),$C62&lt;Params!$K$9+((Params!$N$18-Params!$K$9)/(Params!$N$33-Params!$K$33))*($B62-Params!$K$33)),$L$2,"")</f>
        <v/>
      </c>
      <c r="M62" s="2" t="str">
        <f>IF(AND($C62&gt;=Params!$K$9+((Params!$N$18-Params!$K$9)/(Params!$N$33-Params!$K$33))*($B62-Params!$K$33),$C62&gt;=Params!$N$18+((Params!$Q$16-Params!$N$18)/(Params!$Q$33-Params!$N92))*($B62-Params!$Q$33),$C62&lt;Params!$K$9+((Params!$L$5-Params!$K$9)/(Params!$L$33-Params!$K$33))*($B62-Params!$K$33),$C62&lt;Params!$L$5+((Params!$Q$4-Params!$L$5)/(Params!$Q$33-Params!$L$33))*($B62-Params!$L$33),$B62&lt;Params!$Q$33),$M$2,"")</f>
        <v/>
      </c>
      <c r="N62" s="3" t="str">
        <f>IF(OR(AND($C62&gt;=Params!$A$26,$B62&gt;=Params!$A$33,$B62&lt;Params!$C$33,$C62&lt;Params!$A$18+((Params!$C$13-Params!$A$18)/(Params!$C$33-Params!$A$33))*($B62-Params!$A$33)),AND($B62&gt;=Params!$C$33,$C62&gt;Params!$C$22+((Params!$E$17-Params!$C$22)/(Params!$E$33-Params!$C$33))*($B62-Params!$C$33),$C62&lt;Params!$C$13+((Params!$E$17-Params!$C$13)/(Params!$E$33-Params!$C$33))*($B62-Params!$C$33))),$N$2,"")</f>
        <v/>
      </c>
      <c r="O62" s="1" t="str">
        <f>IF(AND($C62&gt;=Params!$C$13+((Params!$E$17-Params!$C$13)/(Params!$E$33-Params!$C$33))*($B62-Params!$C$33),$C62&gt;=Params!$E$17+((Params!$H$13-Params!$E$17)/(Params!$H$33-Params!$E$33))*($B62-Params!$E$33),$C62&lt;Params!$C$13+((Params!$D$9-Params!$C$13)/(Params!$D$33-Params!$C$33))*($B62-Params!$C$33),$C62&lt;Params!$D$9+((Params!$H$13-Params!$D$9)/(Params!$H$33-Params!$D$33))*($B62-Params!$D$33)),$O$2,"")</f>
        <v/>
      </c>
      <c r="P62" s="1" t="str">
        <f>IF(AND($C62&gt;=Params!$D$9+((Params!$H$13-Params!$D$9)/(Params!$H$33-Params!$D$33))*($B62-Params!$D$33),$C62&gt;=Params!$H$13+((Params!$K$9-Params!$H$13)/(Params!$K$33-Params!$H$33))*($B62-Params!$H$33),$C62&lt;Params!$D$9+((Params!$G$4-Params!$D$9)/(Params!$G$33-Params!$D$33))*($B62-Params!$D$33),$C62&lt;Params!$G$4+((Params!$K$9-Params!$G$4)/(Params!$K$33-Params!$G$33))*($B62-Params!$G$33)),$P$2,"")</f>
        <v/>
      </c>
      <c r="Q62" s="1" t="str">
        <f>IF(AND($C62&gt;=Params!$G$4+((Params!$K$9-Params!$G$4)/(Params!$K$33-Params!$G$33))*($B62-Params!$G$33),$C62&gt;Params!$K$9+((Params!$L$5-Params!$K$9)/(Params!$L$33-Params!$K$33))*($B62-Params!$K$33),$C62&lt;Params!$G$4+((Params!$L$5-Params!$G$4)/(Params!$L$33-Params!$G$33))*($B62-Params!$G$33)),$Q$2,"")</f>
        <v/>
      </c>
      <c r="R62" s="2" t="str">
        <f>IF(AND(OR($B62&lt;Params!$A$33,AND($B62&gt;=Params!$A$33,$B62&lt;Params!$C$33,$C62&gt;=Params!$A$18+((Params!$C$13-Params!$A$18)/(Params!$C$33-Params!$A$33))*($B62-Params!$A$33)),AND($B62&gt;=Params!$C$33,$B62&lt;Params!$D$33,$C62&gt;=Params!$C$13+((Params!$D$9-Params!$C$13)/(Params!$D$33-Params!$C$33))*($B62-Params!$C$33)),AND($B62&gt;=Params!$D$33,$C62&gt;=Params!$D$9+((Params!$G$4-Params!$D$9)/(Params!$G$33-Params!$D$33))*($B62-Params!$D$33))),$C62&lt;Params!$G$4,$B62&gt;0,$C62&gt;0),$R$2,"")</f>
        <v/>
      </c>
      <c r="S62" s="18" t="str">
        <f t="shared" si="0"/>
        <v>Basalt</v>
      </c>
      <c r="T62" s="14" t="str">
        <f>IF(AND($S62&lt;&gt;$J$2,$S62&lt;&gt;$K$2,$S62&lt;&gt;$L$2),"",
IF($S62=$J$2,IF(Data!$C62&gt;=Data!$D62+2,"Hawaiite","Potassic Trachybasalt"),
IF($S62=$K$2,IF(Data!$C62&gt;=Data!$D62+2,"Mugearite","Shoshonite"),
IF($S62=$L$2,(IF(Data!$C62&gt;=Data!$D62+2,"Benmoreite","Latite")),""))))</f>
        <v/>
      </c>
    </row>
    <row r="63" spans="1:20" x14ac:dyDescent="0.2">
      <c r="A63" s="16" t="str">
        <f>Data!$A63</f>
        <v>B2507</v>
      </c>
      <c r="B63" s="27">
        <f>Data!$B63</f>
        <v>47.327420089842093</v>
      </c>
      <c r="C63" s="28">
        <f>Data!$C63+Data!$D63</f>
        <v>4.3599086953190724</v>
      </c>
      <c r="D63" s="1" t="str">
        <f>IF(AND(AND($B63&gt;=Params!$A$33,$B63&lt;Params!$C$33),AND($C63&gt;=Params!$A$32,$C63&lt;Params!$A$26)),$D$2,"")</f>
        <v/>
      </c>
      <c r="E63" s="1" t="str">
        <f>IF(AND(AND($B63&gt;=Params!$C$33,$B63&lt;Params!$F$33),AND($C63&gt;=Params!$C$32,$C63&lt;Params!$C$22)),$E$2,"")</f>
        <v>Basalt</v>
      </c>
      <c r="F63" s="4" t="str">
        <f>IF(AND($B63&gt;=Params!$F$33,$B63&lt;Params!$J$33,$C63&lt;Params!$F$22+((Params!$J$20-Params!$F$22)/(Params!$J$33-Params!$F$33))*($B63-Params!$F$33)),$F$2,"")</f>
        <v/>
      </c>
      <c r="G63" s="4" t="str">
        <f>IF(AND($B63&gt;=Params!$J$33,$B63&lt;Params!$N$33,$C63&lt;Params!$J$20+((Params!$N$18-Params!$J$20)/(Params!$N$33-Params!$J$33))*($B63-Params!$J$33)),$G$2,"")</f>
        <v/>
      </c>
      <c r="H63" s="4" t="str">
        <f>IF(AND($B63&gt;=Params!$N$33,$C63&lt;Params!$N$18+((Params!$Q$16-Params!$N$18)/(Params!$Q$33-Params!$N$33))*($B63-Params!$N$33),C$3&lt;Params!$Q$16+((Params!$S$32-Params!$Q$16)/(Params!$S$33-Params!$Q$33))*($B63-Params!$Q$33)),$H$2,"")</f>
        <v/>
      </c>
      <c r="I63" s="12" t="str">
        <f>IF(AND($B63&gt;=Params!$Q$33,$C63&gt;=Params!$Q$16+((Params!$S$32-Params!$Q$16)/(Params!$S$33-Params!$Q$33))*($B63-Params!$Q$33)),$I$2,"")</f>
        <v/>
      </c>
      <c r="J63" s="1" t="str">
        <f>IF(AND($C63&gt;=Params!$C$22,$C63&lt;Params!$C$22+((Params!$E$17-Params!$C$22)/(Params!$E$33-Params!$C$33))*($B63-Params!$C$33),$C63&lt;Params!$E$17+((Params!$F$22-Params!$E$17)/(Params!$F$33-Params!$E$33))*($B63-Params!$E$33)),$J$2,"")</f>
        <v/>
      </c>
      <c r="K63" s="1" t="str">
        <f>IF(AND($C63&gt;=Params!$E$17+((Params!$F$22-Params!$E$17)/(Params!$F$33-Params!$E$33))*($B63-Params!$E$33),$C63&gt;=Params!$F$22+((Params!$J$20-Params!$F$22)/(Params!$J$33-Params!$F$33))*($B63-Params!$F$33),$C63&lt;Params!$E$17+((Params!$H$13-Params!$E$17)/(Params!$H$33-Params!$E$33))*($B63-Params!$E$33),$C63&lt;Params!$H$13+((Params!$J$20-Params!$H$13)/(Params!$J$33-Params!$H$33))*($B63-Params!$H$33)),$K$2,"")</f>
        <v/>
      </c>
      <c r="L63" s="1" t="str">
        <f>IF(AND($C63&gt;=Params!$H$13+((Params!$J$20-Params!$H$13)/(Params!$J$33-Params!$H$33))*($B63-Params!$H$33),$C63&gt;=Params!$J$20+((Params!$N$18-Params!$J$20)/(Params!$N$33-Params!$J$33))*($B63-Params!$J$33),$C63&lt;Params!$H$13+((Params!$K$9-Params!$H$13)/(Params!$K$33-Params!$H$33))*($B63-Params!$H$33),$C63&lt;Params!$K$9+((Params!$N$18-Params!$K$9)/(Params!$N$33-Params!$K$33))*($B63-Params!$K$33)),$L$2,"")</f>
        <v/>
      </c>
      <c r="M63" s="2" t="str">
        <f>IF(AND($C63&gt;=Params!$K$9+((Params!$N$18-Params!$K$9)/(Params!$N$33-Params!$K$33))*($B63-Params!$K$33),$C63&gt;=Params!$N$18+((Params!$Q$16-Params!$N$18)/(Params!$Q$33-Params!$N93))*($B63-Params!$Q$33),$C63&lt;Params!$K$9+((Params!$L$5-Params!$K$9)/(Params!$L$33-Params!$K$33))*($B63-Params!$K$33),$C63&lt;Params!$L$5+((Params!$Q$4-Params!$L$5)/(Params!$Q$33-Params!$L$33))*($B63-Params!$L$33),$B63&lt;Params!$Q$33),$M$2,"")</f>
        <v/>
      </c>
      <c r="N63" s="3" t="str">
        <f>IF(OR(AND($C63&gt;=Params!$A$26,$B63&gt;=Params!$A$33,$B63&lt;Params!$C$33,$C63&lt;Params!$A$18+((Params!$C$13-Params!$A$18)/(Params!$C$33-Params!$A$33))*($B63-Params!$A$33)),AND($B63&gt;=Params!$C$33,$C63&gt;Params!$C$22+((Params!$E$17-Params!$C$22)/(Params!$E$33-Params!$C$33))*($B63-Params!$C$33),$C63&lt;Params!$C$13+((Params!$E$17-Params!$C$13)/(Params!$E$33-Params!$C$33))*($B63-Params!$C$33))),$N$2,"")</f>
        <v/>
      </c>
      <c r="O63" s="1" t="str">
        <f>IF(AND($C63&gt;=Params!$C$13+((Params!$E$17-Params!$C$13)/(Params!$E$33-Params!$C$33))*($B63-Params!$C$33),$C63&gt;=Params!$E$17+((Params!$H$13-Params!$E$17)/(Params!$H$33-Params!$E$33))*($B63-Params!$E$33),$C63&lt;Params!$C$13+((Params!$D$9-Params!$C$13)/(Params!$D$33-Params!$C$33))*($B63-Params!$C$33),$C63&lt;Params!$D$9+((Params!$H$13-Params!$D$9)/(Params!$H$33-Params!$D$33))*($B63-Params!$D$33)),$O$2,"")</f>
        <v/>
      </c>
      <c r="P63" s="1" t="str">
        <f>IF(AND($C63&gt;=Params!$D$9+((Params!$H$13-Params!$D$9)/(Params!$H$33-Params!$D$33))*($B63-Params!$D$33),$C63&gt;=Params!$H$13+((Params!$K$9-Params!$H$13)/(Params!$K$33-Params!$H$33))*($B63-Params!$H$33),$C63&lt;Params!$D$9+((Params!$G$4-Params!$D$9)/(Params!$G$33-Params!$D$33))*($B63-Params!$D$33),$C63&lt;Params!$G$4+((Params!$K$9-Params!$G$4)/(Params!$K$33-Params!$G$33))*($B63-Params!$G$33)),$P$2,"")</f>
        <v/>
      </c>
      <c r="Q63" s="1" t="str">
        <f>IF(AND($C63&gt;=Params!$G$4+((Params!$K$9-Params!$G$4)/(Params!$K$33-Params!$G$33))*($B63-Params!$G$33),$C63&gt;Params!$K$9+((Params!$L$5-Params!$K$9)/(Params!$L$33-Params!$K$33))*($B63-Params!$K$33),$C63&lt;Params!$G$4+((Params!$L$5-Params!$G$4)/(Params!$L$33-Params!$G$33))*($B63-Params!$G$33)),$Q$2,"")</f>
        <v/>
      </c>
      <c r="R63" s="2" t="str">
        <f>IF(AND(OR($B63&lt;Params!$A$33,AND($B63&gt;=Params!$A$33,$B63&lt;Params!$C$33,$C63&gt;=Params!$A$18+((Params!$C$13-Params!$A$18)/(Params!$C$33-Params!$A$33))*($B63-Params!$A$33)),AND($B63&gt;=Params!$C$33,$B63&lt;Params!$D$33,$C63&gt;=Params!$C$13+((Params!$D$9-Params!$C$13)/(Params!$D$33-Params!$C$33))*($B63-Params!$C$33)),AND($B63&gt;=Params!$D$33,$C63&gt;=Params!$D$9+((Params!$G$4-Params!$D$9)/(Params!$G$33-Params!$D$33))*($B63-Params!$D$33))),$C63&lt;Params!$G$4,$B63&gt;0,$C63&gt;0),$R$2,"")</f>
        <v/>
      </c>
      <c r="S63" s="18" t="str">
        <f t="shared" si="0"/>
        <v>Basalt</v>
      </c>
      <c r="T63" s="14" t="str">
        <f>IF(AND($S63&lt;&gt;$J$2,$S63&lt;&gt;$K$2,$S63&lt;&gt;$L$2),"",
IF($S63=$J$2,IF(Data!$C63&gt;=Data!$D63+2,"Hawaiite","Potassic Trachybasalt"),
IF($S63=$K$2,IF(Data!$C63&gt;=Data!$D63+2,"Mugearite","Shoshonite"),
IF($S63=$L$2,(IF(Data!$C63&gt;=Data!$D63+2,"Benmoreite","Latite")),""))))</f>
        <v/>
      </c>
    </row>
    <row r="64" spans="1:20" x14ac:dyDescent="0.2">
      <c r="A64" s="16" t="str">
        <f>Data!$A64</f>
        <v>B2507</v>
      </c>
      <c r="B64" s="27">
        <f>Data!$B64</f>
        <v>47.327420089842093</v>
      </c>
      <c r="C64" s="28">
        <f>Data!$C64+Data!$D64</f>
        <v>4.3599086953190724</v>
      </c>
      <c r="D64" s="1" t="str">
        <f>IF(AND(AND($B64&gt;=Params!$A$33,$B64&lt;Params!$C$33),AND($C64&gt;=Params!$A$32,$C64&lt;Params!$A$26)),$D$2,"")</f>
        <v/>
      </c>
      <c r="E64" s="1" t="str">
        <f>IF(AND(AND($B64&gt;=Params!$C$33,$B64&lt;Params!$F$33),AND($C64&gt;=Params!$C$32,$C64&lt;Params!$C$22)),$E$2,"")</f>
        <v>Basalt</v>
      </c>
      <c r="F64" s="4" t="str">
        <f>IF(AND($B64&gt;=Params!$F$33,$B64&lt;Params!$J$33,$C64&lt;Params!$F$22+((Params!$J$20-Params!$F$22)/(Params!$J$33-Params!$F$33))*($B64-Params!$F$33)),$F$2,"")</f>
        <v/>
      </c>
      <c r="G64" s="4" t="str">
        <f>IF(AND($B64&gt;=Params!$J$33,$B64&lt;Params!$N$33,$C64&lt;Params!$J$20+((Params!$N$18-Params!$J$20)/(Params!$N$33-Params!$J$33))*($B64-Params!$J$33)),$G$2,"")</f>
        <v/>
      </c>
      <c r="H64" s="4" t="str">
        <f>IF(AND($B64&gt;=Params!$N$33,$C64&lt;Params!$N$18+((Params!$Q$16-Params!$N$18)/(Params!$Q$33-Params!$N$33))*($B64-Params!$N$33),C$3&lt;Params!$Q$16+((Params!$S$32-Params!$Q$16)/(Params!$S$33-Params!$Q$33))*($B64-Params!$Q$33)),$H$2,"")</f>
        <v/>
      </c>
      <c r="I64" s="12" t="str">
        <f>IF(AND($B64&gt;=Params!$Q$33,$C64&gt;=Params!$Q$16+((Params!$S$32-Params!$Q$16)/(Params!$S$33-Params!$Q$33))*($B64-Params!$Q$33)),$I$2,"")</f>
        <v/>
      </c>
      <c r="J64" s="1" t="str">
        <f>IF(AND($C64&gt;=Params!$C$22,$C64&lt;Params!$C$22+((Params!$E$17-Params!$C$22)/(Params!$E$33-Params!$C$33))*($B64-Params!$C$33),$C64&lt;Params!$E$17+((Params!$F$22-Params!$E$17)/(Params!$F$33-Params!$E$33))*($B64-Params!$E$33)),$J$2,"")</f>
        <v/>
      </c>
      <c r="K64" s="1" t="str">
        <f>IF(AND($C64&gt;=Params!$E$17+((Params!$F$22-Params!$E$17)/(Params!$F$33-Params!$E$33))*($B64-Params!$E$33),$C64&gt;=Params!$F$22+((Params!$J$20-Params!$F$22)/(Params!$J$33-Params!$F$33))*($B64-Params!$F$33),$C64&lt;Params!$E$17+((Params!$H$13-Params!$E$17)/(Params!$H$33-Params!$E$33))*($B64-Params!$E$33),$C64&lt;Params!$H$13+((Params!$J$20-Params!$H$13)/(Params!$J$33-Params!$H$33))*($B64-Params!$H$33)),$K$2,"")</f>
        <v/>
      </c>
      <c r="L64" s="1" t="str">
        <f>IF(AND($C64&gt;=Params!$H$13+((Params!$J$20-Params!$H$13)/(Params!$J$33-Params!$H$33))*($B64-Params!$H$33),$C64&gt;=Params!$J$20+((Params!$N$18-Params!$J$20)/(Params!$N$33-Params!$J$33))*($B64-Params!$J$33),$C64&lt;Params!$H$13+((Params!$K$9-Params!$H$13)/(Params!$K$33-Params!$H$33))*($B64-Params!$H$33),$C64&lt;Params!$K$9+((Params!$N$18-Params!$K$9)/(Params!$N$33-Params!$K$33))*($B64-Params!$K$33)),$L$2,"")</f>
        <v/>
      </c>
      <c r="M64" s="2" t="str">
        <f>IF(AND($C64&gt;=Params!$K$9+((Params!$N$18-Params!$K$9)/(Params!$N$33-Params!$K$33))*($B64-Params!$K$33),$C64&gt;=Params!$N$18+((Params!$Q$16-Params!$N$18)/(Params!$Q$33-Params!$N94))*($B64-Params!$Q$33),$C64&lt;Params!$K$9+((Params!$L$5-Params!$K$9)/(Params!$L$33-Params!$K$33))*($B64-Params!$K$33),$C64&lt;Params!$L$5+((Params!$Q$4-Params!$L$5)/(Params!$Q$33-Params!$L$33))*($B64-Params!$L$33),$B64&lt;Params!$Q$33),$M$2,"")</f>
        <v/>
      </c>
      <c r="N64" s="3" t="str">
        <f>IF(OR(AND($C64&gt;=Params!$A$26,$B64&gt;=Params!$A$33,$B64&lt;Params!$C$33,$C64&lt;Params!$A$18+((Params!$C$13-Params!$A$18)/(Params!$C$33-Params!$A$33))*($B64-Params!$A$33)),AND($B64&gt;=Params!$C$33,$C64&gt;Params!$C$22+((Params!$E$17-Params!$C$22)/(Params!$E$33-Params!$C$33))*($B64-Params!$C$33),$C64&lt;Params!$C$13+((Params!$E$17-Params!$C$13)/(Params!$E$33-Params!$C$33))*($B64-Params!$C$33))),$N$2,"")</f>
        <v/>
      </c>
      <c r="O64" s="1" t="str">
        <f>IF(AND($C64&gt;=Params!$C$13+((Params!$E$17-Params!$C$13)/(Params!$E$33-Params!$C$33))*($B64-Params!$C$33),$C64&gt;=Params!$E$17+((Params!$H$13-Params!$E$17)/(Params!$H$33-Params!$E$33))*($B64-Params!$E$33),$C64&lt;Params!$C$13+((Params!$D$9-Params!$C$13)/(Params!$D$33-Params!$C$33))*($B64-Params!$C$33),$C64&lt;Params!$D$9+((Params!$H$13-Params!$D$9)/(Params!$H$33-Params!$D$33))*($B64-Params!$D$33)),$O$2,"")</f>
        <v/>
      </c>
      <c r="P64" s="1" t="str">
        <f>IF(AND($C64&gt;=Params!$D$9+((Params!$H$13-Params!$D$9)/(Params!$H$33-Params!$D$33))*($B64-Params!$D$33),$C64&gt;=Params!$H$13+((Params!$K$9-Params!$H$13)/(Params!$K$33-Params!$H$33))*($B64-Params!$H$33),$C64&lt;Params!$D$9+((Params!$G$4-Params!$D$9)/(Params!$G$33-Params!$D$33))*($B64-Params!$D$33),$C64&lt;Params!$G$4+((Params!$K$9-Params!$G$4)/(Params!$K$33-Params!$G$33))*($B64-Params!$G$33)),$P$2,"")</f>
        <v/>
      </c>
      <c r="Q64" s="1" t="str">
        <f>IF(AND($C64&gt;=Params!$G$4+((Params!$K$9-Params!$G$4)/(Params!$K$33-Params!$G$33))*($B64-Params!$G$33),$C64&gt;Params!$K$9+((Params!$L$5-Params!$K$9)/(Params!$L$33-Params!$K$33))*($B64-Params!$K$33),$C64&lt;Params!$G$4+((Params!$L$5-Params!$G$4)/(Params!$L$33-Params!$G$33))*($B64-Params!$G$33)),$Q$2,"")</f>
        <v/>
      </c>
      <c r="R64" s="2" t="str">
        <f>IF(AND(OR($B64&lt;Params!$A$33,AND($B64&gt;=Params!$A$33,$B64&lt;Params!$C$33,$C64&gt;=Params!$A$18+((Params!$C$13-Params!$A$18)/(Params!$C$33-Params!$A$33))*($B64-Params!$A$33)),AND($B64&gt;=Params!$C$33,$B64&lt;Params!$D$33,$C64&gt;=Params!$C$13+((Params!$D$9-Params!$C$13)/(Params!$D$33-Params!$C$33))*($B64-Params!$C$33)),AND($B64&gt;=Params!$D$33,$C64&gt;=Params!$D$9+((Params!$G$4-Params!$D$9)/(Params!$G$33-Params!$D$33))*($B64-Params!$D$33))),$C64&lt;Params!$G$4,$B64&gt;0,$C64&gt;0),$R$2,"")</f>
        <v/>
      </c>
      <c r="S64" s="18" t="str">
        <f t="shared" si="0"/>
        <v>Basalt</v>
      </c>
      <c r="T64" s="14" t="str">
        <f>IF(AND($S64&lt;&gt;$J$2,$S64&lt;&gt;$K$2,$S64&lt;&gt;$L$2),"",
IF($S64=$J$2,IF(Data!$C64&gt;=Data!$D64+2,"Hawaiite","Potassic Trachybasalt"),
IF($S64=$K$2,IF(Data!$C64&gt;=Data!$D64+2,"Mugearite","Shoshonite"),
IF($S64=$L$2,(IF(Data!$C64&gt;=Data!$D64+2,"Benmoreite","Latite")),""))))</f>
        <v/>
      </c>
    </row>
    <row r="65" spans="1:20" x14ac:dyDescent="0.2">
      <c r="A65" s="16" t="str">
        <f>Data!$A65</f>
        <v>Metrich &amp; Rutherford 1998</v>
      </c>
      <c r="B65" s="27">
        <f>Data!$B65</f>
        <v>47.47</v>
      </c>
      <c r="C65" s="28">
        <f>Data!$C65+Data!$D65</f>
        <v>3.8</v>
      </c>
      <c r="D65" s="1" t="str">
        <f>IF(AND(AND($B65&gt;=Params!$A$33,$B65&lt;Params!$C$33),AND($C65&gt;=Params!$A$32,$C65&lt;Params!$A$26)),$D$2,"")</f>
        <v/>
      </c>
      <c r="E65" s="1" t="str">
        <f>IF(AND(AND($B65&gt;=Params!$C$33,$B65&lt;Params!$F$33),AND($C65&gt;=Params!$C$32,$C65&lt;Params!$C$22)),$E$2,"")</f>
        <v>Basalt</v>
      </c>
      <c r="F65" s="4" t="str">
        <f>IF(AND($B65&gt;=Params!$F$33,$B65&lt;Params!$J$33,$C65&lt;Params!$F$22+((Params!$J$20-Params!$F$22)/(Params!$J$33-Params!$F$33))*($B65-Params!$F$33)),$F$2,"")</f>
        <v/>
      </c>
      <c r="G65" s="4" t="str">
        <f>IF(AND($B65&gt;=Params!$J$33,$B65&lt;Params!$N$33,$C65&lt;Params!$J$20+((Params!$N$18-Params!$J$20)/(Params!$N$33-Params!$J$33))*($B65-Params!$J$33)),$G$2,"")</f>
        <v/>
      </c>
      <c r="H65" s="4" t="str">
        <f>IF(AND($B65&gt;=Params!$N$33,$C65&lt;Params!$N$18+((Params!$Q$16-Params!$N$18)/(Params!$Q$33-Params!$N$33))*($B65-Params!$N$33),C$3&lt;Params!$Q$16+((Params!$S$32-Params!$Q$16)/(Params!$S$33-Params!$Q$33))*($B65-Params!$Q$33)),$H$2,"")</f>
        <v/>
      </c>
      <c r="I65" s="12" t="str">
        <f>IF(AND($B65&gt;=Params!$Q$33,$C65&gt;=Params!$Q$16+((Params!$S$32-Params!$Q$16)/(Params!$S$33-Params!$Q$33))*($B65-Params!$Q$33)),$I$2,"")</f>
        <v/>
      </c>
      <c r="J65" s="1" t="str">
        <f>IF(AND($C65&gt;=Params!$C$22,$C65&lt;Params!$C$22+((Params!$E$17-Params!$C$22)/(Params!$E$33-Params!$C$33))*($B65-Params!$C$33),$C65&lt;Params!$E$17+((Params!$F$22-Params!$E$17)/(Params!$F$33-Params!$E$33))*($B65-Params!$E$33)),$J$2,"")</f>
        <v/>
      </c>
      <c r="K65" s="1" t="str">
        <f>IF(AND($C65&gt;=Params!$E$17+((Params!$F$22-Params!$E$17)/(Params!$F$33-Params!$E$33))*($B65-Params!$E$33),$C65&gt;=Params!$F$22+((Params!$J$20-Params!$F$22)/(Params!$J$33-Params!$F$33))*($B65-Params!$F$33),$C65&lt;Params!$E$17+((Params!$H$13-Params!$E$17)/(Params!$H$33-Params!$E$33))*($B65-Params!$E$33),$C65&lt;Params!$H$13+((Params!$J$20-Params!$H$13)/(Params!$J$33-Params!$H$33))*($B65-Params!$H$33)),$K$2,"")</f>
        <v/>
      </c>
      <c r="L65" s="1" t="str">
        <f>IF(AND($C65&gt;=Params!$H$13+((Params!$J$20-Params!$H$13)/(Params!$J$33-Params!$H$33))*($B65-Params!$H$33),$C65&gt;=Params!$J$20+((Params!$N$18-Params!$J$20)/(Params!$N$33-Params!$J$33))*($B65-Params!$J$33),$C65&lt;Params!$H$13+((Params!$K$9-Params!$H$13)/(Params!$K$33-Params!$H$33))*($B65-Params!$H$33),$C65&lt;Params!$K$9+((Params!$N$18-Params!$K$9)/(Params!$N$33-Params!$K$33))*($B65-Params!$K$33)),$L$2,"")</f>
        <v/>
      </c>
      <c r="M65" s="2" t="str">
        <f>IF(AND($C65&gt;=Params!$K$9+((Params!$N$18-Params!$K$9)/(Params!$N$33-Params!$K$33))*($B65-Params!$K$33),$C65&gt;=Params!$N$18+((Params!$Q$16-Params!$N$18)/(Params!$Q$33-Params!$N95))*($B65-Params!$Q$33),$C65&lt;Params!$K$9+((Params!$L$5-Params!$K$9)/(Params!$L$33-Params!$K$33))*($B65-Params!$K$33),$C65&lt;Params!$L$5+((Params!$Q$4-Params!$L$5)/(Params!$Q$33-Params!$L$33))*($B65-Params!$L$33),$B65&lt;Params!$Q$33),$M$2,"")</f>
        <v/>
      </c>
      <c r="N65" s="3" t="str">
        <f>IF(OR(AND($C65&gt;=Params!$A$26,$B65&gt;=Params!$A$33,$B65&lt;Params!$C$33,$C65&lt;Params!$A$18+((Params!$C$13-Params!$A$18)/(Params!$C$33-Params!$A$33))*($B65-Params!$A$33)),AND($B65&gt;=Params!$C$33,$C65&gt;Params!$C$22+((Params!$E$17-Params!$C$22)/(Params!$E$33-Params!$C$33))*($B65-Params!$C$33),$C65&lt;Params!$C$13+((Params!$E$17-Params!$C$13)/(Params!$E$33-Params!$C$33))*($B65-Params!$C$33))),$N$2,"")</f>
        <v/>
      </c>
      <c r="O65" s="1" t="str">
        <f>IF(AND($C65&gt;=Params!$C$13+((Params!$E$17-Params!$C$13)/(Params!$E$33-Params!$C$33))*($B65-Params!$C$33),$C65&gt;=Params!$E$17+((Params!$H$13-Params!$E$17)/(Params!$H$33-Params!$E$33))*($B65-Params!$E$33),$C65&lt;Params!$C$13+((Params!$D$9-Params!$C$13)/(Params!$D$33-Params!$C$33))*($B65-Params!$C$33),$C65&lt;Params!$D$9+((Params!$H$13-Params!$D$9)/(Params!$H$33-Params!$D$33))*($B65-Params!$D$33)),$O$2,"")</f>
        <v/>
      </c>
      <c r="P65" s="1" t="str">
        <f>IF(AND($C65&gt;=Params!$D$9+((Params!$H$13-Params!$D$9)/(Params!$H$33-Params!$D$33))*($B65-Params!$D$33),$C65&gt;=Params!$H$13+((Params!$K$9-Params!$H$13)/(Params!$K$33-Params!$H$33))*($B65-Params!$H$33),$C65&lt;Params!$D$9+((Params!$G$4-Params!$D$9)/(Params!$G$33-Params!$D$33))*($B65-Params!$D$33),$C65&lt;Params!$G$4+((Params!$K$9-Params!$G$4)/(Params!$K$33-Params!$G$33))*($B65-Params!$G$33)),$P$2,"")</f>
        <v/>
      </c>
      <c r="Q65" s="1" t="str">
        <f>IF(AND($C65&gt;=Params!$G$4+((Params!$K$9-Params!$G$4)/(Params!$K$33-Params!$G$33))*($B65-Params!$G$33),$C65&gt;Params!$K$9+((Params!$L$5-Params!$K$9)/(Params!$L$33-Params!$K$33))*($B65-Params!$K$33),$C65&lt;Params!$G$4+((Params!$L$5-Params!$G$4)/(Params!$L$33-Params!$G$33))*($B65-Params!$G$33)),$Q$2,"")</f>
        <v/>
      </c>
      <c r="R65" s="2" t="str">
        <f>IF(AND(OR($B65&lt;Params!$A$33,AND($B65&gt;=Params!$A$33,$B65&lt;Params!$C$33,$C65&gt;=Params!$A$18+((Params!$C$13-Params!$A$18)/(Params!$C$33-Params!$A$33))*($B65-Params!$A$33)),AND($B65&gt;=Params!$C$33,$B65&lt;Params!$D$33,$C65&gt;=Params!$C$13+((Params!$D$9-Params!$C$13)/(Params!$D$33-Params!$C$33))*($B65-Params!$C$33)),AND($B65&gt;=Params!$D$33,$C65&gt;=Params!$D$9+((Params!$G$4-Params!$D$9)/(Params!$G$33-Params!$D$33))*($B65-Params!$D$33))),$C65&lt;Params!$G$4,$B65&gt;0,$C65&gt;0),$R$2,"")</f>
        <v/>
      </c>
      <c r="S65" s="18" t="str">
        <f t="shared" si="0"/>
        <v>Basalt</v>
      </c>
      <c r="T65" s="14" t="str">
        <f>IF(AND($S65&lt;&gt;$J$2,$S65&lt;&gt;$K$2,$S65&lt;&gt;$L$2),"",
IF($S65=$J$2,IF(Data!$C65&gt;=Data!$D65+2,"Hawaiite","Potassic Trachybasalt"),
IF($S65=$K$2,IF(Data!$C65&gt;=Data!$D65+2,"Mugearite","Shoshonite"),
IF($S65=$L$2,(IF(Data!$C65&gt;=Data!$D65+2,"Benmoreite","Latite")),""))))</f>
        <v/>
      </c>
    </row>
    <row r="66" spans="1:20" x14ac:dyDescent="0.2">
      <c r="A66" s="16" t="str">
        <f>Data!$A66</f>
        <v>Iacono-Marziano H2O-CO2</v>
      </c>
      <c r="B66" s="27">
        <f>Data!$B66</f>
        <v>47.583633130072144</v>
      </c>
      <c r="C66" s="28">
        <f>Data!$C66+Data!$D66</f>
        <v>7.4516407571132399</v>
      </c>
      <c r="D66" s="1" t="str">
        <f>IF(AND(AND($B66&gt;=Params!$A$33,$B66&lt;Params!$C$33),AND($C66&gt;=Params!$A$32,$C66&lt;Params!$A$26)),$D$2,"")</f>
        <v/>
      </c>
      <c r="E66" s="1" t="str">
        <f>IF(AND(AND($B66&gt;=Params!$C$33,$B66&lt;Params!$F$33),AND($C66&gt;=Params!$C$32,$C66&lt;Params!$C$22)),$E$2,"")</f>
        <v/>
      </c>
      <c r="F66" s="4" t="str">
        <f>IF(AND($B66&gt;=Params!$F$33,$B66&lt;Params!$J$33,$C66&lt;Params!$F$22+((Params!$J$20-Params!$F$22)/(Params!$J$33-Params!$F$33))*($B66-Params!$F$33)),$F$2,"")</f>
        <v/>
      </c>
      <c r="G66" s="4" t="str">
        <f>IF(AND($B66&gt;=Params!$J$33,$B66&lt;Params!$N$33,$C66&lt;Params!$J$20+((Params!$N$18-Params!$J$20)/(Params!$N$33-Params!$J$33))*($B66-Params!$J$33)),$G$2,"")</f>
        <v/>
      </c>
      <c r="H66" s="4" t="str">
        <f>IF(AND($B66&gt;=Params!$N$33,$C66&lt;Params!$N$18+((Params!$Q$16-Params!$N$18)/(Params!$Q$33-Params!$N$33))*($B66-Params!$N$33),C$3&lt;Params!$Q$16+((Params!$S$32-Params!$Q$16)/(Params!$S$33-Params!$Q$33))*($B66-Params!$Q$33)),$H$2,"")</f>
        <v/>
      </c>
      <c r="I66" s="12" t="str">
        <f>IF(AND($B66&gt;=Params!$Q$33,$C66&gt;=Params!$Q$16+((Params!$S$32-Params!$Q$16)/(Params!$S$33-Params!$Q$33))*($B66-Params!$Q$33)),$I$2,"")</f>
        <v/>
      </c>
      <c r="J66" s="1" t="str">
        <f>IF(AND($C66&gt;=Params!$C$22,$C66&lt;Params!$C$22+((Params!$E$17-Params!$C$22)/(Params!$E$33-Params!$C$33))*($B66-Params!$C$33),$C66&lt;Params!$E$17+((Params!$F$22-Params!$E$17)/(Params!$F$33-Params!$E$33))*($B66-Params!$E$33)),$J$2,"")</f>
        <v/>
      </c>
      <c r="K66" s="1" t="str">
        <f>IF(AND($C66&gt;=Params!$E$17+((Params!$F$22-Params!$E$17)/(Params!$F$33-Params!$E$33))*($B66-Params!$E$33),$C66&gt;=Params!$F$22+((Params!$J$20-Params!$F$22)/(Params!$J$33-Params!$F$33))*($B66-Params!$F$33),$C66&lt;Params!$E$17+((Params!$H$13-Params!$E$17)/(Params!$H$33-Params!$E$33))*($B66-Params!$E$33),$C66&lt;Params!$H$13+((Params!$J$20-Params!$H$13)/(Params!$J$33-Params!$H$33))*($B66-Params!$H$33)),$K$2,"")</f>
        <v/>
      </c>
      <c r="L66" s="1" t="str">
        <f>IF(AND($C66&gt;=Params!$H$13+((Params!$J$20-Params!$H$13)/(Params!$J$33-Params!$H$33))*($B66-Params!$H$33),$C66&gt;=Params!$J$20+((Params!$N$18-Params!$J$20)/(Params!$N$33-Params!$J$33))*($B66-Params!$J$33),$C66&lt;Params!$H$13+((Params!$K$9-Params!$H$13)/(Params!$K$33-Params!$H$33))*($B66-Params!$H$33),$C66&lt;Params!$K$9+((Params!$N$18-Params!$K$9)/(Params!$N$33-Params!$K$33))*($B66-Params!$K$33)),$L$2,"")</f>
        <v/>
      </c>
      <c r="M66" s="2" t="str">
        <f>IF(AND($C66&gt;=Params!$K$9+((Params!$N$18-Params!$K$9)/(Params!$N$33-Params!$K$33))*($B66-Params!$K$33),$C66&gt;=Params!$N$18+((Params!$Q$16-Params!$N$18)/(Params!$Q$33-Params!$N96))*($B66-Params!$Q$33),$C66&lt;Params!$K$9+((Params!$L$5-Params!$K$9)/(Params!$L$33-Params!$K$33))*($B66-Params!$K$33),$C66&lt;Params!$L$5+((Params!$Q$4-Params!$L$5)/(Params!$Q$33-Params!$L$33))*($B66-Params!$L$33),$B66&lt;Params!$Q$33),$M$2,"")</f>
        <v/>
      </c>
      <c r="N66" s="3" t="str">
        <f>IF(OR(AND($C66&gt;=Params!$A$26,$B66&gt;=Params!$A$33,$B66&lt;Params!$C$33,$C66&lt;Params!$A$18+((Params!$C$13-Params!$A$18)/(Params!$C$33-Params!$A$33))*($B66-Params!$A$33)),AND($B66&gt;=Params!$C$33,$C66&gt;Params!$C$22+((Params!$E$17-Params!$C$22)/(Params!$E$33-Params!$C$33))*($B66-Params!$C$33),$C66&lt;Params!$C$13+((Params!$E$17-Params!$C$13)/(Params!$E$33-Params!$C$33))*($B66-Params!$C$33))),$N$2,"")</f>
        <v>Basanite</v>
      </c>
      <c r="O66" s="1" t="str">
        <f>IF(AND($C66&gt;=Params!$C$13+((Params!$E$17-Params!$C$13)/(Params!$E$33-Params!$C$33))*($B66-Params!$C$33),$C66&gt;=Params!$E$17+((Params!$H$13-Params!$E$17)/(Params!$H$33-Params!$E$33))*($B66-Params!$E$33),$C66&lt;Params!$C$13+((Params!$D$9-Params!$C$13)/(Params!$D$33-Params!$C$33))*($B66-Params!$C$33),$C66&lt;Params!$D$9+((Params!$H$13-Params!$D$9)/(Params!$H$33-Params!$D$33))*($B66-Params!$D$33)),$O$2,"")</f>
        <v/>
      </c>
      <c r="P66" s="1" t="str">
        <f>IF(AND($C66&gt;=Params!$D$9+((Params!$H$13-Params!$D$9)/(Params!$H$33-Params!$D$33))*($B66-Params!$D$33),$C66&gt;=Params!$H$13+((Params!$K$9-Params!$H$13)/(Params!$K$33-Params!$H$33))*($B66-Params!$H$33),$C66&lt;Params!$D$9+((Params!$G$4-Params!$D$9)/(Params!$G$33-Params!$D$33))*($B66-Params!$D$33),$C66&lt;Params!$G$4+((Params!$K$9-Params!$G$4)/(Params!$K$33-Params!$G$33))*($B66-Params!$G$33)),$P$2,"")</f>
        <v/>
      </c>
      <c r="Q66" s="1" t="str">
        <f>IF(AND($C66&gt;=Params!$G$4+((Params!$K$9-Params!$G$4)/(Params!$K$33-Params!$G$33))*($B66-Params!$G$33),$C66&gt;Params!$K$9+((Params!$L$5-Params!$K$9)/(Params!$L$33-Params!$K$33))*($B66-Params!$K$33),$C66&lt;Params!$G$4+((Params!$L$5-Params!$G$4)/(Params!$L$33-Params!$G$33))*($B66-Params!$G$33)),$Q$2,"")</f>
        <v/>
      </c>
      <c r="R66" s="2" t="str">
        <f>IF(AND(OR($B66&lt;Params!$A$33,AND($B66&gt;=Params!$A$33,$B66&lt;Params!$C$33,$C66&gt;=Params!$A$18+((Params!$C$13-Params!$A$18)/(Params!$C$33-Params!$A$33))*($B66-Params!$A$33)),AND($B66&gt;=Params!$C$33,$B66&lt;Params!$D$33,$C66&gt;=Params!$C$13+((Params!$D$9-Params!$C$13)/(Params!$D$33-Params!$C$33))*($B66-Params!$C$33)),AND($B66&gt;=Params!$D$33,$C66&gt;=Params!$D$9+((Params!$G$4-Params!$D$9)/(Params!$G$33-Params!$D$33))*($B66-Params!$D$33))),$C66&lt;Params!$G$4,$B66&gt;0,$C66&gt;0),$R$2,"")</f>
        <v/>
      </c>
      <c r="S66" s="18" t="str">
        <f t="shared" si="0"/>
        <v>Basanite</v>
      </c>
      <c r="T66" s="14" t="str">
        <f>IF(AND($S66&lt;&gt;$J$2,$S66&lt;&gt;$K$2,$S66&lt;&gt;$L$2),"",
IF($S66=$J$2,IF(Data!$C66&gt;=Data!$D66+2,"Hawaiite","Potassic Trachybasalt"),
IF($S66=$K$2,IF(Data!$C66&gt;=Data!$D66+2,"Mugearite","Shoshonite"),
IF($S66=$L$2,(IF(Data!$C66&gt;=Data!$D66+2,"Benmoreite","Latite")),""))))</f>
        <v/>
      </c>
    </row>
    <row r="67" spans="1:20" x14ac:dyDescent="0.2">
      <c r="A67" s="16" t="str">
        <f>Data!$A67</f>
        <v>Iacono-Marziano H2O-CO2</v>
      </c>
      <c r="B67" s="27">
        <f>Data!$B67</f>
        <v>47.583633130072144</v>
      </c>
      <c r="C67" s="28">
        <f>Data!$C67+Data!$D67</f>
        <v>7.4516407571132399</v>
      </c>
      <c r="D67" s="1" t="str">
        <f>IF(AND(AND($B67&gt;=Params!$A$33,$B67&lt;Params!$C$33),AND($C67&gt;=Params!$A$32,$C67&lt;Params!$A$26)),$D$2,"")</f>
        <v/>
      </c>
      <c r="E67" s="1" t="str">
        <f>IF(AND(AND($B67&gt;=Params!$C$33,$B67&lt;Params!$F$33),AND($C67&gt;=Params!$C$32,$C67&lt;Params!$C$22)),$E$2,"")</f>
        <v/>
      </c>
      <c r="F67" s="4" t="str">
        <f>IF(AND($B67&gt;=Params!$F$33,$B67&lt;Params!$J$33,$C67&lt;Params!$F$22+((Params!$J$20-Params!$F$22)/(Params!$J$33-Params!$F$33))*($B67-Params!$F$33)),$F$2,"")</f>
        <v/>
      </c>
      <c r="G67" s="4" t="str">
        <f>IF(AND($B67&gt;=Params!$J$33,$B67&lt;Params!$N$33,$C67&lt;Params!$J$20+((Params!$N$18-Params!$J$20)/(Params!$N$33-Params!$J$33))*($B67-Params!$J$33)),$G$2,"")</f>
        <v/>
      </c>
      <c r="H67" s="4" t="str">
        <f>IF(AND($B67&gt;=Params!$N$33,$C67&lt;Params!$N$18+((Params!$Q$16-Params!$N$18)/(Params!$Q$33-Params!$N$33))*($B67-Params!$N$33),C$3&lt;Params!$Q$16+((Params!$S$32-Params!$Q$16)/(Params!$S$33-Params!$Q$33))*($B67-Params!$Q$33)),$H$2,"")</f>
        <v/>
      </c>
      <c r="I67" s="12" t="str">
        <f>IF(AND($B67&gt;=Params!$Q$33,$C67&gt;=Params!$Q$16+((Params!$S$32-Params!$Q$16)/(Params!$S$33-Params!$Q$33))*($B67-Params!$Q$33)),$I$2,"")</f>
        <v/>
      </c>
      <c r="J67" s="1" t="str">
        <f>IF(AND($C67&gt;=Params!$C$22,$C67&lt;Params!$C$22+((Params!$E$17-Params!$C$22)/(Params!$E$33-Params!$C$33))*($B67-Params!$C$33),$C67&lt;Params!$E$17+((Params!$F$22-Params!$E$17)/(Params!$F$33-Params!$E$33))*($B67-Params!$E$33)),$J$2,"")</f>
        <v/>
      </c>
      <c r="K67" s="1" t="str">
        <f>IF(AND($C67&gt;=Params!$E$17+((Params!$F$22-Params!$E$17)/(Params!$F$33-Params!$E$33))*($B67-Params!$E$33),$C67&gt;=Params!$F$22+((Params!$J$20-Params!$F$22)/(Params!$J$33-Params!$F$33))*($B67-Params!$F$33),$C67&lt;Params!$E$17+((Params!$H$13-Params!$E$17)/(Params!$H$33-Params!$E$33))*($B67-Params!$E$33),$C67&lt;Params!$H$13+((Params!$J$20-Params!$H$13)/(Params!$J$33-Params!$H$33))*($B67-Params!$H$33)),$K$2,"")</f>
        <v/>
      </c>
      <c r="L67" s="1" t="str">
        <f>IF(AND($C67&gt;=Params!$H$13+((Params!$J$20-Params!$H$13)/(Params!$J$33-Params!$H$33))*($B67-Params!$H$33),$C67&gt;=Params!$J$20+((Params!$N$18-Params!$J$20)/(Params!$N$33-Params!$J$33))*($B67-Params!$J$33),$C67&lt;Params!$H$13+((Params!$K$9-Params!$H$13)/(Params!$K$33-Params!$H$33))*($B67-Params!$H$33),$C67&lt;Params!$K$9+((Params!$N$18-Params!$K$9)/(Params!$N$33-Params!$K$33))*($B67-Params!$K$33)),$L$2,"")</f>
        <v/>
      </c>
      <c r="M67" s="2" t="str">
        <f>IF(AND($C67&gt;=Params!$K$9+((Params!$N$18-Params!$K$9)/(Params!$N$33-Params!$K$33))*($B67-Params!$K$33),$C67&gt;=Params!$N$18+((Params!$Q$16-Params!$N$18)/(Params!$Q$33-Params!$N97))*($B67-Params!$Q$33),$C67&lt;Params!$K$9+((Params!$L$5-Params!$K$9)/(Params!$L$33-Params!$K$33))*($B67-Params!$K$33),$C67&lt;Params!$L$5+((Params!$Q$4-Params!$L$5)/(Params!$Q$33-Params!$L$33))*($B67-Params!$L$33),$B67&lt;Params!$Q$33),$M$2,"")</f>
        <v/>
      </c>
      <c r="N67" s="3" t="str">
        <f>IF(OR(AND($C67&gt;=Params!$A$26,$B67&gt;=Params!$A$33,$B67&lt;Params!$C$33,$C67&lt;Params!$A$18+((Params!$C$13-Params!$A$18)/(Params!$C$33-Params!$A$33))*($B67-Params!$A$33)),AND($B67&gt;=Params!$C$33,$C67&gt;Params!$C$22+((Params!$E$17-Params!$C$22)/(Params!$E$33-Params!$C$33))*($B67-Params!$C$33),$C67&lt;Params!$C$13+((Params!$E$17-Params!$C$13)/(Params!$E$33-Params!$C$33))*($B67-Params!$C$33))),$N$2,"")</f>
        <v>Basanite</v>
      </c>
      <c r="O67" s="1" t="str">
        <f>IF(AND($C67&gt;=Params!$C$13+((Params!$E$17-Params!$C$13)/(Params!$E$33-Params!$C$33))*($B67-Params!$C$33),$C67&gt;=Params!$E$17+((Params!$H$13-Params!$E$17)/(Params!$H$33-Params!$E$33))*($B67-Params!$E$33),$C67&lt;Params!$C$13+((Params!$D$9-Params!$C$13)/(Params!$D$33-Params!$C$33))*($B67-Params!$C$33),$C67&lt;Params!$D$9+((Params!$H$13-Params!$D$9)/(Params!$H$33-Params!$D$33))*($B67-Params!$D$33)),$O$2,"")</f>
        <v/>
      </c>
      <c r="P67" s="1" t="str">
        <f>IF(AND($C67&gt;=Params!$D$9+((Params!$H$13-Params!$D$9)/(Params!$H$33-Params!$D$33))*($B67-Params!$D$33),$C67&gt;=Params!$H$13+((Params!$K$9-Params!$H$13)/(Params!$K$33-Params!$H$33))*($B67-Params!$H$33),$C67&lt;Params!$D$9+((Params!$G$4-Params!$D$9)/(Params!$G$33-Params!$D$33))*($B67-Params!$D$33),$C67&lt;Params!$G$4+((Params!$K$9-Params!$G$4)/(Params!$K$33-Params!$G$33))*($B67-Params!$G$33)),$P$2,"")</f>
        <v/>
      </c>
      <c r="Q67" s="1" t="str">
        <f>IF(AND($C67&gt;=Params!$G$4+((Params!$K$9-Params!$G$4)/(Params!$K$33-Params!$G$33))*($B67-Params!$G$33),$C67&gt;Params!$K$9+((Params!$L$5-Params!$K$9)/(Params!$L$33-Params!$K$33))*($B67-Params!$K$33),$C67&lt;Params!$G$4+((Params!$L$5-Params!$G$4)/(Params!$L$33-Params!$G$33))*($B67-Params!$G$33)),$Q$2,"")</f>
        <v/>
      </c>
      <c r="R67" s="2" t="str">
        <f>IF(AND(OR($B67&lt;Params!$A$33,AND($B67&gt;=Params!$A$33,$B67&lt;Params!$C$33,$C67&gt;=Params!$A$18+((Params!$C$13-Params!$A$18)/(Params!$C$33-Params!$A$33))*($B67-Params!$A$33)),AND($B67&gt;=Params!$C$33,$B67&lt;Params!$D$33,$C67&gt;=Params!$C$13+((Params!$D$9-Params!$C$13)/(Params!$D$33-Params!$C$33))*($B67-Params!$C$33)),AND($B67&gt;=Params!$D$33,$C67&gt;=Params!$D$9+((Params!$G$4-Params!$D$9)/(Params!$G$33-Params!$D$33))*($B67-Params!$D$33))),$C67&lt;Params!$G$4,$B67&gt;0,$C67&gt;0),$R$2,"")</f>
        <v/>
      </c>
      <c r="S67" s="18" t="str">
        <f t="shared" si="0"/>
        <v>Basanite</v>
      </c>
      <c r="T67" s="14" t="str">
        <f>IF(AND($S67&lt;&gt;$J$2,$S67&lt;&gt;$K$2,$S67&lt;&gt;$L$2),"",
IF($S67=$J$2,IF(Data!$C67&gt;=Data!$D67+2,"Hawaiite","Potassic Trachybasalt"),
IF($S67=$K$2,IF(Data!$C67&gt;=Data!$D67+2,"Mugearite","Shoshonite"),
IF($S67=$L$2,(IF(Data!$C67&gt;=Data!$D67+2,"Benmoreite","Latite")),""))))</f>
        <v/>
      </c>
    </row>
    <row r="68" spans="1:20" x14ac:dyDescent="0.2">
      <c r="A68" s="16" t="str">
        <f>Data!$A68</f>
        <v>Lesne et al 2011</v>
      </c>
      <c r="B68" s="27">
        <f>Data!$B68</f>
        <v>47.59</v>
      </c>
      <c r="C68" s="28">
        <f>Data!$C68+Data!$D68</f>
        <v>5.4</v>
      </c>
      <c r="D68" s="1" t="str">
        <f>IF(AND(AND($B68&gt;=Params!$A$33,$B68&lt;Params!$C$33),AND($C68&gt;=Params!$A$32,$C68&lt;Params!$A$26)),$D$2,"")</f>
        <v/>
      </c>
      <c r="E68" s="1" t="str">
        <f>IF(AND(AND($B68&gt;=Params!$C$33,$B68&lt;Params!$F$33),AND($C68&gt;=Params!$C$32,$C68&lt;Params!$C$22)),$E$2,"")</f>
        <v/>
      </c>
      <c r="F68" s="4" t="str">
        <f>IF(AND($B68&gt;=Params!$F$33,$B68&lt;Params!$J$33,$C68&lt;Params!$F$22+((Params!$J$20-Params!$F$22)/(Params!$J$33-Params!$F$33))*($B68-Params!$F$33)),$F$2,"")</f>
        <v/>
      </c>
      <c r="G68" s="4" t="str">
        <f>IF(AND($B68&gt;=Params!$J$33,$B68&lt;Params!$N$33,$C68&lt;Params!$J$20+((Params!$N$18-Params!$J$20)/(Params!$N$33-Params!$J$33))*($B68-Params!$J$33)),$G$2,"")</f>
        <v/>
      </c>
      <c r="H68" s="4" t="str">
        <f>IF(AND($B68&gt;=Params!$N$33,$C68&lt;Params!$N$18+((Params!$Q$16-Params!$N$18)/(Params!$Q$33-Params!$N$33))*($B68-Params!$N$33),C$3&lt;Params!$Q$16+((Params!$S$32-Params!$Q$16)/(Params!$S$33-Params!$Q$33))*($B68-Params!$Q$33)),$H$2,"")</f>
        <v/>
      </c>
      <c r="I68" s="12" t="str">
        <f>IF(AND($B68&gt;=Params!$Q$33,$C68&gt;=Params!$Q$16+((Params!$S$32-Params!$Q$16)/(Params!$S$33-Params!$Q$33))*($B68-Params!$Q$33)),$I$2,"")</f>
        <v/>
      </c>
      <c r="J68" s="1" t="str">
        <f>IF(AND($C68&gt;=Params!$C$22,$C68&lt;Params!$C$22+((Params!$E$17-Params!$C$22)/(Params!$E$33-Params!$C$33))*($B68-Params!$C$33),$C68&lt;Params!$E$17+((Params!$F$22-Params!$E$17)/(Params!$F$33-Params!$E$33))*($B68-Params!$E$33)),$J$2,"")</f>
        <v>TrachyBasalt</v>
      </c>
      <c r="K68" s="1" t="str">
        <f>IF(AND($C68&gt;=Params!$E$17+((Params!$F$22-Params!$E$17)/(Params!$F$33-Params!$E$33))*($B68-Params!$E$33),$C68&gt;=Params!$F$22+((Params!$J$20-Params!$F$22)/(Params!$J$33-Params!$F$33))*($B68-Params!$F$33),$C68&lt;Params!$E$17+((Params!$H$13-Params!$E$17)/(Params!$H$33-Params!$E$33))*($B68-Params!$E$33),$C68&lt;Params!$H$13+((Params!$J$20-Params!$H$13)/(Params!$J$33-Params!$H$33))*($B68-Params!$H$33)),$K$2,"")</f>
        <v/>
      </c>
      <c r="L68" s="1" t="str">
        <f>IF(AND($C68&gt;=Params!$H$13+((Params!$J$20-Params!$H$13)/(Params!$J$33-Params!$H$33))*($B68-Params!$H$33),$C68&gt;=Params!$J$20+((Params!$N$18-Params!$J$20)/(Params!$N$33-Params!$J$33))*($B68-Params!$J$33),$C68&lt;Params!$H$13+((Params!$K$9-Params!$H$13)/(Params!$K$33-Params!$H$33))*($B68-Params!$H$33),$C68&lt;Params!$K$9+((Params!$N$18-Params!$K$9)/(Params!$N$33-Params!$K$33))*($B68-Params!$K$33)),$L$2,"")</f>
        <v/>
      </c>
      <c r="M68" s="2" t="str">
        <f>IF(AND($C68&gt;=Params!$K$9+((Params!$N$18-Params!$K$9)/(Params!$N$33-Params!$K$33))*($B68-Params!$K$33),$C68&gt;=Params!$N$18+((Params!$Q$16-Params!$N$18)/(Params!$Q$33-Params!$N98))*($B68-Params!$Q$33),$C68&lt;Params!$K$9+((Params!$L$5-Params!$K$9)/(Params!$L$33-Params!$K$33))*($B68-Params!$K$33),$C68&lt;Params!$L$5+((Params!$Q$4-Params!$L$5)/(Params!$Q$33-Params!$L$33))*($B68-Params!$L$33),$B68&lt;Params!$Q$33),$M$2,"")</f>
        <v/>
      </c>
      <c r="N68" s="3" t="str">
        <f>IF(OR(AND($C68&gt;=Params!$A$26,$B68&gt;=Params!$A$33,$B68&lt;Params!$C$33,$C68&lt;Params!$A$18+((Params!$C$13-Params!$A$18)/(Params!$C$33-Params!$A$33))*($B68-Params!$A$33)),AND($B68&gt;=Params!$C$33,$C68&gt;Params!$C$22+((Params!$E$17-Params!$C$22)/(Params!$E$33-Params!$C$33))*($B68-Params!$C$33),$C68&lt;Params!$C$13+((Params!$E$17-Params!$C$13)/(Params!$E$33-Params!$C$33))*($B68-Params!$C$33))),$N$2,"")</f>
        <v/>
      </c>
      <c r="O68" s="1" t="str">
        <f>IF(AND($C68&gt;=Params!$C$13+((Params!$E$17-Params!$C$13)/(Params!$E$33-Params!$C$33))*($B68-Params!$C$33),$C68&gt;=Params!$E$17+((Params!$H$13-Params!$E$17)/(Params!$H$33-Params!$E$33))*($B68-Params!$E$33),$C68&lt;Params!$C$13+((Params!$D$9-Params!$C$13)/(Params!$D$33-Params!$C$33))*($B68-Params!$C$33),$C68&lt;Params!$D$9+((Params!$H$13-Params!$D$9)/(Params!$H$33-Params!$D$33))*($B68-Params!$D$33)),$O$2,"")</f>
        <v/>
      </c>
      <c r="P68" s="1" t="str">
        <f>IF(AND($C68&gt;=Params!$D$9+((Params!$H$13-Params!$D$9)/(Params!$H$33-Params!$D$33))*($B68-Params!$D$33),$C68&gt;=Params!$H$13+((Params!$K$9-Params!$H$13)/(Params!$K$33-Params!$H$33))*($B68-Params!$H$33),$C68&lt;Params!$D$9+((Params!$G$4-Params!$D$9)/(Params!$G$33-Params!$D$33))*($B68-Params!$D$33),$C68&lt;Params!$G$4+((Params!$K$9-Params!$G$4)/(Params!$K$33-Params!$G$33))*($B68-Params!$G$33)),$P$2,"")</f>
        <v/>
      </c>
      <c r="Q68" s="1" t="str">
        <f>IF(AND($C68&gt;=Params!$G$4+((Params!$K$9-Params!$G$4)/(Params!$K$33-Params!$G$33))*($B68-Params!$G$33),$C68&gt;Params!$K$9+((Params!$L$5-Params!$K$9)/(Params!$L$33-Params!$K$33))*($B68-Params!$K$33),$C68&lt;Params!$G$4+((Params!$L$5-Params!$G$4)/(Params!$L$33-Params!$G$33))*($B68-Params!$G$33)),$Q$2,"")</f>
        <v/>
      </c>
      <c r="R68" s="2" t="str">
        <f>IF(AND(OR($B68&lt;Params!$A$33,AND($B68&gt;=Params!$A$33,$B68&lt;Params!$C$33,$C68&gt;=Params!$A$18+((Params!$C$13-Params!$A$18)/(Params!$C$33-Params!$A$33))*($B68-Params!$A$33)),AND($B68&gt;=Params!$C$33,$B68&lt;Params!$D$33,$C68&gt;=Params!$C$13+((Params!$D$9-Params!$C$13)/(Params!$D$33-Params!$C$33))*($B68-Params!$C$33)),AND($B68&gt;=Params!$D$33,$C68&gt;=Params!$D$9+((Params!$G$4-Params!$D$9)/(Params!$G$33-Params!$D$33))*($B68-Params!$D$33))),$C68&lt;Params!$G$4,$B68&gt;0,$C68&gt;0),$R$2,"")</f>
        <v/>
      </c>
      <c r="S68" s="18" t="str">
        <f t="shared" ref="S68:S131" si="1">$D68&amp;$E68&amp;$F68&amp;$G68&amp;$H68&amp;$I68&amp;$J68&amp;$K68&amp;$L68&amp;$M68&amp;$N68&amp;$O68&amp;$P68&amp;$Q68&amp;$R68</f>
        <v>TrachyBasalt</v>
      </c>
      <c r="T68" s="14" t="str">
        <f>IF(AND($S68&lt;&gt;$J$2,$S68&lt;&gt;$K$2,$S68&lt;&gt;$L$2),"",
IF($S68=$J$2,IF(Data!$C68&gt;=Data!$D68+2,"Hawaiite","Potassic Trachybasalt"),
IF($S68=$K$2,IF(Data!$C68&gt;=Data!$D68+2,"Mugearite","Shoshonite"),
IF($S68=$L$2,(IF(Data!$C68&gt;=Data!$D68+2,"Benmoreite","Latite")),""))))</f>
        <v>Potassic Trachybasalt</v>
      </c>
    </row>
    <row r="69" spans="1:20" x14ac:dyDescent="0.2">
      <c r="A69" s="16" t="str">
        <f>Data!$A69</f>
        <v>Lesne et al 2011</v>
      </c>
      <c r="B69" s="27">
        <f>Data!$B69</f>
        <v>47.59</v>
      </c>
      <c r="C69" s="28">
        <f>Data!$C69+Data!$D69</f>
        <v>5.4</v>
      </c>
      <c r="D69" s="1" t="str">
        <f>IF(AND(AND($B69&gt;=Params!$A$33,$B69&lt;Params!$C$33),AND($C69&gt;=Params!$A$32,$C69&lt;Params!$A$26)),$D$2,"")</f>
        <v/>
      </c>
      <c r="E69" s="1" t="str">
        <f>IF(AND(AND($B69&gt;=Params!$C$33,$B69&lt;Params!$F$33),AND($C69&gt;=Params!$C$32,$C69&lt;Params!$C$22)),$E$2,"")</f>
        <v/>
      </c>
      <c r="F69" s="4" t="str">
        <f>IF(AND($B69&gt;=Params!$F$33,$B69&lt;Params!$J$33,$C69&lt;Params!$F$22+((Params!$J$20-Params!$F$22)/(Params!$J$33-Params!$F$33))*($B69-Params!$F$33)),$F$2,"")</f>
        <v/>
      </c>
      <c r="G69" s="4" t="str">
        <f>IF(AND($B69&gt;=Params!$J$33,$B69&lt;Params!$N$33,$C69&lt;Params!$J$20+((Params!$N$18-Params!$J$20)/(Params!$N$33-Params!$J$33))*($B69-Params!$J$33)),$G$2,"")</f>
        <v/>
      </c>
      <c r="H69" s="4" t="str">
        <f>IF(AND($B69&gt;=Params!$N$33,$C69&lt;Params!$N$18+((Params!$Q$16-Params!$N$18)/(Params!$Q$33-Params!$N$33))*($B69-Params!$N$33),C$3&lt;Params!$Q$16+((Params!$S$32-Params!$Q$16)/(Params!$S$33-Params!$Q$33))*($B69-Params!$Q$33)),$H$2,"")</f>
        <v/>
      </c>
      <c r="I69" s="12" t="str">
        <f>IF(AND($B69&gt;=Params!$Q$33,$C69&gt;=Params!$Q$16+((Params!$S$32-Params!$Q$16)/(Params!$S$33-Params!$Q$33))*($B69-Params!$Q$33)),$I$2,"")</f>
        <v/>
      </c>
      <c r="J69" s="1" t="str">
        <f>IF(AND($C69&gt;=Params!$C$22,$C69&lt;Params!$C$22+((Params!$E$17-Params!$C$22)/(Params!$E$33-Params!$C$33))*($B69-Params!$C$33),$C69&lt;Params!$E$17+((Params!$F$22-Params!$E$17)/(Params!$F$33-Params!$E$33))*($B69-Params!$E$33)),$J$2,"")</f>
        <v>TrachyBasalt</v>
      </c>
      <c r="K69" s="1" t="str">
        <f>IF(AND($C69&gt;=Params!$E$17+((Params!$F$22-Params!$E$17)/(Params!$F$33-Params!$E$33))*($B69-Params!$E$33),$C69&gt;=Params!$F$22+((Params!$J$20-Params!$F$22)/(Params!$J$33-Params!$F$33))*($B69-Params!$F$33),$C69&lt;Params!$E$17+((Params!$H$13-Params!$E$17)/(Params!$H$33-Params!$E$33))*($B69-Params!$E$33),$C69&lt;Params!$H$13+((Params!$J$20-Params!$H$13)/(Params!$J$33-Params!$H$33))*($B69-Params!$H$33)),$K$2,"")</f>
        <v/>
      </c>
      <c r="L69" s="1" t="str">
        <f>IF(AND($C69&gt;=Params!$H$13+((Params!$J$20-Params!$H$13)/(Params!$J$33-Params!$H$33))*($B69-Params!$H$33),$C69&gt;=Params!$J$20+((Params!$N$18-Params!$J$20)/(Params!$N$33-Params!$J$33))*($B69-Params!$J$33),$C69&lt;Params!$H$13+((Params!$K$9-Params!$H$13)/(Params!$K$33-Params!$H$33))*($B69-Params!$H$33),$C69&lt;Params!$K$9+((Params!$N$18-Params!$K$9)/(Params!$N$33-Params!$K$33))*($B69-Params!$K$33)),$L$2,"")</f>
        <v/>
      </c>
      <c r="M69" s="2" t="str">
        <f>IF(AND($C69&gt;=Params!$K$9+((Params!$N$18-Params!$K$9)/(Params!$N$33-Params!$K$33))*($B69-Params!$K$33),$C69&gt;=Params!$N$18+((Params!$Q$16-Params!$N$18)/(Params!$Q$33-Params!$N99))*($B69-Params!$Q$33),$C69&lt;Params!$K$9+((Params!$L$5-Params!$K$9)/(Params!$L$33-Params!$K$33))*($B69-Params!$K$33),$C69&lt;Params!$L$5+((Params!$Q$4-Params!$L$5)/(Params!$Q$33-Params!$L$33))*($B69-Params!$L$33),$B69&lt;Params!$Q$33),$M$2,"")</f>
        <v/>
      </c>
      <c r="N69" s="3" t="str">
        <f>IF(OR(AND($C69&gt;=Params!$A$26,$B69&gt;=Params!$A$33,$B69&lt;Params!$C$33,$C69&lt;Params!$A$18+((Params!$C$13-Params!$A$18)/(Params!$C$33-Params!$A$33))*($B69-Params!$A$33)),AND($B69&gt;=Params!$C$33,$C69&gt;Params!$C$22+((Params!$E$17-Params!$C$22)/(Params!$E$33-Params!$C$33))*($B69-Params!$C$33),$C69&lt;Params!$C$13+((Params!$E$17-Params!$C$13)/(Params!$E$33-Params!$C$33))*($B69-Params!$C$33))),$N$2,"")</f>
        <v/>
      </c>
      <c r="O69" s="1" t="str">
        <f>IF(AND($C69&gt;=Params!$C$13+((Params!$E$17-Params!$C$13)/(Params!$E$33-Params!$C$33))*($B69-Params!$C$33),$C69&gt;=Params!$E$17+((Params!$H$13-Params!$E$17)/(Params!$H$33-Params!$E$33))*($B69-Params!$E$33),$C69&lt;Params!$C$13+((Params!$D$9-Params!$C$13)/(Params!$D$33-Params!$C$33))*($B69-Params!$C$33),$C69&lt;Params!$D$9+((Params!$H$13-Params!$D$9)/(Params!$H$33-Params!$D$33))*($B69-Params!$D$33)),$O$2,"")</f>
        <v/>
      </c>
      <c r="P69" s="1" t="str">
        <f>IF(AND($C69&gt;=Params!$D$9+((Params!$H$13-Params!$D$9)/(Params!$H$33-Params!$D$33))*($B69-Params!$D$33),$C69&gt;=Params!$H$13+((Params!$K$9-Params!$H$13)/(Params!$K$33-Params!$H$33))*($B69-Params!$H$33),$C69&lt;Params!$D$9+((Params!$G$4-Params!$D$9)/(Params!$G$33-Params!$D$33))*($B69-Params!$D$33),$C69&lt;Params!$G$4+((Params!$K$9-Params!$G$4)/(Params!$K$33-Params!$G$33))*($B69-Params!$G$33)),$P$2,"")</f>
        <v/>
      </c>
      <c r="Q69" s="1" t="str">
        <f>IF(AND($C69&gt;=Params!$G$4+((Params!$K$9-Params!$G$4)/(Params!$K$33-Params!$G$33))*($B69-Params!$G$33),$C69&gt;Params!$K$9+((Params!$L$5-Params!$K$9)/(Params!$L$33-Params!$K$33))*($B69-Params!$K$33),$C69&lt;Params!$G$4+((Params!$L$5-Params!$G$4)/(Params!$L$33-Params!$G$33))*($B69-Params!$G$33)),$Q$2,"")</f>
        <v/>
      </c>
      <c r="R69" s="2" t="str">
        <f>IF(AND(OR($B69&lt;Params!$A$33,AND($B69&gt;=Params!$A$33,$B69&lt;Params!$C$33,$C69&gt;=Params!$A$18+((Params!$C$13-Params!$A$18)/(Params!$C$33-Params!$A$33))*($B69-Params!$A$33)),AND($B69&gt;=Params!$C$33,$B69&lt;Params!$D$33,$C69&gt;=Params!$C$13+((Params!$D$9-Params!$C$13)/(Params!$D$33-Params!$C$33))*($B69-Params!$C$33)),AND($B69&gt;=Params!$D$33,$C69&gt;=Params!$D$9+((Params!$G$4-Params!$D$9)/(Params!$G$33-Params!$D$33))*($B69-Params!$D$33))),$C69&lt;Params!$G$4,$B69&gt;0,$C69&gt;0),$R$2,"")</f>
        <v/>
      </c>
      <c r="S69" s="18" t="str">
        <f t="shared" si="1"/>
        <v>TrachyBasalt</v>
      </c>
      <c r="T69" s="14" t="str">
        <f>IF(AND($S69&lt;&gt;$J$2,$S69&lt;&gt;$K$2,$S69&lt;&gt;$L$2),"",
IF($S69=$J$2,IF(Data!$C69&gt;=Data!$D69+2,"Hawaiite","Potassic Trachybasalt"),
IF($S69=$K$2,IF(Data!$C69&gt;=Data!$D69+2,"Mugearite","Shoshonite"),
IF($S69=$L$2,(IF(Data!$C69&gt;=Data!$D69+2,"Benmoreite","Latite")),""))))</f>
        <v>Potassic Trachybasalt</v>
      </c>
    </row>
    <row r="70" spans="1:20" x14ac:dyDescent="0.2">
      <c r="A70" s="16" t="str">
        <f>Data!$A70</f>
        <v>Lesne et al 2011</v>
      </c>
      <c r="B70" s="27">
        <f>Data!$B70</f>
        <v>47.59</v>
      </c>
      <c r="C70" s="28">
        <f>Data!$C70+Data!$D70</f>
        <v>5.4</v>
      </c>
      <c r="D70" s="1" t="str">
        <f>IF(AND(AND($B70&gt;=Params!$A$33,$B70&lt;Params!$C$33),AND($C70&gt;=Params!$A$32,$C70&lt;Params!$A$26)),$D$2,"")</f>
        <v/>
      </c>
      <c r="E70" s="1" t="str">
        <f>IF(AND(AND($B70&gt;=Params!$C$33,$B70&lt;Params!$F$33),AND($C70&gt;=Params!$C$32,$C70&lt;Params!$C$22)),$E$2,"")</f>
        <v/>
      </c>
      <c r="F70" s="4" t="str">
        <f>IF(AND($B70&gt;=Params!$F$33,$B70&lt;Params!$J$33,$C70&lt;Params!$F$22+((Params!$J$20-Params!$F$22)/(Params!$J$33-Params!$F$33))*($B70-Params!$F$33)),$F$2,"")</f>
        <v/>
      </c>
      <c r="G70" s="4" t="str">
        <f>IF(AND($B70&gt;=Params!$J$33,$B70&lt;Params!$N$33,$C70&lt;Params!$J$20+((Params!$N$18-Params!$J$20)/(Params!$N$33-Params!$J$33))*($B70-Params!$J$33)),$G$2,"")</f>
        <v/>
      </c>
      <c r="H70" s="4" t="str">
        <f>IF(AND($B70&gt;=Params!$N$33,$C70&lt;Params!$N$18+((Params!$Q$16-Params!$N$18)/(Params!$Q$33-Params!$N$33))*($B70-Params!$N$33),C$3&lt;Params!$Q$16+((Params!$S$32-Params!$Q$16)/(Params!$S$33-Params!$Q$33))*($B70-Params!$Q$33)),$H$2,"")</f>
        <v/>
      </c>
      <c r="I70" s="12" t="str">
        <f>IF(AND($B70&gt;=Params!$Q$33,$C70&gt;=Params!$Q$16+((Params!$S$32-Params!$Q$16)/(Params!$S$33-Params!$Q$33))*($B70-Params!$Q$33)),$I$2,"")</f>
        <v/>
      </c>
      <c r="J70" s="1" t="str">
        <f>IF(AND($C70&gt;=Params!$C$22,$C70&lt;Params!$C$22+((Params!$E$17-Params!$C$22)/(Params!$E$33-Params!$C$33))*($B70-Params!$C$33),$C70&lt;Params!$E$17+((Params!$F$22-Params!$E$17)/(Params!$F$33-Params!$E$33))*($B70-Params!$E$33)),$J$2,"")</f>
        <v>TrachyBasalt</v>
      </c>
      <c r="K70" s="1" t="str">
        <f>IF(AND($C70&gt;=Params!$E$17+((Params!$F$22-Params!$E$17)/(Params!$F$33-Params!$E$33))*($B70-Params!$E$33),$C70&gt;=Params!$F$22+((Params!$J$20-Params!$F$22)/(Params!$J$33-Params!$F$33))*($B70-Params!$F$33),$C70&lt;Params!$E$17+((Params!$H$13-Params!$E$17)/(Params!$H$33-Params!$E$33))*($B70-Params!$E$33),$C70&lt;Params!$H$13+((Params!$J$20-Params!$H$13)/(Params!$J$33-Params!$H$33))*($B70-Params!$H$33)),$K$2,"")</f>
        <v/>
      </c>
      <c r="L70" s="1" t="str">
        <f>IF(AND($C70&gt;=Params!$H$13+((Params!$J$20-Params!$H$13)/(Params!$J$33-Params!$H$33))*($B70-Params!$H$33),$C70&gt;=Params!$J$20+((Params!$N$18-Params!$J$20)/(Params!$N$33-Params!$J$33))*($B70-Params!$J$33),$C70&lt;Params!$H$13+((Params!$K$9-Params!$H$13)/(Params!$K$33-Params!$H$33))*($B70-Params!$H$33),$C70&lt;Params!$K$9+((Params!$N$18-Params!$K$9)/(Params!$N$33-Params!$K$33))*($B70-Params!$K$33)),$L$2,"")</f>
        <v/>
      </c>
      <c r="M70" s="2" t="str">
        <f>IF(AND($C70&gt;=Params!$K$9+((Params!$N$18-Params!$K$9)/(Params!$N$33-Params!$K$33))*($B70-Params!$K$33),$C70&gt;=Params!$N$18+((Params!$Q$16-Params!$N$18)/(Params!$Q$33-Params!$N100))*($B70-Params!$Q$33),$C70&lt;Params!$K$9+((Params!$L$5-Params!$K$9)/(Params!$L$33-Params!$K$33))*($B70-Params!$K$33),$C70&lt;Params!$L$5+((Params!$Q$4-Params!$L$5)/(Params!$Q$33-Params!$L$33))*($B70-Params!$L$33),$B70&lt;Params!$Q$33),$M$2,"")</f>
        <v/>
      </c>
      <c r="N70" s="3" t="str">
        <f>IF(OR(AND($C70&gt;=Params!$A$26,$B70&gt;=Params!$A$33,$B70&lt;Params!$C$33,$C70&lt;Params!$A$18+((Params!$C$13-Params!$A$18)/(Params!$C$33-Params!$A$33))*($B70-Params!$A$33)),AND($B70&gt;=Params!$C$33,$C70&gt;Params!$C$22+((Params!$E$17-Params!$C$22)/(Params!$E$33-Params!$C$33))*($B70-Params!$C$33),$C70&lt;Params!$C$13+((Params!$E$17-Params!$C$13)/(Params!$E$33-Params!$C$33))*($B70-Params!$C$33))),$N$2,"")</f>
        <v/>
      </c>
      <c r="O70" s="1" t="str">
        <f>IF(AND($C70&gt;=Params!$C$13+((Params!$E$17-Params!$C$13)/(Params!$E$33-Params!$C$33))*($B70-Params!$C$33),$C70&gt;=Params!$E$17+((Params!$H$13-Params!$E$17)/(Params!$H$33-Params!$E$33))*($B70-Params!$E$33),$C70&lt;Params!$C$13+((Params!$D$9-Params!$C$13)/(Params!$D$33-Params!$C$33))*($B70-Params!$C$33),$C70&lt;Params!$D$9+((Params!$H$13-Params!$D$9)/(Params!$H$33-Params!$D$33))*($B70-Params!$D$33)),$O$2,"")</f>
        <v/>
      </c>
      <c r="P70" s="1" t="str">
        <f>IF(AND($C70&gt;=Params!$D$9+((Params!$H$13-Params!$D$9)/(Params!$H$33-Params!$D$33))*($B70-Params!$D$33),$C70&gt;=Params!$H$13+((Params!$K$9-Params!$H$13)/(Params!$K$33-Params!$H$33))*($B70-Params!$H$33),$C70&lt;Params!$D$9+((Params!$G$4-Params!$D$9)/(Params!$G$33-Params!$D$33))*($B70-Params!$D$33),$C70&lt;Params!$G$4+((Params!$K$9-Params!$G$4)/(Params!$K$33-Params!$G$33))*($B70-Params!$G$33)),$P$2,"")</f>
        <v/>
      </c>
      <c r="Q70" s="1" t="str">
        <f>IF(AND($C70&gt;=Params!$G$4+((Params!$K$9-Params!$G$4)/(Params!$K$33-Params!$G$33))*($B70-Params!$G$33),$C70&gt;Params!$K$9+((Params!$L$5-Params!$K$9)/(Params!$L$33-Params!$K$33))*($B70-Params!$K$33),$C70&lt;Params!$G$4+((Params!$L$5-Params!$G$4)/(Params!$L$33-Params!$G$33))*($B70-Params!$G$33)),$Q$2,"")</f>
        <v/>
      </c>
      <c r="R70" s="2" t="str">
        <f>IF(AND(OR($B70&lt;Params!$A$33,AND($B70&gt;=Params!$A$33,$B70&lt;Params!$C$33,$C70&gt;=Params!$A$18+((Params!$C$13-Params!$A$18)/(Params!$C$33-Params!$A$33))*($B70-Params!$A$33)),AND($B70&gt;=Params!$C$33,$B70&lt;Params!$D$33,$C70&gt;=Params!$C$13+((Params!$D$9-Params!$C$13)/(Params!$D$33-Params!$C$33))*($B70-Params!$C$33)),AND($B70&gt;=Params!$D$33,$C70&gt;=Params!$D$9+((Params!$G$4-Params!$D$9)/(Params!$G$33-Params!$D$33))*($B70-Params!$D$33))),$C70&lt;Params!$G$4,$B70&gt;0,$C70&gt;0),$R$2,"")</f>
        <v/>
      </c>
      <c r="S70" s="18" t="str">
        <f t="shared" si="1"/>
        <v>TrachyBasalt</v>
      </c>
      <c r="T70" s="14" t="str">
        <f>IF(AND($S70&lt;&gt;$J$2,$S70&lt;&gt;$K$2,$S70&lt;&gt;$L$2),"",
IF($S70=$J$2,IF(Data!$C70&gt;=Data!$D70+2,"Hawaiite","Potassic Trachybasalt"),
IF($S70=$K$2,IF(Data!$C70&gt;=Data!$D70+2,"Mugearite","Shoshonite"),
IF($S70=$L$2,(IF(Data!$C70&gt;=Data!$D70+2,"Benmoreite","Latite")),""))))</f>
        <v>Potassic Trachybasalt</v>
      </c>
    </row>
    <row r="71" spans="1:20" x14ac:dyDescent="0.2">
      <c r="A71" s="16" t="str">
        <f>Data!$A71</f>
        <v>Lesne et al 2011</v>
      </c>
      <c r="B71" s="27">
        <f>Data!$B71</f>
        <v>47.59</v>
      </c>
      <c r="C71" s="28">
        <f>Data!$C71+Data!$D71</f>
        <v>5.4</v>
      </c>
      <c r="D71" s="1" t="str">
        <f>IF(AND(AND($B71&gt;=Params!$A$33,$B71&lt;Params!$C$33),AND($C71&gt;=Params!$A$32,$C71&lt;Params!$A$26)),$D$2,"")</f>
        <v/>
      </c>
      <c r="E71" s="1" t="str">
        <f>IF(AND(AND($B71&gt;=Params!$C$33,$B71&lt;Params!$F$33),AND($C71&gt;=Params!$C$32,$C71&lt;Params!$C$22)),$E$2,"")</f>
        <v/>
      </c>
      <c r="F71" s="4" t="str">
        <f>IF(AND($B71&gt;=Params!$F$33,$B71&lt;Params!$J$33,$C71&lt;Params!$F$22+((Params!$J$20-Params!$F$22)/(Params!$J$33-Params!$F$33))*($B71-Params!$F$33)),$F$2,"")</f>
        <v/>
      </c>
      <c r="G71" s="4" t="str">
        <f>IF(AND($B71&gt;=Params!$J$33,$B71&lt;Params!$N$33,$C71&lt;Params!$J$20+((Params!$N$18-Params!$J$20)/(Params!$N$33-Params!$J$33))*($B71-Params!$J$33)),$G$2,"")</f>
        <v/>
      </c>
      <c r="H71" s="4" t="str">
        <f>IF(AND($B71&gt;=Params!$N$33,$C71&lt;Params!$N$18+((Params!$Q$16-Params!$N$18)/(Params!$Q$33-Params!$N$33))*($B71-Params!$N$33),C$3&lt;Params!$Q$16+((Params!$S$32-Params!$Q$16)/(Params!$S$33-Params!$Q$33))*($B71-Params!$Q$33)),$H$2,"")</f>
        <v/>
      </c>
      <c r="I71" s="12" t="str">
        <f>IF(AND($B71&gt;=Params!$Q$33,$C71&gt;=Params!$Q$16+((Params!$S$32-Params!$Q$16)/(Params!$S$33-Params!$Q$33))*($B71-Params!$Q$33)),$I$2,"")</f>
        <v/>
      </c>
      <c r="J71" s="1" t="str">
        <f>IF(AND($C71&gt;=Params!$C$22,$C71&lt;Params!$C$22+((Params!$E$17-Params!$C$22)/(Params!$E$33-Params!$C$33))*($B71-Params!$C$33),$C71&lt;Params!$E$17+((Params!$F$22-Params!$E$17)/(Params!$F$33-Params!$E$33))*($B71-Params!$E$33)),$J$2,"")</f>
        <v>TrachyBasalt</v>
      </c>
      <c r="K71" s="1" t="str">
        <f>IF(AND($C71&gt;=Params!$E$17+((Params!$F$22-Params!$E$17)/(Params!$F$33-Params!$E$33))*($B71-Params!$E$33),$C71&gt;=Params!$F$22+((Params!$J$20-Params!$F$22)/(Params!$J$33-Params!$F$33))*($B71-Params!$F$33),$C71&lt;Params!$E$17+((Params!$H$13-Params!$E$17)/(Params!$H$33-Params!$E$33))*($B71-Params!$E$33),$C71&lt;Params!$H$13+((Params!$J$20-Params!$H$13)/(Params!$J$33-Params!$H$33))*($B71-Params!$H$33)),$K$2,"")</f>
        <v/>
      </c>
      <c r="L71" s="1" t="str">
        <f>IF(AND($C71&gt;=Params!$H$13+((Params!$J$20-Params!$H$13)/(Params!$J$33-Params!$H$33))*($B71-Params!$H$33),$C71&gt;=Params!$J$20+((Params!$N$18-Params!$J$20)/(Params!$N$33-Params!$J$33))*($B71-Params!$J$33),$C71&lt;Params!$H$13+((Params!$K$9-Params!$H$13)/(Params!$K$33-Params!$H$33))*($B71-Params!$H$33),$C71&lt;Params!$K$9+((Params!$N$18-Params!$K$9)/(Params!$N$33-Params!$K$33))*($B71-Params!$K$33)),$L$2,"")</f>
        <v/>
      </c>
      <c r="M71" s="2" t="str">
        <f>IF(AND($C71&gt;=Params!$K$9+((Params!$N$18-Params!$K$9)/(Params!$N$33-Params!$K$33))*($B71-Params!$K$33),$C71&gt;=Params!$N$18+((Params!$Q$16-Params!$N$18)/(Params!$Q$33-Params!$N101))*($B71-Params!$Q$33),$C71&lt;Params!$K$9+((Params!$L$5-Params!$K$9)/(Params!$L$33-Params!$K$33))*($B71-Params!$K$33),$C71&lt;Params!$L$5+((Params!$Q$4-Params!$L$5)/(Params!$Q$33-Params!$L$33))*($B71-Params!$L$33),$B71&lt;Params!$Q$33),$M$2,"")</f>
        <v/>
      </c>
      <c r="N71" s="3" t="str">
        <f>IF(OR(AND($C71&gt;=Params!$A$26,$B71&gt;=Params!$A$33,$B71&lt;Params!$C$33,$C71&lt;Params!$A$18+((Params!$C$13-Params!$A$18)/(Params!$C$33-Params!$A$33))*($B71-Params!$A$33)),AND($B71&gt;=Params!$C$33,$C71&gt;Params!$C$22+((Params!$E$17-Params!$C$22)/(Params!$E$33-Params!$C$33))*($B71-Params!$C$33),$C71&lt;Params!$C$13+((Params!$E$17-Params!$C$13)/(Params!$E$33-Params!$C$33))*($B71-Params!$C$33))),$N$2,"")</f>
        <v/>
      </c>
      <c r="O71" s="1" t="str">
        <f>IF(AND($C71&gt;=Params!$C$13+((Params!$E$17-Params!$C$13)/(Params!$E$33-Params!$C$33))*($B71-Params!$C$33),$C71&gt;=Params!$E$17+((Params!$H$13-Params!$E$17)/(Params!$H$33-Params!$E$33))*($B71-Params!$E$33),$C71&lt;Params!$C$13+((Params!$D$9-Params!$C$13)/(Params!$D$33-Params!$C$33))*($B71-Params!$C$33),$C71&lt;Params!$D$9+((Params!$H$13-Params!$D$9)/(Params!$H$33-Params!$D$33))*($B71-Params!$D$33)),$O$2,"")</f>
        <v/>
      </c>
      <c r="P71" s="1" t="str">
        <f>IF(AND($C71&gt;=Params!$D$9+((Params!$H$13-Params!$D$9)/(Params!$H$33-Params!$D$33))*($B71-Params!$D$33),$C71&gt;=Params!$H$13+((Params!$K$9-Params!$H$13)/(Params!$K$33-Params!$H$33))*($B71-Params!$H$33),$C71&lt;Params!$D$9+((Params!$G$4-Params!$D$9)/(Params!$G$33-Params!$D$33))*($B71-Params!$D$33),$C71&lt;Params!$G$4+((Params!$K$9-Params!$G$4)/(Params!$K$33-Params!$G$33))*($B71-Params!$G$33)),$P$2,"")</f>
        <v/>
      </c>
      <c r="Q71" s="1" t="str">
        <f>IF(AND($C71&gt;=Params!$G$4+((Params!$K$9-Params!$G$4)/(Params!$K$33-Params!$G$33))*($B71-Params!$G$33),$C71&gt;Params!$K$9+((Params!$L$5-Params!$K$9)/(Params!$L$33-Params!$K$33))*($B71-Params!$K$33),$C71&lt;Params!$G$4+((Params!$L$5-Params!$G$4)/(Params!$L$33-Params!$G$33))*($B71-Params!$G$33)),$Q$2,"")</f>
        <v/>
      </c>
      <c r="R71" s="2" t="str">
        <f>IF(AND(OR($B71&lt;Params!$A$33,AND($B71&gt;=Params!$A$33,$B71&lt;Params!$C$33,$C71&gt;=Params!$A$18+((Params!$C$13-Params!$A$18)/(Params!$C$33-Params!$A$33))*($B71-Params!$A$33)),AND($B71&gt;=Params!$C$33,$B71&lt;Params!$D$33,$C71&gt;=Params!$C$13+((Params!$D$9-Params!$C$13)/(Params!$D$33-Params!$C$33))*($B71-Params!$C$33)),AND($B71&gt;=Params!$D$33,$C71&gt;=Params!$D$9+((Params!$G$4-Params!$D$9)/(Params!$G$33-Params!$D$33))*($B71-Params!$D$33))),$C71&lt;Params!$G$4,$B71&gt;0,$C71&gt;0),$R$2,"")</f>
        <v/>
      </c>
      <c r="S71" s="18" t="str">
        <f t="shared" si="1"/>
        <v>TrachyBasalt</v>
      </c>
      <c r="T71" s="14" t="str">
        <f>IF(AND($S71&lt;&gt;$J$2,$S71&lt;&gt;$K$2,$S71&lt;&gt;$L$2),"",
IF($S71=$J$2,IF(Data!$C71&gt;=Data!$D71+2,"Hawaiite","Potassic Trachybasalt"),
IF($S71=$K$2,IF(Data!$C71&gt;=Data!$D71+2,"Mugearite","Shoshonite"),
IF($S71=$L$2,(IF(Data!$C71&gt;=Data!$D71+2,"Benmoreite","Latite")),""))))</f>
        <v>Potassic Trachybasalt</v>
      </c>
    </row>
    <row r="72" spans="1:20" x14ac:dyDescent="0.2">
      <c r="A72" s="16" t="str">
        <f>Data!$A72</f>
        <v>Lesne et al 2011</v>
      </c>
      <c r="B72" s="27">
        <f>Data!$B72</f>
        <v>47.59</v>
      </c>
      <c r="C72" s="28">
        <f>Data!$C72+Data!$D72</f>
        <v>5.4</v>
      </c>
      <c r="D72" s="1" t="str">
        <f>IF(AND(AND($B72&gt;=Params!$A$33,$B72&lt;Params!$C$33),AND($C72&gt;=Params!$A$32,$C72&lt;Params!$A$26)),$D$2,"")</f>
        <v/>
      </c>
      <c r="E72" s="1" t="str">
        <f>IF(AND(AND($B72&gt;=Params!$C$33,$B72&lt;Params!$F$33),AND($C72&gt;=Params!$C$32,$C72&lt;Params!$C$22)),$E$2,"")</f>
        <v/>
      </c>
      <c r="F72" s="4" t="str">
        <f>IF(AND($B72&gt;=Params!$F$33,$B72&lt;Params!$J$33,$C72&lt;Params!$F$22+((Params!$J$20-Params!$F$22)/(Params!$J$33-Params!$F$33))*($B72-Params!$F$33)),$F$2,"")</f>
        <v/>
      </c>
      <c r="G72" s="4" t="str">
        <f>IF(AND($B72&gt;=Params!$J$33,$B72&lt;Params!$N$33,$C72&lt;Params!$J$20+((Params!$N$18-Params!$J$20)/(Params!$N$33-Params!$J$33))*($B72-Params!$J$33)),$G$2,"")</f>
        <v/>
      </c>
      <c r="H72" s="4" t="str">
        <f>IF(AND($B72&gt;=Params!$N$33,$C72&lt;Params!$N$18+((Params!$Q$16-Params!$N$18)/(Params!$Q$33-Params!$N$33))*($B72-Params!$N$33),C$3&lt;Params!$Q$16+((Params!$S$32-Params!$Q$16)/(Params!$S$33-Params!$Q$33))*($B72-Params!$Q$33)),$H$2,"")</f>
        <v/>
      </c>
      <c r="I72" s="12" t="str">
        <f>IF(AND($B72&gt;=Params!$Q$33,$C72&gt;=Params!$Q$16+((Params!$S$32-Params!$Q$16)/(Params!$S$33-Params!$Q$33))*($B72-Params!$Q$33)),$I$2,"")</f>
        <v/>
      </c>
      <c r="J72" s="1" t="str">
        <f>IF(AND($C72&gt;=Params!$C$22,$C72&lt;Params!$C$22+((Params!$E$17-Params!$C$22)/(Params!$E$33-Params!$C$33))*($B72-Params!$C$33),$C72&lt;Params!$E$17+((Params!$F$22-Params!$E$17)/(Params!$F$33-Params!$E$33))*($B72-Params!$E$33)),$J$2,"")</f>
        <v>TrachyBasalt</v>
      </c>
      <c r="K72" s="1" t="str">
        <f>IF(AND($C72&gt;=Params!$E$17+((Params!$F$22-Params!$E$17)/(Params!$F$33-Params!$E$33))*($B72-Params!$E$33),$C72&gt;=Params!$F$22+((Params!$J$20-Params!$F$22)/(Params!$J$33-Params!$F$33))*($B72-Params!$F$33),$C72&lt;Params!$E$17+((Params!$H$13-Params!$E$17)/(Params!$H$33-Params!$E$33))*($B72-Params!$E$33),$C72&lt;Params!$H$13+((Params!$J$20-Params!$H$13)/(Params!$J$33-Params!$H$33))*($B72-Params!$H$33)),$K$2,"")</f>
        <v/>
      </c>
      <c r="L72" s="1" t="str">
        <f>IF(AND($C72&gt;=Params!$H$13+((Params!$J$20-Params!$H$13)/(Params!$J$33-Params!$H$33))*($B72-Params!$H$33),$C72&gt;=Params!$J$20+((Params!$N$18-Params!$J$20)/(Params!$N$33-Params!$J$33))*($B72-Params!$J$33),$C72&lt;Params!$H$13+((Params!$K$9-Params!$H$13)/(Params!$K$33-Params!$H$33))*($B72-Params!$H$33),$C72&lt;Params!$K$9+((Params!$N$18-Params!$K$9)/(Params!$N$33-Params!$K$33))*($B72-Params!$K$33)),$L$2,"")</f>
        <v/>
      </c>
      <c r="M72" s="2" t="str">
        <f>IF(AND($C72&gt;=Params!$K$9+((Params!$N$18-Params!$K$9)/(Params!$N$33-Params!$K$33))*($B72-Params!$K$33),$C72&gt;=Params!$N$18+((Params!$Q$16-Params!$N$18)/(Params!$Q$33-Params!$N102))*($B72-Params!$Q$33),$C72&lt;Params!$K$9+((Params!$L$5-Params!$K$9)/(Params!$L$33-Params!$K$33))*($B72-Params!$K$33),$C72&lt;Params!$L$5+((Params!$Q$4-Params!$L$5)/(Params!$Q$33-Params!$L$33))*($B72-Params!$L$33),$B72&lt;Params!$Q$33),$M$2,"")</f>
        <v/>
      </c>
      <c r="N72" s="3" t="str">
        <f>IF(OR(AND($C72&gt;=Params!$A$26,$B72&gt;=Params!$A$33,$B72&lt;Params!$C$33,$C72&lt;Params!$A$18+((Params!$C$13-Params!$A$18)/(Params!$C$33-Params!$A$33))*($B72-Params!$A$33)),AND($B72&gt;=Params!$C$33,$C72&gt;Params!$C$22+((Params!$E$17-Params!$C$22)/(Params!$E$33-Params!$C$33))*($B72-Params!$C$33),$C72&lt;Params!$C$13+((Params!$E$17-Params!$C$13)/(Params!$E$33-Params!$C$33))*($B72-Params!$C$33))),$N$2,"")</f>
        <v/>
      </c>
      <c r="O72" s="1" t="str">
        <f>IF(AND($C72&gt;=Params!$C$13+((Params!$E$17-Params!$C$13)/(Params!$E$33-Params!$C$33))*($B72-Params!$C$33),$C72&gt;=Params!$E$17+((Params!$H$13-Params!$E$17)/(Params!$H$33-Params!$E$33))*($B72-Params!$E$33),$C72&lt;Params!$C$13+((Params!$D$9-Params!$C$13)/(Params!$D$33-Params!$C$33))*($B72-Params!$C$33),$C72&lt;Params!$D$9+((Params!$H$13-Params!$D$9)/(Params!$H$33-Params!$D$33))*($B72-Params!$D$33)),$O$2,"")</f>
        <v/>
      </c>
      <c r="P72" s="1" t="str">
        <f>IF(AND($C72&gt;=Params!$D$9+((Params!$H$13-Params!$D$9)/(Params!$H$33-Params!$D$33))*($B72-Params!$D$33),$C72&gt;=Params!$H$13+((Params!$K$9-Params!$H$13)/(Params!$K$33-Params!$H$33))*($B72-Params!$H$33),$C72&lt;Params!$D$9+((Params!$G$4-Params!$D$9)/(Params!$G$33-Params!$D$33))*($B72-Params!$D$33),$C72&lt;Params!$G$4+((Params!$K$9-Params!$G$4)/(Params!$K$33-Params!$G$33))*($B72-Params!$G$33)),$P$2,"")</f>
        <v/>
      </c>
      <c r="Q72" s="1" t="str">
        <f>IF(AND($C72&gt;=Params!$G$4+((Params!$K$9-Params!$G$4)/(Params!$K$33-Params!$G$33))*($B72-Params!$G$33),$C72&gt;Params!$K$9+((Params!$L$5-Params!$K$9)/(Params!$L$33-Params!$K$33))*($B72-Params!$K$33),$C72&lt;Params!$G$4+((Params!$L$5-Params!$G$4)/(Params!$L$33-Params!$G$33))*($B72-Params!$G$33)),$Q$2,"")</f>
        <v/>
      </c>
      <c r="R72" s="2" t="str">
        <f>IF(AND(OR($B72&lt;Params!$A$33,AND($B72&gt;=Params!$A$33,$B72&lt;Params!$C$33,$C72&gt;=Params!$A$18+((Params!$C$13-Params!$A$18)/(Params!$C$33-Params!$A$33))*($B72-Params!$A$33)),AND($B72&gt;=Params!$C$33,$B72&lt;Params!$D$33,$C72&gt;=Params!$C$13+((Params!$D$9-Params!$C$13)/(Params!$D$33-Params!$C$33))*($B72-Params!$C$33)),AND($B72&gt;=Params!$D$33,$C72&gt;=Params!$D$9+((Params!$G$4-Params!$D$9)/(Params!$G$33-Params!$D$33))*($B72-Params!$D$33))),$C72&lt;Params!$G$4,$B72&gt;0,$C72&gt;0),$R$2,"")</f>
        <v/>
      </c>
      <c r="S72" s="18" t="str">
        <f t="shared" si="1"/>
        <v>TrachyBasalt</v>
      </c>
      <c r="T72" s="14" t="str">
        <f>IF(AND($S72&lt;&gt;$J$2,$S72&lt;&gt;$K$2,$S72&lt;&gt;$L$2),"",
IF($S72=$J$2,IF(Data!$C72&gt;=Data!$D72+2,"Hawaiite","Potassic Trachybasalt"),
IF($S72=$K$2,IF(Data!$C72&gt;=Data!$D72+2,"Mugearite","Shoshonite"),
IF($S72=$L$2,(IF(Data!$C72&gt;=Data!$D72+2,"Benmoreite","Latite")),""))))</f>
        <v>Potassic Trachybasalt</v>
      </c>
    </row>
    <row r="73" spans="1:20" x14ac:dyDescent="0.2">
      <c r="A73" s="16" t="str">
        <f>Data!$A73</f>
        <v>Lesne et al 2011</v>
      </c>
      <c r="B73" s="27">
        <f>Data!$B73</f>
        <v>47.59</v>
      </c>
      <c r="C73" s="28">
        <f>Data!$C73+Data!$D73</f>
        <v>5.4</v>
      </c>
      <c r="D73" s="1" t="str">
        <f>IF(AND(AND($B73&gt;=Params!$A$33,$B73&lt;Params!$C$33),AND($C73&gt;=Params!$A$32,$C73&lt;Params!$A$26)),$D$2,"")</f>
        <v/>
      </c>
      <c r="E73" s="1" t="str">
        <f>IF(AND(AND($B73&gt;=Params!$C$33,$B73&lt;Params!$F$33),AND($C73&gt;=Params!$C$32,$C73&lt;Params!$C$22)),$E$2,"")</f>
        <v/>
      </c>
      <c r="F73" s="4" t="str">
        <f>IF(AND($B73&gt;=Params!$F$33,$B73&lt;Params!$J$33,$C73&lt;Params!$F$22+((Params!$J$20-Params!$F$22)/(Params!$J$33-Params!$F$33))*($B73-Params!$F$33)),$F$2,"")</f>
        <v/>
      </c>
      <c r="G73" s="4" t="str">
        <f>IF(AND($B73&gt;=Params!$J$33,$B73&lt;Params!$N$33,$C73&lt;Params!$J$20+((Params!$N$18-Params!$J$20)/(Params!$N$33-Params!$J$33))*($B73-Params!$J$33)),$G$2,"")</f>
        <v/>
      </c>
      <c r="H73" s="4" t="str">
        <f>IF(AND($B73&gt;=Params!$N$33,$C73&lt;Params!$N$18+((Params!$Q$16-Params!$N$18)/(Params!$Q$33-Params!$N$33))*($B73-Params!$N$33),C$3&lt;Params!$Q$16+((Params!$S$32-Params!$Q$16)/(Params!$S$33-Params!$Q$33))*($B73-Params!$Q$33)),$H$2,"")</f>
        <v/>
      </c>
      <c r="I73" s="12" t="str">
        <f>IF(AND($B73&gt;=Params!$Q$33,$C73&gt;=Params!$Q$16+((Params!$S$32-Params!$Q$16)/(Params!$S$33-Params!$Q$33))*($B73-Params!$Q$33)),$I$2,"")</f>
        <v/>
      </c>
      <c r="J73" s="1" t="str">
        <f>IF(AND($C73&gt;=Params!$C$22,$C73&lt;Params!$C$22+((Params!$E$17-Params!$C$22)/(Params!$E$33-Params!$C$33))*($B73-Params!$C$33),$C73&lt;Params!$E$17+((Params!$F$22-Params!$E$17)/(Params!$F$33-Params!$E$33))*($B73-Params!$E$33)),$J$2,"")</f>
        <v>TrachyBasalt</v>
      </c>
      <c r="K73" s="1" t="str">
        <f>IF(AND($C73&gt;=Params!$E$17+((Params!$F$22-Params!$E$17)/(Params!$F$33-Params!$E$33))*($B73-Params!$E$33),$C73&gt;=Params!$F$22+((Params!$J$20-Params!$F$22)/(Params!$J$33-Params!$F$33))*($B73-Params!$F$33),$C73&lt;Params!$E$17+((Params!$H$13-Params!$E$17)/(Params!$H$33-Params!$E$33))*($B73-Params!$E$33),$C73&lt;Params!$H$13+((Params!$J$20-Params!$H$13)/(Params!$J$33-Params!$H$33))*($B73-Params!$H$33)),$K$2,"")</f>
        <v/>
      </c>
      <c r="L73" s="1" t="str">
        <f>IF(AND($C73&gt;=Params!$H$13+((Params!$J$20-Params!$H$13)/(Params!$J$33-Params!$H$33))*($B73-Params!$H$33),$C73&gt;=Params!$J$20+((Params!$N$18-Params!$J$20)/(Params!$N$33-Params!$J$33))*($B73-Params!$J$33),$C73&lt;Params!$H$13+((Params!$K$9-Params!$H$13)/(Params!$K$33-Params!$H$33))*($B73-Params!$H$33),$C73&lt;Params!$K$9+((Params!$N$18-Params!$K$9)/(Params!$N$33-Params!$K$33))*($B73-Params!$K$33)),$L$2,"")</f>
        <v/>
      </c>
      <c r="M73" s="2" t="str">
        <f>IF(AND($C73&gt;=Params!$K$9+((Params!$N$18-Params!$K$9)/(Params!$N$33-Params!$K$33))*($B73-Params!$K$33),$C73&gt;=Params!$N$18+((Params!$Q$16-Params!$N$18)/(Params!$Q$33-Params!$N103))*($B73-Params!$Q$33),$C73&lt;Params!$K$9+((Params!$L$5-Params!$K$9)/(Params!$L$33-Params!$K$33))*($B73-Params!$K$33),$C73&lt;Params!$L$5+((Params!$Q$4-Params!$L$5)/(Params!$Q$33-Params!$L$33))*($B73-Params!$L$33),$B73&lt;Params!$Q$33),$M$2,"")</f>
        <v/>
      </c>
      <c r="N73" s="3" t="str">
        <f>IF(OR(AND($C73&gt;=Params!$A$26,$B73&gt;=Params!$A$33,$B73&lt;Params!$C$33,$C73&lt;Params!$A$18+((Params!$C$13-Params!$A$18)/(Params!$C$33-Params!$A$33))*($B73-Params!$A$33)),AND($B73&gt;=Params!$C$33,$C73&gt;Params!$C$22+((Params!$E$17-Params!$C$22)/(Params!$E$33-Params!$C$33))*($B73-Params!$C$33),$C73&lt;Params!$C$13+((Params!$E$17-Params!$C$13)/(Params!$E$33-Params!$C$33))*($B73-Params!$C$33))),$N$2,"")</f>
        <v/>
      </c>
      <c r="O73" s="1" t="str">
        <f>IF(AND($C73&gt;=Params!$C$13+((Params!$E$17-Params!$C$13)/(Params!$E$33-Params!$C$33))*($B73-Params!$C$33),$C73&gt;=Params!$E$17+((Params!$H$13-Params!$E$17)/(Params!$H$33-Params!$E$33))*($B73-Params!$E$33),$C73&lt;Params!$C$13+((Params!$D$9-Params!$C$13)/(Params!$D$33-Params!$C$33))*($B73-Params!$C$33),$C73&lt;Params!$D$9+((Params!$H$13-Params!$D$9)/(Params!$H$33-Params!$D$33))*($B73-Params!$D$33)),$O$2,"")</f>
        <v/>
      </c>
      <c r="P73" s="1" t="str">
        <f>IF(AND($C73&gt;=Params!$D$9+((Params!$H$13-Params!$D$9)/(Params!$H$33-Params!$D$33))*($B73-Params!$D$33),$C73&gt;=Params!$H$13+((Params!$K$9-Params!$H$13)/(Params!$K$33-Params!$H$33))*($B73-Params!$H$33),$C73&lt;Params!$D$9+((Params!$G$4-Params!$D$9)/(Params!$G$33-Params!$D$33))*($B73-Params!$D$33),$C73&lt;Params!$G$4+((Params!$K$9-Params!$G$4)/(Params!$K$33-Params!$G$33))*($B73-Params!$G$33)),$P$2,"")</f>
        <v/>
      </c>
      <c r="Q73" s="1" t="str">
        <f>IF(AND($C73&gt;=Params!$G$4+((Params!$K$9-Params!$G$4)/(Params!$K$33-Params!$G$33))*($B73-Params!$G$33),$C73&gt;Params!$K$9+((Params!$L$5-Params!$K$9)/(Params!$L$33-Params!$K$33))*($B73-Params!$K$33),$C73&lt;Params!$G$4+((Params!$L$5-Params!$G$4)/(Params!$L$33-Params!$G$33))*($B73-Params!$G$33)),$Q$2,"")</f>
        <v/>
      </c>
      <c r="R73" s="2" t="str">
        <f>IF(AND(OR($B73&lt;Params!$A$33,AND($B73&gt;=Params!$A$33,$B73&lt;Params!$C$33,$C73&gt;=Params!$A$18+((Params!$C$13-Params!$A$18)/(Params!$C$33-Params!$A$33))*($B73-Params!$A$33)),AND($B73&gt;=Params!$C$33,$B73&lt;Params!$D$33,$C73&gt;=Params!$C$13+((Params!$D$9-Params!$C$13)/(Params!$D$33-Params!$C$33))*($B73-Params!$C$33)),AND($B73&gt;=Params!$D$33,$C73&gt;=Params!$D$9+((Params!$G$4-Params!$D$9)/(Params!$G$33-Params!$D$33))*($B73-Params!$D$33))),$C73&lt;Params!$G$4,$B73&gt;0,$C73&gt;0),$R$2,"")</f>
        <v/>
      </c>
      <c r="S73" s="18" t="str">
        <f t="shared" si="1"/>
        <v>TrachyBasalt</v>
      </c>
      <c r="T73" s="14" t="str">
        <f>IF(AND($S73&lt;&gt;$J$2,$S73&lt;&gt;$K$2,$S73&lt;&gt;$L$2),"",
IF($S73=$J$2,IF(Data!$C73&gt;=Data!$D73+2,"Hawaiite","Potassic Trachybasalt"),
IF($S73=$K$2,IF(Data!$C73&gt;=Data!$D73+2,"Mugearite","Shoshonite"),
IF($S73=$L$2,(IF(Data!$C73&gt;=Data!$D73+2,"Benmoreite","Latite")),""))))</f>
        <v>Potassic Trachybasalt</v>
      </c>
    </row>
    <row r="74" spans="1:20" x14ac:dyDescent="0.2">
      <c r="A74" s="16" t="str">
        <f>Data!$A74</f>
        <v>Lesne et al 2011</v>
      </c>
      <c r="B74" s="27">
        <f>Data!$B74</f>
        <v>47.59</v>
      </c>
      <c r="C74" s="28">
        <f>Data!$C74+Data!$D74</f>
        <v>5.4</v>
      </c>
      <c r="D74" s="1" t="str">
        <f>IF(AND(AND($B74&gt;=Params!$A$33,$B74&lt;Params!$C$33),AND($C74&gt;=Params!$A$32,$C74&lt;Params!$A$26)),$D$2,"")</f>
        <v/>
      </c>
      <c r="E74" s="1" t="str">
        <f>IF(AND(AND($B74&gt;=Params!$C$33,$B74&lt;Params!$F$33),AND($C74&gt;=Params!$C$32,$C74&lt;Params!$C$22)),$E$2,"")</f>
        <v/>
      </c>
      <c r="F74" s="4" t="str">
        <f>IF(AND($B74&gt;=Params!$F$33,$B74&lt;Params!$J$33,$C74&lt;Params!$F$22+((Params!$J$20-Params!$F$22)/(Params!$J$33-Params!$F$33))*($B74-Params!$F$33)),$F$2,"")</f>
        <v/>
      </c>
      <c r="G74" s="4" t="str">
        <f>IF(AND($B74&gt;=Params!$J$33,$B74&lt;Params!$N$33,$C74&lt;Params!$J$20+((Params!$N$18-Params!$J$20)/(Params!$N$33-Params!$J$33))*($B74-Params!$J$33)),$G$2,"")</f>
        <v/>
      </c>
      <c r="H74" s="4" t="str">
        <f>IF(AND($B74&gt;=Params!$N$33,$C74&lt;Params!$N$18+((Params!$Q$16-Params!$N$18)/(Params!$Q$33-Params!$N$33))*($B74-Params!$N$33),C$3&lt;Params!$Q$16+((Params!$S$32-Params!$Q$16)/(Params!$S$33-Params!$Q$33))*($B74-Params!$Q$33)),$H$2,"")</f>
        <v/>
      </c>
      <c r="I74" s="12" t="str">
        <f>IF(AND($B74&gt;=Params!$Q$33,$C74&gt;=Params!$Q$16+((Params!$S$32-Params!$Q$16)/(Params!$S$33-Params!$Q$33))*($B74-Params!$Q$33)),$I$2,"")</f>
        <v/>
      </c>
      <c r="J74" s="1" t="str">
        <f>IF(AND($C74&gt;=Params!$C$22,$C74&lt;Params!$C$22+((Params!$E$17-Params!$C$22)/(Params!$E$33-Params!$C$33))*($B74-Params!$C$33),$C74&lt;Params!$E$17+((Params!$F$22-Params!$E$17)/(Params!$F$33-Params!$E$33))*($B74-Params!$E$33)),$J$2,"")</f>
        <v>TrachyBasalt</v>
      </c>
      <c r="K74" s="1" t="str">
        <f>IF(AND($C74&gt;=Params!$E$17+((Params!$F$22-Params!$E$17)/(Params!$F$33-Params!$E$33))*($B74-Params!$E$33),$C74&gt;=Params!$F$22+((Params!$J$20-Params!$F$22)/(Params!$J$33-Params!$F$33))*($B74-Params!$F$33),$C74&lt;Params!$E$17+((Params!$H$13-Params!$E$17)/(Params!$H$33-Params!$E$33))*($B74-Params!$E$33),$C74&lt;Params!$H$13+((Params!$J$20-Params!$H$13)/(Params!$J$33-Params!$H$33))*($B74-Params!$H$33)),$K$2,"")</f>
        <v/>
      </c>
      <c r="L74" s="1" t="str">
        <f>IF(AND($C74&gt;=Params!$H$13+((Params!$J$20-Params!$H$13)/(Params!$J$33-Params!$H$33))*($B74-Params!$H$33),$C74&gt;=Params!$J$20+((Params!$N$18-Params!$J$20)/(Params!$N$33-Params!$J$33))*($B74-Params!$J$33),$C74&lt;Params!$H$13+((Params!$K$9-Params!$H$13)/(Params!$K$33-Params!$H$33))*($B74-Params!$H$33),$C74&lt;Params!$K$9+((Params!$N$18-Params!$K$9)/(Params!$N$33-Params!$K$33))*($B74-Params!$K$33)),$L$2,"")</f>
        <v/>
      </c>
      <c r="M74" s="2" t="str">
        <f>IF(AND($C74&gt;=Params!$K$9+((Params!$N$18-Params!$K$9)/(Params!$N$33-Params!$K$33))*($B74-Params!$K$33),$C74&gt;=Params!$N$18+((Params!$Q$16-Params!$N$18)/(Params!$Q$33-Params!$N104))*($B74-Params!$Q$33),$C74&lt;Params!$K$9+((Params!$L$5-Params!$K$9)/(Params!$L$33-Params!$K$33))*($B74-Params!$K$33),$C74&lt;Params!$L$5+((Params!$Q$4-Params!$L$5)/(Params!$Q$33-Params!$L$33))*($B74-Params!$L$33),$B74&lt;Params!$Q$33),$M$2,"")</f>
        <v/>
      </c>
      <c r="N74" s="3" t="str">
        <f>IF(OR(AND($C74&gt;=Params!$A$26,$B74&gt;=Params!$A$33,$B74&lt;Params!$C$33,$C74&lt;Params!$A$18+((Params!$C$13-Params!$A$18)/(Params!$C$33-Params!$A$33))*($B74-Params!$A$33)),AND($B74&gt;=Params!$C$33,$C74&gt;Params!$C$22+((Params!$E$17-Params!$C$22)/(Params!$E$33-Params!$C$33))*($B74-Params!$C$33),$C74&lt;Params!$C$13+((Params!$E$17-Params!$C$13)/(Params!$E$33-Params!$C$33))*($B74-Params!$C$33))),$N$2,"")</f>
        <v/>
      </c>
      <c r="O74" s="1" t="str">
        <f>IF(AND($C74&gt;=Params!$C$13+((Params!$E$17-Params!$C$13)/(Params!$E$33-Params!$C$33))*($B74-Params!$C$33),$C74&gt;=Params!$E$17+((Params!$H$13-Params!$E$17)/(Params!$H$33-Params!$E$33))*($B74-Params!$E$33),$C74&lt;Params!$C$13+((Params!$D$9-Params!$C$13)/(Params!$D$33-Params!$C$33))*($B74-Params!$C$33),$C74&lt;Params!$D$9+((Params!$H$13-Params!$D$9)/(Params!$H$33-Params!$D$33))*($B74-Params!$D$33)),$O$2,"")</f>
        <v/>
      </c>
      <c r="P74" s="1" t="str">
        <f>IF(AND($C74&gt;=Params!$D$9+((Params!$H$13-Params!$D$9)/(Params!$H$33-Params!$D$33))*($B74-Params!$D$33),$C74&gt;=Params!$H$13+((Params!$K$9-Params!$H$13)/(Params!$K$33-Params!$H$33))*($B74-Params!$H$33),$C74&lt;Params!$D$9+((Params!$G$4-Params!$D$9)/(Params!$G$33-Params!$D$33))*($B74-Params!$D$33),$C74&lt;Params!$G$4+((Params!$K$9-Params!$G$4)/(Params!$K$33-Params!$G$33))*($B74-Params!$G$33)),$P$2,"")</f>
        <v/>
      </c>
      <c r="Q74" s="1" t="str">
        <f>IF(AND($C74&gt;=Params!$G$4+((Params!$K$9-Params!$G$4)/(Params!$K$33-Params!$G$33))*($B74-Params!$G$33),$C74&gt;Params!$K$9+((Params!$L$5-Params!$K$9)/(Params!$L$33-Params!$K$33))*($B74-Params!$K$33),$C74&lt;Params!$G$4+((Params!$L$5-Params!$G$4)/(Params!$L$33-Params!$G$33))*($B74-Params!$G$33)),$Q$2,"")</f>
        <v/>
      </c>
      <c r="R74" s="2" t="str">
        <f>IF(AND(OR($B74&lt;Params!$A$33,AND($B74&gt;=Params!$A$33,$B74&lt;Params!$C$33,$C74&gt;=Params!$A$18+((Params!$C$13-Params!$A$18)/(Params!$C$33-Params!$A$33))*($B74-Params!$A$33)),AND($B74&gt;=Params!$C$33,$B74&lt;Params!$D$33,$C74&gt;=Params!$C$13+((Params!$D$9-Params!$C$13)/(Params!$D$33-Params!$C$33))*($B74-Params!$C$33)),AND($B74&gt;=Params!$D$33,$C74&gt;=Params!$D$9+((Params!$G$4-Params!$D$9)/(Params!$G$33-Params!$D$33))*($B74-Params!$D$33))),$C74&lt;Params!$G$4,$B74&gt;0,$C74&gt;0),$R$2,"")</f>
        <v/>
      </c>
      <c r="S74" s="18" t="str">
        <f t="shared" si="1"/>
        <v>TrachyBasalt</v>
      </c>
      <c r="T74" s="14" t="str">
        <f>IF(AND($S74&lt;&gt;$J$2,$S74&lt;&gt;$K$2,$S74&lt;&gt;$L$2),"",
IF($S74=$J$2,IF(Data!$C74&gt;=Data!$D74+2,"Hawaiite","Potassic Trachybasalt"),
IF($S74=$K$2,IF(Data!$C74&gt;=Data!$D74+2,"Mugearite","Shoshonite"),
IF($S74=$L$2,(IF(Data!$C74&gt;=Data!$D74+2,"Benmoreite","Latite")),""))))</f>
        <v>Potassic Trachybasalt</v>
      </c>
    </row>
    <row r="75" spans="1:20" x14ac:dyDescent="0.2">
      <c r="A75" s="16" t="str">
        <f>Data!$A75</f>
        <v>Lesne et al 2011</v>
      </c>
      <c r="B75" s="27">
        <f>Data!$B75</f>
        <v>47.59</v>
      </c>
      <c r="C75" s="28">
        <f>Data!$C75+Data!$D75</f>
        <v>5.4</v>
      </c>
      <c r="D75" s="1" t="str">
        <f>IF(AND(AND($B75&gt;=Params!$A$33,$B75&lt;Params!$C$33),AND($C75&gt;=Params!$A$32,$C75&lt;Params!$A$26)),$D$2,"")</f>
        <v/>
      </c>
      <c r="E75" s="1" t="str">
        <f>IF(AND(AND($B75&gt;=Params!$C$33,$B75&lt;Params!$F$33),AND($C75&gt;=Params!$C$32,$C75&lt;Params!$C$22)),$E$2,"")</f>
        <v/>
      </c>
      <c r="F75" s="4" t="str">
        <f>IF(AND($B75&gt;=Params!$F$33,$B75&lt;Params!$J$33,$C75&lt;Params!$F$22+((Params!$J$20-Params!$F$22)/(Params!$J$33-Params!$F$33))*($B75-Params!$F$33)),$F$2,"")</f>
        <v/>
      </c>
      <c r="G75" s="4" t="str">
        <f>IF(AND($B75&gt;=Params!$J$33,$B75&lt;Params!$N$33,$C75&lt;Params!$J$20+((Params!$N$18-Params!$J$20)/(Params!$N$33-Params!$J$33))*($B75-Params!$J$33)),$G$2,"")</f>
        <v/>
      </c>
      <c r="H75" s="4" t="str">
        <f>IF(AND($B75&gt;=Params!$N$33,$C75&lt;Params!$N$18+((Params!$Q$16-Params!$N$18)/(Params!$Q$33-Params!$N$33))*($B75-Params!$N$33),C$3&lt;Params!$Q$16+((Params!$S$32-Params!$Q$16)/(Params!$S$33-Params!$Q$33))*($B75-Params!$Q$33)),$H$2,"")</f>
        <v/>
      </c>
      <c r="I75" s="12" t="str">
        <f>IF(AND($B75&gt;=Params!$Q$33,$C75&gt;=Params!$Q$16+((Params!$S$32-Params!$Q$16)/(Params!$S$33-Params!$Q$33))*($B75-Params!$Q$33)),$I$2,"")</f>
        <v/>
      </c>
      <c r="J75" s="1" t="str">
        <f>IF(AND($C75&gt;=Params!$C$22,$C75&lt;Params!$C$22+((Params!$E$17-Params!$C$22)/(Params!$E$33-Params!$C$33))*($B75-Params!$C$33),$C75&lt;Params!$E$17+((Params!$F$22-Params!$E$17)/(Params!$F$33-Params!$E$33))*($B75-Params!$E$33)),$J$2,"")</f>
        <v>TrachyBasalt</v>
      </c>
      <c r="K75" s="1" t="str">
        <f>IF(AND($C75&gt;=Params!$E$17+((Params!$F$22-Params!$E$17)/(Params!$F$33-Params!$E$33))*($B75-Params!$E$33),$C75&gt;=Params!$F$22+((Params!$J$20-Params!$F$22)/(Params!$J$33-Params!$F$33))*($B75-Params!$F$33),$C75&lt;Params!$E$17+((Params!$H$13-Params!$E$17)/(Params!$H$33-Params!$E$33))*($B75-Params!$E$33),$C75&lt;Params!$H$13+((Params!$J$20-Params!$H$13)/(Params!$J$33-Params!$H$33))*($B75-Params!$H$33)),$K$2,"")</f>
        <v/>
      </c>
      <c r="L75" s="1" t="str">
        <f>IF(AND($C75&gt;=Params!$H$13+((Params!$J$20-Params!$H$13)/(Params!$J$33-Params!$H$33))*($B75-Params!$H$33),$C75&gt;=Params!$J$20+((Params!$N$18-Params!$J$20)/(Params!$N$33-Params!$J$33))*($B75-Params!$J$33),$C75&lt;Params!$H$13+((Params!$K$9-Params!$H$13)/(Params!$K$33-Params!$H$33))*($B75-Params!$H$33),$C75&lt;Params!$K$9+((Params!$N$18-Params!$K$9)/(Params!$N$33-Params!$K$33))*($B75-Params!$K$33)),$L$2,"")</f>
        <v/>
      </c>
      <c r="M75" s="2" t="str">
        <f>IF(AND($C75&gt;=Params!$K$9+((Params!$N$18-Params!$K$9)/(Params!$N$33-Params!$K$33))*($B75-Params!$K$33),$C75&gt;=Params!$N$18+((Params!$Q$16-Params!$N$18)/(Params!$Q$33-Params!$N105))*($B75-Params!$Q$33),$C75&lt;Params!$K$9+((Params!$L$5-Params!$K$9)/(Params!$L$33-Params!$K$33))*($B75-Params!$K$33),$C75&lt;Params!$L$5+((Params!$Q$4-Params!$L$5)/(Params!$Q$33-Params!$L$33))*($B75-Params!$L$33),$B75&lt;Params!$Q$33),$M$2,"")</f>
        <v/>
      </c>
      <c r="N75" s="3" t="str">
        <f>IF(OR(AND($C75&gt;=Params!$A$26,$B75&gt;=Params!$A$33,$B75&lt;Params!$C$33,$C75&lt;Params!$A$18+((Params!$C$13-Params!$A$18)/(Params!$C$33-Params!$A$33))*($B75-Params!$A$33)),AND($B75&gt;=Params!$C$33,$C75&gt;Params!$C$22+((Params!$E$17-Params!$C$22)/(Params!$E$33-Params!$C$33))*($B75-Params!$C$33),$C75&lt;Params!$C$13+((Params!$E$17-Params!$C$13)/(Params!$E$33-Params!$C$33))*($B75-Params!$C$33))),$N$2,"")</f>
        <v/>
      </c>
      <c r="O75" s="1" t="str">
        <f>IF(AND($C75&gt;=Params!$C$13+((Params!$E$17-Params!$C$13)/(Params!$E$33-Params!$C$33))*($B75-Params!$C$33),$C75&gt;=Params!$E$17+((Params!$H$13-Params!$E$17)/(Params!$H$33-Params!$E$33))*($B75-Params!$E$33),$C75&lt;Params!$C$13+((Params!$D$9-Params!$C$13)/(Params!$D$33-Params!$C$33))*($B75-Params!$C$33),$C75&lt;Params!$D$9+((Params!$H$13-Params!$D$9)/(Params!$H$33-Params!$D$33))*($B75-Params!$D$33)),$O$2,"")</f>
        <v/>
      </c>
      <c r="P75" s="1" t="str">
        <f>IF(AND($C75&gt;=Params!$D$9+((Params!$H$13-Params!$D$9)/(Params!$H$33-Params!$D$33))*($B75-Params!$D$33),$C75&gt;=Params!$H$13+((Params!$K$9-Params!$H$13)/(Params!$K$33-Params!$H$33))*($B75-Params!$H$33),$C75&lt;Params!$D$9+((Params!$G$4-Params!$D$9)/(Params!$G$33-Params!$D$33))*($B75-Params!$D$33),$C75&lt;Params!$G$4+((Params!$K$9-Params!$G$4)/(Params!$K$33-Params!$G$33))*($B75-Params!$G$33)),$P$2,"")</f>
        <v/>
      </c>
      <c r="Q75" s="1" t="str">
        <f>IF(AND($C75&gt;=Params!$G$4+((Params!$K$9-Params!$G$4)/(Params!$K$33-Params!$G$33))*($B75-Params!$G$33),$C75&gt;Params!$K$9+((Params!$L$5-Params!$K$9)/(Params!$L$33-Params!$K$33))*($B75-Params!$K$33),$C75&lt;Params!$G$4+((Params!$L$5-Params!$G$4)/(Params!$L$33-Params!$G$33))*($B75-Params!$G$33)),$Q$2,"")</f>
        <v/>
      </c>
      <c r="R75" s="2" t="str">
        <f>IF(AND(OR($B75&lt;Params!$A$33,AND($B75&gt;=Params!$A$33,$B75&lt;Params!$C$33,$C75&gt;=Params!$A$18+((Params!$C$13-Params!$A$18)/(Params!$C$33-Params!$A$33))*($B75-Params!$A$33)),AND($B75&gt;=Params!$C$33,$B75&lt;Params!$D$33,$C75&gt;=Params!$C$13+((Params!$D$9-Params!$C$13)/(Params!$D$33-Params!$C$33))*($B75-Params!$C$33)),AND($B75&gt;=Params!$D$33,$C75&gt;=Params!$D$9+((Params!$G$4-Params!$D$9)/(Params!$G$33-Params!$D$33))*($B75-Params!$D$33))),$C75&lt;Params!$G$4,$B75&gt;0,$C75&gt;0),$R$2,"")</f>
        <v/>
      </c>
      <c r="S75" s="18" t="str">
        <f t="shared" si="1"/>
        <v>TrachyBasalt</v>
      </c>
      <c r="T75" s="14" t="str">
        <f>IF(AND($S75&lt;&gt;$J$2,$S75&lt;&gt;$K$2,$S75&lt;&gt;$L$2),"",
IF($S75=$J$2,IF(Data!$C75&gt;=Data!$D75+2,"Hawaiite","Potassic Trachybasalt"),
IF($S75=$K$2,IF(Data!$C75&gt;=Data!$D75+2,"Mugearite","Shoshonite"),
IF($S75=$L$2,(IF(Data!$C75&gt;=Data!$D75+2,"Benmoreite","Latite")),""))))</f>
        <v>Potassic Trachybasalt</v>
      </c>
    </row>
    <row r="76" spans="1:20" x14ac:dyDescent="0.2">
      <c r="A76" s="16" t="str">
        <f>Data!$A76</f>
        <v>Lesne et al 2011</v>
      </c>
      <c r="B76" s="27">
        <f>Data!$B76</f>
        <v>47.59</v>
      </c>
      <c r="C76" s="28">
        <f>Data!$C76+Data!$D76</f>
        <v>5.4</v>
      </c>
      <c r="D76" s="1" t="str">
        <f>IF(AND(AND($B76&gt;=Params!$A$33,$B76&lt;Params!$C$33),AND($C76&gt;=Params!$A$32,$C76&lt;Params!$A$26)),$D$2,"")</f>
        <v/>
      </c>
      <c r="E76" s="1" t="str">
        <f>IF(AND(AND($B76&gt;=Params!$C$33,$B76&lt;Params!$F$33),AND($C76&gt;=Params!$C$32,$C76&lt;Params!$C$22)),$E$2,"")</f>
        <v/>
      </c>
      <c r="F76" s="4" t="str">
        <f>IF(AND($B76&gt;=Params!$F$33,$B76&lt;Params!$J$33,$C76&lt;Params!$F$22+((Params!$J$20-Params!$F$22)/(Params!$J$33-Params!$F$33))*($B76-Params!$F$33)),$F$2,"")</f>
        <v/>
      </c>
      <c r="G76" s="4" t="str">
        <f>IF(AND($B76&gt;=Params!$J$33,$B76&lt;Params!$N$33,$C76&lt;Params!$J$20+((Params!$N$18-Params!$J$20)/(Params!$N$33-Params!$J$33))*($B76-Params!$J$33)),$G$2,"")</f>
        <v/>
      </c>
      <c r="H76" s="4" t="str">
        <f>IF(AND($B76&gt;=Params!$N$33,$C76&lt;Params!$N$18+((Params!$Q$16-Params!$N$18)/(Params!$Q$33-Params!$N$33))*($B76-Params!$N$33),C$3&lt;Params!$Q$16+((Params!$S$32-Params!$Q$16)/(Params!$S$33-Params!$Q$33))*($B76-Params!$Q$33)),$H$2,"")</f>
        <v/>
      </c>
      <c r="I76" s="12" t="str">
        <f>IF(AND($B76&gt;=Params!$Q$33,$C76&gt;=Params!$Q$16+((Params!$S$32-Params!$Q$16)/(Params!$S$33-Params!$Q$33))*($B76-Params!$Q$33)),$I$2,"")</f>
        <v/>
      </c>
      <c r="J76" s="1" t="str">
        <f>IF(AND($C76&gt;=Params!$C$22,$C76&lt;Params!$C$22+((Params!$E$17-Params!$C$22)/(Params!$E$33-Params!$C$33))*($B76-Params!$C$33),$C76&lt;Params!$E$17+((Params!$F$22-Params!$E$17)/(Params!$F$33-Params!$E$33))*($B76-Params!$E$33)),$J$2,"")</f>
        <v>TrachyBasalt</v>
      </c>
      <c r="K76" s="1" t="str">
        <f>IF(AND($C76&gt;=Params!$E$17+((Params!$F$22-Params!$E$17)/(Params!$F$33-Params!$E$33))*($B76-Params!$E$33),$C76&gt;=Params!$F$22+((Params!$J$20-Params!$F$22)/(Params!$J$33-Params!$F$33))*($B76-Params!$F$33),$C76&lt;Params!$E$17+((Params!$H$13-Params!$E$17)/(Params!$H$33-Params!$E$33))*($B76-Params!$E$33),$C76&lt;Params!$H$13+((Params!$J$20-Params!$H$13)/(Params!$J$33-Params!$H$33))*($B76-Params!$H$33)),$K$2,"")</f>
        <v/>
      </c>
      <c r="L76" s="1" t="str">
        <f>IF(AND($C76&gt;=Params!$H$13+((Params!$J$20-Params!$H$13)/(Params!$J$33-Params!$H$33))*($B76-Params!$H$33),$C76&gt;=Params!$J$20+((Params!$N$18-Params!$J$20)/(Params!$N$33-Params!$J$33))*($B76-Params!$J$33),$C76&lt;Params!$H$13+((Params!$K$9-Params!$H$13)/(Params!$K$33-Params!$H$33))*($B76-Params!$H$33),$C76&lt;Params!$K$9+((Params!$N$18-Params!$K$9)/(Params!$N$33-Params!$K$33))*($B76-Params!$K$33)),$L$2,"")</f>
        <v/>
      </c>
      <c r="M76" s="2" t="str">
        <f>IF(AND($C76&gt;=Params!$K$9+((Params!$N$18-Params!$K$9)/(Params!$N$33-Params!$K$33))*($B76-Params!$K$33),$C76&gt;=Params!$N$18+((Params!$Q$16-Params!$N$18)/(Params!$Q$33-Params!$N106))*($B76-Params!$Q$33),$C76&lt;Params!$K$9+((Params!$L$5-Params!$K$9)/(Params!$L$33-Params!$K$33))*($B76-Params!$K$33),$C76&lt;Params!$L$5+((Params!$Q$4-Params!$L$5)/(Params!$Q$33-Params!$L$33))*($B76-Params!$L$33),$B76&lt;Params!$Q$33),$M$2,"")</f>
        <v/>
      </c>
      <c r="N76" s="3" t="str">
        <f>IF(OR(AND($C76&gt;=Params!$A$26,$B76&gt;=Params!$A$33,$B76&lt;Params!$C$33,$C76&lt;Params!$A$18+((Params!$C$13-Params!$A$18)/(Params!$C$33-Params!$A$33))*($B76-Params!$A$33)),AND($B76&gt;=Params!$C$33,$C76&gt;Params!$C$22+((Params!$E$17-Params!$C$22)/(Params!$E$33-Params!$C$33))*($B76-Params!$C$33),$C76&lt;Params!$C$13+((Params!$E$17-Params!$C$13)/(Params!$E$33-Params!$C$33))*($B76-Params!$C$33))),$N$2,"")</f>
        <v/>
      </c>
      <c r="O76" s="1" t="str">
        <f>IF(AND($C76&gt;=Params!$C$13+((Params!$E$17-Params!$C$13)/(Params!$E$33-Params!$C$33))*($B76-Params!$C$33),$C76&gt;=Params!$E$17+((Params!$H$13-Params!$E$17)/(Params!$H$33-Params!$E$33))*($B76-Params!$E$33),$C76&lt;Params!$C$13+((Params!$D$9-Params!$C$13)/(Params!$D$33-Params!$C$33))*($B76-Params!$C$33),$C76&lt;Params!$D$9+((Params!$H$13-Params!$D$9)/(Params!$H$33-Params!$D$33))*($B76-Params!$D$33)),$O$2,"")</f>
        <v/>
      </c>
      <c r="P76" s="1" t="str">
        <f>IF(AND($C76&gt;=Params!$D$9+((Params!$H$13-Params!$D$9)/(Params!$H$33-Params!$D$33))*($B76-Params!$D$33),$C76&gt;=Params!$H$13+((Params!$K$9-Params!$H$13)/(Params!$K$33-Params!$H$33))*($B76-Params!$H$33),$C76&lt;Params!$D$9+((Params!$G$4-Params!$D$9)/(Params!$G$33-Params!$D$33))*($B76-Params!$D$33),$C76&lt;Params!$G$4+((Params!$K$9-Params!$G$4)/(Params!$K$33-Params!$G$33))*($B76-Params!$G$33)),$P$2,"")</f>
        <v/>
      </c>
      <c r="Q76" s="1" t="str">
        <f>IF(AND($C76&gt;=Params!$G$4+((Params!$K$9-Params!$G$4)/(Params!$K$33-Params!$G$33))*($B76-Params!$G$33),$C76&gt;Params!$K$9+((Params!$L$5-Params!$K$9)/(Params!$L$33-Params!$K$33))*($B76-Params!$K$33),$C76&lt;Params!$G$4+((Params!$L$5-Params!$G$4)/(Params!$L$33-Params!$G$33))*($B76-Params!$G$33)),$Q$2,"")</f>
        <v/>
      </c>
      <c r="R76" s="2" t="str">
        <f>IF(AND(OR($B76&lt;Params!$A$33,AND($B76&gt;=Params!$A$33,$B76&lt;Params!$C$33,$C76&gt;=Params!$A$18+((Params!$C$13-Params!$A$18)/(Params!$C$33-Params!$A$33))*($B76-Params!$A$33)),AND($B76&gt;=Params!$C$33,$B76&lt;Params!$D$33,$C76&gt;=Params!$C$13+((Params!$D$9-Params!$C$13)/(Params!$D$33-Params!$C$33))*($B76-Params!$C$33)),AND($B76&gt;=Params!$D$33,$C76&gt;=Params!$D$9+((Params!$G$4-Params!$D$9)/(Params!$G$33-Params!$D$33))*($B76-Params!$D$33))),$C76&lt;Params!$G$4,$B76&gt;0,$C76&gt;0),$R$2,"")</f>
        <v/>
      </c>
      <c r="S76" s="18" t="str">
        <f t="shared" si="1"/>
        <v>TrachyBasalt</v>
      </c>
      <c r="T76" s="14" t="str">
        <f>IF(AND($S76&lt;&gt;$J$2,$S76&lt;&gt;$K$2,$S76&lt;&gt;$L$2),"",
IF($S76=$J$2,IF(Data!$C76&gt;=Data!$D76+2,"Hawaiite","Potassic Trachybasalt"),
IF($S76=$K$2,IF(Data!$C76&gt;=Data!$D76+2,"Mugearite","Shoshonite"),
IF($S76=$L$2,(IF(Data!$C76&gt;=Data!$D76+2,"Benmoreite","Latite")),""))))</f>
        <v>Potassic Trachybasalt</v>
      </c>
    </row>
    <row r="77" spans="1:20" x14ac:dyDescent="0.2">
      <c r="A77" s="16" t="str">
        <f>Data!$A77</f>
        <v>Lesne et al 2011</v>
      </c>
      <c r="B77" s="27">
        <f>Data!$B77</f>
        <v>47.59</v>
      </c>
      <c r="C77" s="28">
        <f>Data!$C77+Data!$D77</f>
        <v>5.4</v>
      </c>
      <c r="D77" s="1" t="str">
        <f>IF(AND(AND($B77&gt;=Params!$A$33,$B77&lt;Params!$C$33),AND($C77&gt;=Params!$A$32,$C77&lt;Params!$A$26)),$D$2,"")</f>
        <v/>
      </c>
      <c r="E77" s="1" t="str">
        <f>IF(AND(AND($B77&gt;=Params!$C$33,$B77&lt;Params!$F$33),AND($C77&gt;=Params!$C$32,$C77&lt;Params!$C$22)),$E$2,"")</f>
        <v/>
      </c>
      <c r="F77" s="4" t="str">
        <f>IF(AND($B77&gt;=Params!$F$33,$B77&lt;Params!$J$33,$C77&lt;Params!$F$22+((Params!$J$20-Params!$F$22)/(Params!$J$33-Params!$F$33))*($B77-Params!$F$33)),$F$2,"")</f>
        <v/>
      </c>
      <c r="G77" s="4" t="str">
        <f>IF(AND($B77&gt;=Params!$J$33,$B77&lt;Params!$N$33,$C77&lt;Params!$J$20+((Params!$N$18-Params!$J$20)/(Params!$N$33-Params!$J$33))*($B77-Params!$J$33)),$G$2,"")</f>
        <v/>
      </c>
      <c r="H77" s="4" t="str">
        <f>IF(AND($B77&gt;=Params!$N$33,$C77&lt;Params!$N$18+((Params!$Q$16-Params!$N$18)/(Params!$Q$33-Params!$N$33))*($B77-Params!$N$33),C$3&lt;Params!$Q$16+((Params!$S$32-Params!$Q$16)/(Params!$S$33-Params!$Q$33))*($B77-Params!$Q$33)),$H$2,"")</f>
        <v/>
      </c>
      <c r="I77" s="12" t="str">
        <f>IF(AND($B77&gt;=Params!$Q$33,$C77&gt;=Params!$Q$16+((Params!$S$32-Params!$Q$16)/(Params!$S$33-Params!$Q$33))*($B77-Params!$Q$33)),$I$2,"")</f>
        <v/>
      </c>
      <c r="J77" s="1" t="str">
        <f>IF(AND($C77&gt;=Params!$C$22,$C77&lt;Params!$C$22+((Params!$E$17-Params!$C$22)/(Params!$E$33-Params!$C$33))*($B77-Params!$C$33),$C77&lt;Params!$E$17+((Params!$F$22-Params!$E$17)/(Params!$F$33-Params!$E$33))*($B77-Params!$E$33)),$J$2,"")</f>
        <v>TrachyBasalt</v>
      </c>
      <c r="K77" s="1" t="str">
        <f>IF(AND($C77&gt;=Params!$E$17+((Params!$F$22-Params!$E$17)/(Params!$F$33-Params!$E$33))*($B77-Params!$E$33),$C77&gt;=Params!$F$22+((Params!$J$20-Params!$F$22)/(Params!$J$33-Params!$F$33))*($B77-Params!$F$33),$C77&lt;Params!$E$17+((Params!$H$13-Params!$E$17)/(Params!$H$33-Params!$E$33))*($B77-Params!$E$33),$C77&lt;Params!$H$13+((Params!$J$20-Params!$H$13)/(Params!$J$33-Params!$H$33))*($B77-Params!$H$33)),$K$2,"")</f>
        <v/>
      </c>
      <c r="L77" s="1" t="str">
        <f>IF(AND($C77&gt;=Params!$H$13+((Params!$J$20-Params!$H$13)/(Params!$J$33-Params!$H$33))*($B77-Params!$H$33),$C77&gt;=Params!$J$20+((Params!$N$18-Params!$J$20)/(Params!$N$33-Params!$J$33))*($B77-Params!$J$33),$C77&lt;Params!$H$13+((Params!$K$9-Params!$H$13)/(Params!$K$33-Params!$H$33))*($B77-Params!$H$33),$C77&lt;Params!$K$9+((Params!$N$18-Params!$K$9)/(Params!$N$33-Params!$K$33))*($B77-Params!$K$33)),$L$2,"")</f>
        <v/>
      </c>
      <c r="M77" s="2" t="str">
        <f>IF(AND($C77&gt;=Params!$K$9+((Params!$N$18-Params!$K$9)/(Params!$N$33-Params!$K$33))*($B77-Params!$K$33),$C77&gt;=Params!$N$18+((Params!$Q$16-Params!$N$18)/(Params!$Q$33-Params!$N107))*($B77-Params!$Q$33),$C77&lt;Params!$K$9+((Params!$L$5-Params!$K$9)/(Params!$L$33-Params!$K$33))*($B77-Params!$K$33),$C77&lt;Params!$L$5+((Params!$Q$4-Params!$L$5)/(Params!$Q$33-Params!$L$33))*($B77-Params!$L$33),$B77&lt;Params!$Q$33),$M$2,"")</f>
        <v/>
      </c>
      <c r="N77" s="3" t="str">
        <f>IF(OR(AND($C77&gt;=Params!$A$26,$B77&gt;=Params!$A$33,$B77&lt;Params!$C$33,$C77&lt;Params!$A$18+((Params!$C$13-Params!$A$18)/(Params!$C$33-Params!$A$33))*($B77-Params!$A$33)),AND($B77&gt;=Params!$C$33,$C77&gt;Params!$C$22+((Params!$E$17-Params!$C$22)/(Params!$E$33-Params!$C$33))*($B77-Params!$C$33),$C77&lt;Params!$C$13+((Params!$E$17-Params!$C$13)/(Params!$E$33-Params!$C$33))*($B77-Params!$C$33))),$N$2,"")</f>
        <v/>
      </c>
      <c r="O77" s="1" t="str">
        <f>IF(AND($C77&gt;=Params!$C$13+((Params!$E$17-Params!$C$13)/(Params!$E$33-Params!$C$33))*($B77-Params!$C$33),$C77&gt;=Params!$E$17+((Params!$H$13-Params!$E$17)/(Params!$H$33-Params!$E$33))*($B77-Params!$E$33),$C77&lt;Params!$C$13+((Params!$D$9-Params!$C$13)/(Params!$D$33-Params!$C$33))*($B77-Params!$C$33),$C77&lt;Params!$D$9+((Params!$H$13-Params!$D$9)/(Params!$H$33-Params!$D$33))*($B77-Params!$D$33)),$O$2,"")</f>
        <v/>
      </c>
      <c r="P77" s="1" t="str">
        <f>IF(AND($C77&gt;=Params!$D$9+((Params!$H$13-Params!$D$9)/(Params!$H$33-Params!$D$33))*($B77-Params!$D$33),$C77&gt;=Params!$H$13+((Params!$K$9-Params!$H$13)/(Params!$K$33-Params!$H$33))*($B77-Params!$H$33),$C77&lt;Params!$D$9+((Params!$G$4-Params!$D$9)/(Params!$G$33-Params!$D$33))*($B77-Params!$D$33),$C77&lt;Params!$G$4+((Params!$K$9-Params!$G$4)/(Params!$K$33-Params!$G$33))*($B77-Params!$G$33)),$P$2,"")</f>
        <v/>
      </c>
      <c r="Q77" s="1" t="str">
        <f>IF(AND($C77&gt;=Params!$G$4+((Params!$K$9-Params!$G$4)/(Params!$K$33-Params!$G$33))*($B77-Params!$G$33),$C77&gt;Params!$K$9+((Params!$L$5-Params!$K$9)/(Params!$L$33-Params!$K$33))*($B77-Params!$K$33),$C77&lt;Params!$G$4+((Params!$L$5-Params!$G$4)/(Params!$L$33-Params!$G$33))*($B77-Params!$G$33)),$Q$2,"")</f>
        <v/>
      </c>
      <c r="R77" s="2" t="str">
        <f>IF(AND(OR($B77&lt;Params!$A$33,AND($B77&gt;=Params!$A$33,$B77&lt;Params!$C$33,$C77&gt;=Params!$A$18+((Params!$C$13-Params!$A$18)/(Params!$C$33-Params!$A$33))*($B77-Params!$A$33)),AND($B77&gt;=Params!$C$33,$B77&lt;Params!$D$33,$C77&gt;=Params!$C$13+((Params!$D$9-Params!$C$13)/(Params!$D$33-Params!$C$33))*($B77-Params!$C$33)),AND($B77&gt;=Params!$D$33,$C77&gt;=Params!$D$9+((Params!$G$4-Params!$D$9)/(Params!$G$33-Params!$D$33))*($B77-Params!$D$33))),$C77&lt;Params!$G$4,$B77&gt;0,$C77&gt;0),$R$2,"")</f>
        <v/>
      </c>
      <c r="S77" s="18" t="str">
        <f t="shared" si="1"/>
        <v>TrachyBasalt</v>
      </c>
      <c r="T77" s="14" t="str">
        <f>IF(AND($S77&lt;&gt;$J$2,$S77&lt;&gt;$K$2,$S77&lt;&gt;$L$2),"",
IF($S77=$J$2,IF(Data!$C77&gt;=Data!$D77+2,"Hawaiite","Potassic Trachybasalt"),
IF($S77=$K$2,IF(Data!$C77&gt;=Data!$D77+2,"Mugearite","Shoshonite"),
IF($S77=$L$2,(IF(Data!$C77&gt;=Data!$D77+2,"Benmoreite","Latite")),""))))</f>
        <v>Potassic Trachybasalt</v>
      </c>
    </row>
    <row r="78" spans="1:20" x14ac:dyDescent="0.2">
      <c r="A78" s="16" t="str">
        <f>Data!$A78</f>
        <v>Lesne et al 2011</v>
      </c>
      <c r="B78" s="27">
        <f>Data!$B78</f>
        <v>47.59</v>
      </c>
      <c r="C78" s="28">
        <f>Data!$C78+Data!$D78</f>
        <v>5.4</v>
      </c>
      <c r="D78" s="1" t="str">
        <f>IF(AND(AND($B78&gt;=Params!$A$33,$B78&lt;Params!$C$33),AND($C78&gt;=Params!$A$32,$C78&lt;Params!$A$26)),$D$2,"")</f>
        <v/>
      </c>
      <c r="E78" s="1" t="str">
        <f>IF(AND(AND($B78&gt;=Params!$C$33,$B78&lt;Params!$F$33),AND($C78&gt;=Params!$C$32,$C78&lt;Params!$C$22)),$E$2,"")</f>
        <v/>
      </c>
      <c r="F78" s="4" t="str">
        <f>IF(AND($B78&gt;=Params!$F$33,$B78&lt;Params!$J$33,$C78&lt;Params!$F$22+((Params!$J$20-Params!$F$22)/(Params!$J$33-Params!$F$33))*($B78-Params!$F$33)),$F$2,"")</f>
        <v/>
      </c>
      <c r="G78" s="4" t="str">
        <f>IF(AND($B78&gt;=Params!$J$33,$B78&lt;Params!$N$33,$C78&lt;Params!$J$20+((Params!$N$18-Params!$J$20)/(Params!$N$33-Params!$J$33))*($B78-Params!$J$33)),$G$2,"")</f>
        <v/>
      </c>
      <c r="H78" s="4" t="str">
        <f>IF(AND($B78&gt;=Params!$N$33,$C78&lt;Params!$N$18+((Params!$Q$16-Params!$N$18)/(Params!$Q$33-Params!$N$33))*($B78-Params!$N$33),C$3&lt;Params!$Q$16+((Params!$S$32-Params!$Q$16)/(Params!$S$33-Params!$Q$33))*($B78-Params!$Q$33)),$H$2,"")</f>
        <v/>
      </c>
      <c r="I78" s="12" t="str">
        <f>IF(AND($B78&gt;=Params!$Q$33,$C78&gt;=Params!$Q$16+((Params!$S$32-Params!$Q$16)/(Params!$S$33-Params!$Q$33))*($B78-Params!$Q$33)),$I$2,"")</f>
        <v/>
      </c>
      <c r="J78" s="1" t="str">
        <f>IF(AND($C78&gt;=Params!$C$22,$C78&lt;Params!$C$22+((Params!$E$17-Params!$C$22)/(Params!$E$33-Params!$C$33))*($B78-Params!$C$33),$C78&lt;Params!$E$17+((Params!$F$22-Params!$E$17)/(Params!$F$33-Params!$E$33))*($B78-Params!$E$33)),$J$2,"")</f>
        <v>TrachyBasalt</v>
      </c>
      <c r="K78" s="1" t="str">
        <f>IF(AND($C78&gt;=Params!$E$17+((Params!$F$22-Params!$E$17)/(Params!$F$33-Params!$E$33))*($B78-Params!$E$33),$C78&gt;=Params!$F$22+((Params!$J$20-Params!$F$22)/(Params!$J$33-Params!$F$33))*($B78-Params!$F$33),$C78&lt;Params!$E$17+((Params!$H$13-Params!$E$17)/(Params!$H$33-Params!$E$33))*($B78-Params!$E$33),$C78&lt;Params!$H$13+((Params!$J$20-Params!$H$13)/(Params!$J$33-Params!$H$33))*($B78-Params!$H$33)),$K$2,"")</f>
        <v/>
      </c>
      <c r="L78" s="1" t="str">
        <f>IF(AND($C78&gt;=Params!$H$13+((Params!$J$20-Params!$H$13)/(Params!$J$33-Params!$H$33))*($B78-Params!$H$33),$C78&gt;=Params!$J$20+((Params!$N$18-Params!$J$20)/(Params!$N$33-Params!$J$33))*($B78-Params!$J$33),$C78&lt;Params!$H$13+((Params!$K$9-Params!$H$13)/(Params!$K$33-Params!$H$33))*($B78-Params!$H$33),$C78&lt;Params!$K$9+((Params!$N$18-Params!$K$9)/(Params!$N$33-Params!$K$33))*($B78-Params!$K$33)),$L$2,"")</f>
        <v/>
      </c>
      <c r="M78" s="2" t="str">
        <f>IF(AND($C78&gt;=Params!$K$9+((Params!$N$18-Params!$K$9)/(Params!$N$33-Params!$K$33))*($B78-Params!$K$33),$C78&gt;=Params!$N$18+((Params!$Q$16-Params!$N$18)/(Params!$Q$33-Params!$N108))*($B78-Params!$Q$33),$C78&lt;Params!$K$9+((Params!$L$5-Params!$K$9)/(Params!$L$33-Params!$K$33))*($B78-Params!$K$33),$C78&lt;Params!$L$5+((Params!$Q$4-Params!$L$5)/(Params!$Q$33-Params!$L$33))*($B78-Params!$L$33),$B78&lt;Params!$Q$33),$M$2,"")</f>
        <v/>
      </c>
      <c r="N78" s="3" t="str">
        <f>IF(OR(AND($C78&gt;=Params!$A$26,$B78&gt;=Params!$A$33,$B78&lt;Params!$C$33,$C78&lt;Params!$A$18+((Params!$C$13-Params!$A$18)/(Params!$C$33-Params!$A$33))*($B78-Params!$A$33)),AND($B78&gt;=Params!$C$33,$C78&gt;Params!$C$22+((Params!$E$17-Params!$C$22)/(Params!$E$33-Params!$C$33))*($B78-Params!$C$33),$C78&lt;Params!$C$13+((Params!$E$17-Params!$C$13)/(Params!$E$33-Params!$C$33))*($B78-Params!$C$33))),$N$2,"")</f>
        <v/>
      </c>
      <c r="O78" s="1" t="str">
        <f>IF(AND($C78&gt;=Params!$C$13+((Params!$E$17-Params!$C$13)/(Params!$E$33-Params!$C$33))*($B78-Params!$C$33),$C78&gt;=Params!$E$17+((Params!$H$13-Params!$E$17)/(Params!$H$33-Params!$E$33))*($B78-Params!$E$33),$C78&lt;Params!$C$13+((Params!$D$9-Params!$C$13)/(Params!$D$33-Params!$C$33))*($B78-Params!$C$33),$C78&lt;Params!$D$9+((Params!$H$13-Params!$D$9)/(Params!$H$33-Params!$D$33))*($B78-Params!$D$33)),$O$2,"")</f>
        <v/>
      </c>
      <c r="P78" s="1" t="str">
        <f>IF(AND($C78&gt;=Params!$D$9+((Params!$H$13-Params!$D$9)/(Params!$H$33-Params!$D$33))*($B78-Params!$D$33),$C78&gt;=Params!$H$13+((Params!$K$9-Params!$H$13)/(Params!$K$33-Params!$H$33))*($B78-Params!$H$33),$C78&lt;Params!$D$9+((Params!$G$4-Params!$D$9)/(Params!$G$33-Params!$D$33))*($B78-Params!$D$33),$C78&lt;Params!$G$4+((Params!$K$9-Params!$G$4)/(Params!$K$33-Params!$G$33))*($B78-Params!$G$33)),$P$2,"")</f>
        <v/>
      </c>
      <c r="Q78" s="1" t="str">
        <f>IF(AND($C78&gt;=Params!$G$4+((Params!$K$9-Params!$G$4)/(Params!$K$33-Params!$G$33))*($B78-Params!$G$33),$C78&gt;Params!$K$9+((Params!$L$5-Params!$K$9)/(Params!$L$33-Params!$K$33))*($B78-Params!$K$33),$C78&lt;Params!$G$4+((Params!$L$5-Params!$G$4)/(Params!$L$33-Params!$G$33))*($B78-Params!$G$33)),$Q$2,"")</f>
        <v/>
      </c>
      <c r="R78" s="2" t="str">
        <f>IF(AND(OR($B78&lt;Params!$A$33,AND($B78&gt;=Params!$A$33,$B78&lt;Params!$C$33,$C78&gt;=Params!$A$18+((Params!$C$13-Params!$A$18)/(Params!$C$33-Params!$A$33))*($B78-Params!$A$33)),AND($B78&gt;=Params!$C$33,$B78&lt;Params!$D$33,$C78&gt;=Params!$C$13+((Params!$D$9-Params!$C$13)/(Params!$D$33-Params!$C$33))*($B78-Params!$C$33)),AND($B78&gt;=Params!$D$33,$C78&gt;=Params!$D$9+((Params!$G$4-Params!$D$9)/(Params!$G$33-Params!$D$33))*($B78-Params!$D$33))),$C78&lt;Params!$G$4,$B78&gt;0,$C78&gt;0),$R$2,"")</f>
        <v/>
      </c>
      <c r="S78" s="18" t="str">
        <f t="shared" si="1"/>
        <v>TrachyBasalt</v>
      </c>
      <c r="T78" s="14" t="str">
        <f>IF(AND($S78&lt;&gt;$J$2,$S78&lt;&gt;$K$2,$S78&lt;&gt;$L$2),"",
IF($S78=$J$2,IF(Data!$C78&gt;=Data!$D78+2,"Hawaiite","Potassic Trachybasalt"),
IF($S78=$K$2,IF(Data!$C78&gt;=Data!$D78+2,"Mugearite","Shoshonite"),
IF($S78=$L$2,(IF(Data!$C78&gt;=Data!$D78+2,"Benmoreite","Latite")),""))))</f>
        <v>Potassic Trachybasalt</v>
      </c>
    </row>
    <row r="79" spans="1:20" x14ac:dyDescent="0.2">
      <c r="A79" s="16" t="str">
        <f>Data!$A79</f>
        <v>Lesne et al 2011</v>
      </c>
      <c r="B79" s="27">
        <f>Data!$B79</f>
        <v>47.59</v>
      </c>
      <c r="C79" s="28">
        <f>Data!$C79+Data!$D79</f>
        <v>5.4</v>
      </c>
      <c r="D79" s="1" t="str">
        <f>IF(AND(AND($B79&gt;=Params!$A$33,$B79&lt;Params!$C$33),AND($C79&gt;=Params!$A$32,$C79&lt;Params!$A$26)),$D$2,"")</f>
        <v/>
      </c>
      <c r="E79" s="1" t="str">
        <f>IF(AND(AND($B79&gt;=Params!$C$33,$B79&lt;Params!$F$33),AND($C79&gt;=Params!$C$32,$C79&lt;Params!$C$22)),$E$2,"")</f>
        <v/>
      </c>
      <c r="F79" s="4" t="str">
        <f>IF(AND($B79&gt;=Params!$F$33,$B79&lt;Params!$J$33,$C79&lt;Params!$F$22+((Params!$J$20-Params!$F$22)/(Params!$J$33-Params!$F$33))*($B79-Params!$F$33)),$F$2,"")</f>
        <v/>
      </c>
      <c r="G79" s="4" t="str">
        <f>IF(AND($B79&gt;=Params!$J$33,$B79&lt;Params!$N$33,$C79&lt;Params!$J$20+((Params!$N$18-Params!$J$20)/(Params!$N$33-Params!$J$33))*($B79-Params!$J$33)),$G$2,"")</f>
        <v/>
      </c>
      <c r="H79" s="4" t="str">
        <f>IF(AND($B79&gt;=Params!$N$33,$C79&lt;Params!$N$18+((Params!$Q$16-Params!$N$18)/(Params!$Q$33-Params!$N$33))*($B79-Params!$N$33),C$3&lt;Params!$Q$16+((Params!$S$32-Params!$Q$16)/(Params!$S$33-Params!$Q$33))*($B79-Params!$Q$33)),$H$2,"")</f>
        <v/>
      </c>
      <c r="I79" s="12" t="str">
        <f>IF(AND($B79&gt;=Params!$Q$33,$C79&gt;=Params!$Q$16+((Params!$S$32-Params!$Q$16)/(Params!$S$33-Params!$Q$33))*($B79-Params!$Q$33)),$I$2,"")</f>
        <v/>
      </c>
      <c r="J79" s="1" t="str">
        <f>IF(AND($C79&gt;=Params!$C$22,$C79&lt;Params!$C$22+((Params!$E$17-Params!$C$22)/(Params!$E$33-Params!$C$33))*($B79-Params!$C$33),$C79&lt;Params!$E$17+((Params!$F$22-Params!$E$17)/(Params!$F$33-Params!$E$33))*($B79-Params!$E$33)),$J$2,"")</f>
        <v>TrachyBasalt</v>
      </c>
      <c r="K79" s="1" t="str">
        <f>IF(AND($C79&gt;=Params!$E$17+((Params!$F$22-Params!$E$17)/(Params!$F$33-Params!$E$33))*($B79-Params!$E$33),$C79&gt;=Params!$F$22+((Params!$J$20-Params!$F$22)/(Params!$J$33-Params!$F$33))*($B79-Params!$F$33),$C79&lt;Params!$E$17+((Params!$H$13-Params!$E$17)/(Params!$H$33-Params!$E$33))*($B79-Params!$E$33),$C79&lt;Params!$H$13+((Params!$J$20-Params!$H$13)/(Params!$J$33-Params!$H$33))*($B79-Params!$H$33)),$K$2,"")</f>
        <v/>
      </c>
      <c r="L79" s="1" t="str">
        <f>IF(AND($C79&gt;=Params!$H$13+((Params!$J$20-Params!$H$13)/(Params!$J$33-Params!$H$33))*($B79-Params!$H$33),$C79&gt;=Params!$J$20+((Params!$N$18-Params!$J$20)/(Params!$N$33-Params!$J$33))*($B79-Params!$J$33),$C79&lt;Params!$H$13+((Params!$K$9-Params!$H$13)/(Params!$K$33-Params!$H$33))*($B79-Params!$H$33),$C79&lt;Params!$K$9+((Params!$N$18-Params!$K$9)/(Params!$N$33-Params!$K$33))*($B79-Params!$K$33)),$L$2,"")</f>
        <v/>
      </c>
      <c r="M79" s="2" t="str">
        <f>IF(AND($C79&gt;=Params!$K$9+((Params!$N$18-Params!$K$9)/(Params!$N$33-Params!$K$33))*($B79-Params!$K$33),$C79&gt;=Params!$N$18+((Params!$Q$16-Params!$N$18)/(Params!$Q$33-Params!$N109))*($B79-Params!$Q$33),$C79&lt;Params!$K$9+((Params!$L$5-Params!$K$9)/(Params!$L$33-Params!$K$33))*($B79-Params!$K$33),$C79&lt;Params!$L$5+((Params!$Q$4-Params!$L$5)/(Params!$Q$33-Params!$L$33))*($B79-Params!$L$33),$B79&lt;Params!$Q$33),$M$2,"")</f>
        <v/>
      </c>
      <c r="N79" s="3" t="str">
        <f>IF(OR(AND($C79&gt;=Params!$A$26,$B79&gt;=Params!$A$33,$B79&lt;Params!$C$33,$C79&lt;Params!$A$18+((Params!$C$13-Params!$A$18)/(Params!$C$33-Params!$A$33))*($B79-Params!$A$33)),AND($B79&gt;=Params!$C$33,$C79&gt;Params!$C$22+((Params!$E$17-Params!$C$22)/(Params!$E$33-Params!$C$33))*($B79-Params!$C$33),$C79&lt;Params!$C$13+((Params!$E$17-Params!$C$13)/(Params!$E$33-Params!$C$33))*($B79-Params!$C$33))),$N$2,"")</f>
        <v/>
      </c>
      <c r="O79" s="1" t="str">
        <f>IF(AND($C79&gt;=Params!$C$13+((Params!$E$17-Params!$C$13)/(Params!$E$33-Params!$C$33))*($B79-Params!$C$33),$C79&gt;=Params!$E$17+((Params!$H$13-Params!$E$17)/(Params!$H$33-Params!$E$33))*($B79-Params!$E$33),$C79&lt;Params!$C$13+((Params!$D$9-Params!$C$13)/(Params!$D$33-Params!$C$33))*($B79-Params!$C$33),$C79&lt;Params!$D$9+((Params!$H$13-Params!$D$9)/(Params!$H$33-Params!$D$33))*($B79-Params!$D$33)),$O$2,"")</f>
        <v/>
      </c>
      <c r="P79" s="1" t="str">
        <f>IF(AND($C79&gt;=Params!$D$9+((Params!$H$13-Params!$D$9)/(Params!$H$33-Params!$D$33))*($B79-Params!$D$33),$C79&gt;=Params!$H$13+((Params!$K$9-Params!$H$13)/(Params!$K$33-Params!$H$33))*($B79-Params!$H$33),$C79&lt;Params!$D$9+((Params!$G$4-Params!$D$9)/(Params!$G$33-Params!$D$33))*($B79-Params!$D$33),$C79&lt;Params!$G$4+((Params!$K$9-Params!$G$4)/(Params!$K$33-Params!$G$33))*($B79-Params!$G$33)),$P$2,"")</f>
        <v/>
      </c>
      <c r="Q79" s="1" t="str">
        <f>IF(AND($C79&gt;=Params!$G$4+((Params!$K$9-Params!$G$4)/(Params!$K$33-Params!$G$33))*($B79-Params!$G$33),$C79&gt;Params!$K$9+((Params!$L$5-Params!$K$9)/(Params!$L$33-Params!$K$33))*($B79-Params!$K$33),$C79&lt;Params!$G$4+((Params!$L$5-Params!$G$4)/(Params!$L$33-Params!$G$33))*($B79-Params!$G$33)),$Q$2,"")</f>
        <v/>
      </c>
      <c r="R79" s="2" t="str">
        <f>IF(AND(OR($B79&lt;Params!$A$33,AND($B79&gt;=Params!$A$33,$B79&lt;Params!$C$33,$C79&gt;=Params!$A$18+((Params!$C$13-Params!$A$18)/(Params!$C$33-Params!$A$33))*($B79-Params!$A$33)),AND($B79&gt;=Params!$C$33,$B79&lt;Params!$D$33,$C79&gt;=Params!$C$13+((Params!$D$9-Params!$C$13)/(Params!$D$33-Params!$C$33))*($B79-Params!$C$33)),AND($B79&gt;=Params!$D$33,$C79&gt;=Params!$D$9+((Params!$G$4-Params!$D$9)/(Params!$G$33-Params!$D$33))*($B79-Params!$D$33))),$C79&lt;Params!$G$4,$B79&gt;0,$C79&gt;0),$R$2,"")</f>
        <v/>
      </c>
      <c r="S79" s="18" t="str">
        <f t="shared" si="1"/>
        <v>TrachyBasalt</v>
      </c>
      <c r="T79" s="14" t="str">
        <f>IF(AND($S79&lt;&gt;$J$2,$S79&lt;&gt;$K$2,$S79&lt;&gt;$L$2),"",
IF($S79=$J$2,IF(Data!$C79&gt;=Data!$D79+2,"Hawaiite","Potassic Trachybasalt"),
IF($S79=$K$2,IF(Data!$C79&gt;=Data!$D79+2,"Mugearite","Shoshonite"),
IF($S79=$L$2,(IF(Data!$C79&gt;=Data!$D79+2,"Benmoreite","Latite")),""))))</f>
        <v>Potassic Trachybasalt</v>
      </c>
    </row>
    <row r="80" spans="1:20" x14ac:dyDescent="0.2">
      <c r="A80" s="16" t="str">
        <f>Data!$A80</f>
        <v>Lesne et al 2011</v>
      </c>
      <c r="B80" s="27">
        <f>Data!$B80</f>
        <v>47.59</v>
      </c>
      <c r="C80" s="28">
        <f>Data!$C80+Data!$D80</f>
        <v>5.4</v>
      </c>
      <c r="D80" s="1" t="str">
        <f>IF(AND(AND($B80&gt;=Params!$A$33,$B80&lt;Params!$C$33),AND($C80&gt;=Params!$A$32,$C80&lt;Params!$A$26)),$D$2,"")</f>
        <v/>
      </c>
      <c r="E80" s="1" t="str">
        <f>IF(AND(AND($B80&gt;=Params!$C$33,$B80&lt;Params!$F$33),AND($C80&gt;=Params!$C$32,$C80&lt;Params!$C$22)),$E$2,"")</f>
        <v/>
      </c>
      <c r="F80" s="4" t="str">
        <f>IF(AND($B80&gt;=Params!$F$33,$B80&lt;Params!$J$33,$C80&lt;Params!$F$22+((Params!$J$20-Params!$F$22)/(Params!$J$33-Params!$F$33))*($B80-Params!$F$33)),$F$2,"")</f>
        <v/>
      </c>
      <c r="G80" s="4" t="str">
        <f>IF(AND($B80&gt;=Params!$J$33,$B80&lt;Params!$N$33,$C80&lt;Params!$J$20+((Params!$N$18-Params!$J$20)/(Params!$N$33-Params!$J$33))*($B80-Params!$J$33)),$G$2,"")</f>
        <v/>
      </c>
      <c r="H80" s="4" t="str">
        <f>IF(AND($B80&gt;=Params!$N$33,$C80&lt;Params!$N$18+((Params!$Q$16-Params!$N$18)/(Params!$Q$33-Params!$N$33))*($B80-Params!$N$33),C$3&lt;Params!$Q$16+((Params!$S$32-Params!$Q$16)/(Params!$S$33-Params!$Q$33))*($B80-Params!$Q$33)),$H$2,"")</f>
        <v/>
      </c>
      <c r="I80" s="12" t="str">
        <f>IF(AND($B80&gt;=Params!$Q$33,$C80&gt;=Params!$Q$16+((Params!$S$32-Params!$Q$16)/(Params!$S$33-Params!$Q$33))*($B80-Params!$Q$33)),$I$2,"")</f>
        <v/>
      </c>
      <c r="J80" s="1" t="str">
        <f>IF(AND($C80&gt;=Params!$C$22,$C80&lt;Params!$C$22+((Params!$E$17-Params!$C$22)/(Params!$E$33-Params!$C$33))*($B80-Params!$C$33),$C80&lt;Params!$E$17+((Params!$F$22-Params!$E$17)/(Params!$F$33-Params!$E$33))*($B80-Params!$E$33)),$J$2,"")</f>
        <v>TrachyBasalt</v>
      </c>
      <c r="K80" s="1" t="str">
        <f>IF(AND($C80&gt;=Params!$E$17+((Params!$F$22-Params!$E$17)/(Params!$F$33-Params!$E$33))*($B80-Params!$E$33),$C80&gt;=Params!$F$22+((Params!$J$20-Params!$F$22)/(Params!$J$33-Params!$F$33))*($B80-Params!$F$33),$C80&lt;Params!$E$17+((Params!$H$13-Params!$E$17)/(Params!$H$33-Params!$E$33))*($B80-Params!$E$33),$C80&lt;Params!$H$13+((Params!$J$20-Params!$H$13)/(Params!$J$33-Params!$H$33))*($B80-Params!$H$33)),$K$2,"")</f>
        <v/>
      </c>
      <c r="L80" s="1" t="str">
        <f>IF(AND($C80&gt;=Params!$H$13+((Params!$J$20-Params!$H$13)/(Params!$J$33-Params!$H$33))*($B80-Params!$H$33),$C80&gt;=Params!$J$20+((Params!$N$18-Params!$J$20)/(Params!$N$33-Params!$J$33))*($B80-Params!$J$33),$C80&lt;Params!$H$13+((Params!$K$9-Params!$H$13)/(Params!$K$33-Params!$H$33))*($B80-Params!$H$33),$C80&lt;Params!$K$9+((Params!$N$18-Params!$K$9)/(Params!$N$33-Params!$K$33))*($B80-Params!$K$33)),$L$2,"")</f>
        <v/>
      </c>
      <c r="M80" s="2" t="str">
        <f>IF(AND($C80&gt;=Params!$K$9+((Params!$N$18-Params!$K$9)/(Params!$N$33-Params!$K$33))*($B80-Params!$K$33),$C80&gt;=Params!$N$18+((Params!$Q$16-Params!$N$18)/(Params!$Q$33-Params!$N110))*($B80-Params!$Q$33),$C80&lt;Params!$K$9+((Params!$L$5-Params!$K$9)/(Params!$L$33-Params!$K$33))*($B80-Params!$K$33),$C80&lt;Params!$L$5+((Params!$Q$4-Params!$L$5)/(Params!$Q$33-Params!$L$33))*($B80-Params!$L$33),$B80&lt;Params!$Q$33),$M$2,"")</f>
        <v/>
      </c>
      <c r="N80" s="3" t="str">
        <f>IF(OR(AND($C80&gt;=Params!$A$26,$B80&gt;=Params!$A$33,$B80&lt;Params!$C$33,$C80&lt;Params!$A$18+((Params!$C$13-Params!$A$18)/(Params!$C$33-Params!$A$33))*($B80-Params!$A$33)),AND($B80&gt;=Params!$C$33,$C80&gt;Params!$C$22+((Params!$E$17-Params!$C$22)/(Params!$E$33-Params!$C$33))*($B80-Params!$C$33),$C80&lt;Params!$C$13+((Params!$E$17-Params!$C$13)/(Params!$E$33-Params!$C$33))*($B80-Params!$C$33))),$N$2,"")</f>
        <v/>
      </c>
      <c r="O80" s="1" t="str">
        <f>IF(AND($C80&gt;=Params!$C$13+((Params!$E$17-Params!$C$13)/(Params!$E$33-Params!$C$33))*($B80-Params!$C$33),$C80&gt;=Params!$E$17+((Params!$H$13-Params!$E$17)/(Params!$H$33-Params!$E$33))*($B80-Params!$E$33),$C80&lt;Params!$C$13+((Params!$D$9-Params!$C$13)/(Params!$D$33-Params!$C$33))*($B80-Params!$C$33),$C80&lt;Params!$D$9+((Params!$H$13-Params!$D$9)/(Params!$H$33-Params!$D$33))*($B80-Params!$D$33)),$O$2,"")</f>
        <v/>
      </c>
      <c r="P80" s="1" t="str">
        <f>IF(AND($C80&gt;=Params!$D$9+((Params!$H$13-Params!$D$9)/(Params!$H$33-Params!$D$33))*($B80-Params!$D$33),$C80&gt;=Params!$H$13+((Params!$K$9-Params!$H$13)/(Params!$K$33-Params!$H$33))*($B80-Params!$H$33),$C80&lt;Params!$D$9+((Params!$G$4-Params!$D$9)/(Params!$G$33-Params!$D$33))*($B80-Params!$D$33),$C80&lt;Params!$G$4+((Params!$K$9-Params!$G$4)/(Params!$K$33-Params!$G$33))*($B80-Params!$G$33)),$P$2,"")</f>
        <v/>
      </c>
      <c r="Q80" s="1" t="str">
        <f>IF(AND($C80&gt;=Params!$G$4+((Params!$K$9-Params!$G$4)/(Params!$K$33-Params!$G$33))*($B80-Params!$G$33),$C80&gt;Params!$K$9+((Params!$L$5-Params!$K$9)/(Params!$L$33-Params!$K$33))*($B80-Params!$K$33),$C80&lt;Params!$G$4+((Params!$L$5-Params!$G$4)/(Params!$L$33-Params!$G$33))*($B80-Params!$G$33)),$Q$2,"")</f>
        <v/>
      </c>
      <c r="R80" s="2" t="str">
        <f>IF(AND(OR($B80&lt;Params!$A$33,AND($B80&gt;=Params!$A$33,$B80&lt;Params!$C$33,$C80&gt;=Params!$A$18+((Params!$C$13-Params!$A$18)/(Params!$C$33-Params!$A$33))*($B80-Params!$A$33)),AND($B80&gt;=Params!$C$33,$B80&lt;Params!$D$33,$C80&gt;=Params!$C$13+((Params!$D$9-Params!$C$13)/(Params!$D$33-Params!$C$33))*($B80-Params!$C$33)),AND($B80&gt;=Params!$D$33,$C80&gt;=Params!$D$9+((Params!$G$4-Params!$D$9)/(Params!$G$33-Params!$D$33))*($B80-Params!$D$33))),$C80&lt;Params!$G$4,$B80&gt;0,$C80&gt;0),$R$2,"")</f>
        <v/>
      </c>
      <c r="S80" s="18" t="str">
        <f t="shared" si="1"/>
        <v>TrachyBasalt</v>
      </c>
      <c r="T80" s="14" t="str">
        <f>IF(AND($S80&lt;&gt;$J$2,$S80&lt;&gt;$K$2,$S80&lt;&gt;$L$2),"",
IF($S80=$J$2,IF(Data!$C80&gt;=Data!$D80+2,"Hawaiite","Potassic Trachybasalt"),
IF($S80=$K$2,IF(Data!$C80&gt;=Data!$D80+2,"Mugearite","Shoshonite"),
IF($S80=$L$2,(IF(Data!$C80&gt;=Data!$D80+2,"Benmoreite","Latite")),""))))</f>
        <v>Potassic Trachybasalt</v>
      </c>
    </row>
    <row r="81" spans="1:20" x14ac:dyDescent="0.2">
      <c r="A81" s="16" t="str">
        <f>Data!$A81</f>
        <v>Metrich &amp; Rutherford 1998</v>
      </c>
      <c r="B81" s="27">
        <f>Data!$B81</f>
        <v>47.64</v>
      </c>
      <c r="C81" s="28">
        <f>Data!$C81+Data!$D81</f>
        <v>4.33</v>
      </c>
      <c r="D81" s="1" t="str">
        <f>IF(AND(AND($B81&gt;=Params!$A$33,$B81&lt;Params!$C$33),AND($C81&gt;=Params!$A$32,$C81&lt;Params!$A$26)),$D$2,"")</f>
        <v/>
      </c>
      <c r="E81" s="1" t="str">
        <f>IF(AND(AND($B81&gt;=Params!$C$33,$B81&lt;Params!$F$33),AND($C81&gt;=Params!$C$32,$C81&lt;Params!$C$22)),$E$2,"")</f>
        <v>Basalt</v>
      </c>
      <c r="F81" s="4" t="str">
        <f>IF(AND($B81&gt;=Params!$F$33,$B81&lt;Params!$J$33,$C81&lt;Params!$F$22+((Params!$J$20-Params!$F$22)/(Params!$J$33-Params!$F$33))*($B81-Params!$F$33)),$F$2,"")</f>
        <v/>
      </c>
      <c r="G81" s="4" t="str">
        <f>IF(AND($B81&gt;=Params!$J$33,$B81&lt;Params!$N$33,$C81&lt;Params!$J$20+((Params!$N$18-Params!$J$20)/(Params!$N$33-Params!$J$33))*($B81-Params!$J$33)),$G$2,"")</f>
        <v/>
      </c>
      <c r="H81" s="4" t="str">
        <f>IF(AND($B81&gt;=Params!$N$33,$C81&lt;Params!$N$18+((Params!$Q$16-Params!$N$18)/(Params!$Q$33-Params!$N$33))*($B81-Params!$N$33),C$3&lt;Params!$Q$16+((Params!$S$32-Params!$Q$16)/(Params!$S$33-Params!$Q$33))*($B81-Params!$Q$33)),$H$2,"")</f>
        <v/>
      </c>
      <c r="I81" s="12" t="str">
        <f>IF(AND($B81&gt;=Params!$Q$33,$C81&gt;=Params!$Q$16+((Params!$S$32-Params!$Q$16)/(Params!$S$33-Params!$Q$33))*($B81-Params!$Q$33)),$I$2,"")</f>
        <v/>
      </c>
      <c r="J81" s="1" t="str">
        <f>IF(AND($C81&gt;=Params!$C$22,$C81&lt;Params!$C$22+((Params!$E$17-Params!$C$22)/(Params!$E$33-Params!$C$33))*($B81-Params!$C$33),$C81&lt;Params!$E$17+((Params!$F$22-Params!$E$17)/(Params!$F$33-Params!$E$33))*($B81-Params!$E$33)),$J$2,"")</f>
        <v/>
      </c>
      <c r="K81" s="1" t="str">
        <f>IF(AND($C81&gt;=Params!$E$17+((Params!$F$22-Params!$E$17)/(Params!$F$33-Params!$E$33))*($B81-Params!$E$33),$C81&gt;=Params!$F$22+((Params!$J$20-Params!$F$22)/(Params!$J$33-Params!$F$33))*($B81-Params!$F$33),$C81&lt;Params!$E$17+((Params!$H$13-Params!$E$17)/(Params!$H$33-Params!$E$33))*($B81-Params!$E$33),$C81&lt;Params!$H$13+((Params!$J$20-Params!$H$13)/(Params!$J$33-Params!$H$33))*($B81-Params!$H$33)),$K$2,"")</f>
        <v/>
      </c>
      <c r="L81" s="1" t="str">
        <f>IF(AND($C81&gt;=Params!$H$13+((Params!$J$20-Params!$H$13)/(Params!$J$33-Params!$H$33))*($B81-Params!$H$33),$C81&gt;=Params!$J$20+((Params!$N$18-Params!$J$20)/(Params!$N$33-Params!$J$33))*($B81-Params!$J$33),$C81&lt;Params!$H$13+((Params!$K$9-Params!$H$13)/(Params!$K$33-Params!$H$33))*($B81-Params!$H$33),$C81&lt;Params!$K$9+((Params!$N$18-Params!$K$9)/(Params!$N$33-Params!$K$33))*($B81-Params!$K$33)),$L$2,"")</f>
        <v/>
      </c>
      <c r="M81" s="2" t="str">
        <f>IF(AND($C81&gt;=Params!$K$9+((Params!$N$18-Params!$K$9)/(Params!$N$33-Params!$K$33))*($B81-Params!$K$33),$C81&gt;=Params!$N$18+((Params!$Q$16-Params!$N$18)/(Params!$Q$33-Params!$N111))*($B81-Params!$Q$33),$C81&lt;Params!$K$9+((Params!$L$5-Params!$K$9)/(Params!$L$33-Params!$K$33))*($B81-Params!$K$33),$C81&lt;Params!$L$5+((Params!$Q$4-Params!$L$5)/(Params!$Q$33-Params!$L$33))*($B81-Params!$L$33),$B81&lt;Params!$Q$33),$M$2,"")</f>
        <v/>
      </c>
      <c r="N81" s="3" t="str">
        <f>IF(OR(AND($C81&gt;=Params!$A$26,$B81&gt;=Params!$A$33,$B81&lt;Params!$C$33,$C81&lt;Params!$A$18+((Params!$C$13-Params!$A$18)/(Params!$C$33-Params!$A$33))*($B81-Params!$A$33)),AND($B81&gt;=Params!$C$33,$C81&gt;Params!$C$22+((Params!$E$17-Params!$C$22)/(Params!$E$33-Params!$C$33))*($B81-Params!$C$33),$C81&lt;Params!$C$13+((Params!$E$17-Params!$C$13)/(Params!$E$33-Params!$C$33))*($B81-Params!$C$33))),$N$2,"")</f>
        <v/>
      </c>
      <c r="O81" s="1" t="str">
        <f>IF(AND($C81&gt;=Params!$C$13+((Params!$E$17-Params!$C$13)/(Params!$E$33-Params!$C$33))*($B81-Params!$C$33),$C81&gt;=Params!$E$17+((Params!$H$13-Params!$E$17)/(Params!$H$33-Params!$E$33))*($B81-Params!$E$33),$C81&lt;Params!$C$13+((Params!$D$9-Params!$C$13)/(Params!$D$33-Params!$C$33))*($B81-Params!$C$33),$C81&lt;Params!$D$9+((Params!$H$13-Params!$D$9)/(Params!$H$33-Params!$D$33))*($B81-Params!$D$33)),$O$2,"")</f>
        <v/>
      </c>
      <c r="P81" s="1" t="str">
        <f>IF(AND($C81&gt;=Params!$D$9+((Params!$H$13-Params!$D$9)/(Params!$H$33-Params!$D$33))*($B81-Params!$D$33),$C81&gt;=Params!$H$13+((Params!$K$9-Params!$H$13)/(Params!$K$33-Params!$H$33))*($B81-Params!$H$33),$C81&lt;Params!$D$9+((Params!$G$4-Params!$D$9)/(Params!$G$33-Params!$D$33))*($B81-Params!$D$33),$C81&lt;Params!$G$4+((Params!$K$9-Params!$G$4)/(Params!$K$33-Params!$G$33))*($B81-Params!$G$33)),$P$2,"")</f>
        <v/>
      </c>
      <c r="Q81" s="1" t="str">
        <f>IF(AND($C81&gt;=Params!$G$4+((Params!$K$9-Params!$G$4)/(Params!$K$33-Params!$G$33))*($B81-Params!$G$33),$C81&gt;Params!$K$9+((Params!$L$5-Params!$K$9)/(Params!$L$33-Params!$K$33))*($B81-Params!$K$33),$C81&lt;Params!$G$4+((Params!$L$5-Params!$G$4)/(Params!$L$33-Params!$G$33))*($B81-Params!$G$33)),$Q$2,"")</f>
        <v/>
      </c>
      <c r="R81" s="2" t="str">
        <f>IF(AND(OR($B81&lt;Params!$A$33,AND($B81&gt;=Params!$A$33,$B81&lt;Params!$C$33,$C81&gt;=Params!$A$18+((Params!$C$13-Params!$A$18)/(Params!$C$33-Params!$A$33))*($B81-Params!$A$33)),AND($B81&gt;=Params!$C$33,$B81&lt;Params!$D$33,$C81&gt;=Params!$C$13+((Params!$D$9-Params!$C$13)/(Params!$D$33-Params!$C$33))*($B81-Params!$C$33)),AND($B81&gt;=Params!$D$33,$C81&gt;=Params!$D$9+((Params!$G$4-Params!$D$9)/(Params!$G$33-Params!$D$33))*($B81-Params!$D$33))),$C81&lt;Params!$G$4,$B81&gt;0,$C81&gt;0),$R$2,"")</f>
        <v/>
      </c>
      <c r="S81" s="18" t="str">
        <f t="shared" si="1"/>
        <v>Basalt</v>
      </c>
      <c r="T81" s="14" t="str">
        <f>IF(AND($S81&lt;&gt;$J$2,$S81&lt;&gt;$K$2,$S81&lt;&gt;$L$2),"",
IF($S81=$J$2,IF(Data!$C81&gt;=Data!$D81+2,"Hawaiite","Potassic Trachybasalt"),
IF($S81=$K$2,IF(Data!$C81&gt;=Data!$D81+2,"Mugearite","Shoshonite"),
IF($S81=$L$2,(IF(Data!$C81&gt;=Data!$D81+2,"Benmoreite","Latite")),""))))</f>
        <v/>
      </c>
    </row>
    <row r="82" spans="1:20" x14ac:dyDescent="0.2">
      <c r="A82" s="16" t="str">
        <f>Data!$A82</f>
        <v>Metrich &amp; Rutherford 1998</v>
      </c>
      <c r="B82" s="27">
        <f>Data!$B82</f>
        <v>47.65</v>
      </c>
      <c r="C82" s="28">
        <f>Data!$C82+Data!$D82</f>
        <v>4.26</v>
      </c>
      <c r="D82" s="1" t="str">
        <f>IF(AND(AND($B82&gt;=Params!$A$33,$B82&lt;Params!$C$33),AND($C82&gt;=Params!$A$32,$C82&lt;Params!$A$26)),$D$2,"")</f>
        <v/>
      </c>
      <c r="E82" s="1" t="str">
        <f>IF(AND(AND($B82&gt;=Params!$C$33,$B82&lt;Params!$F$33),AND($C82&gt;=Params!$C$32,$C82&lt;Params!$C$22)),$E$2,"")</f>
        <v>Basalt</v>
      </c>
      <c r="F82" s="4" t="str">
        <f>IF(AND($B82&gt;=Params!$F$33,$B82&lt;Params!$J$33,$C82&lt;Params!$F$22+((Params!$J$20-Params!$F$22)/(Params!$J$33-Params!$F$33))*($B82-Params!$F$33)),$F$2,"")</f>
        <v/>
      </c>
      <c r="G82" s="4" t="str">
        <f>IF(AND($B82&gt;=Params!$J$33,$B82&lt;Params!$N$33,$C82&lt;Params!$J$20+((Params!$N$18-Params!$J$20)/(Params!$N$33-Params!$J$33))*($B82-Params!$J$33)),$G$2,"")</f>
        <v/>
      </c>
      <c r="H82" s="4" t="str">
        <f>IF(AND($B82&gt;=Params!$N$33,$C82&lt;Params!$N$18+((Params!$Q$16-Params!$N$18)/(Params!$Q$33-Params!$N$33))*($B82-Params!$N$33),C$3&lt;Params!$Q$16+((Params!$S$32-Params!$Q$16)/(Params!$S$33-Params!$Q$33))*($B82-Params!$Q$33)),$H$2,"")</f>
        <v/>
      </c>
      <c r="I82" s="12" t="str">
        <f>IF(AND($B82&gt;=Params!$Q$33,$C82&gt;=Params!$Q$16+((Params!$S$32-Params!$Q$16)/(Params!$S$33-Params!$Q$33))*($B82-Params!$Q$33)),$I$2,"")</f>
        <v/>
      </c>
      <c r="J82" s="1" t="str">
        <f>IF(AND($C82&gt;=Params!$C$22,$C82&lt;Params!$C$22+((Params!$E$17-Params!$C$22)/(Params!$E$33-Params!$C$33))*($B82-Params!$C$33),$C82&lt;Params!$E$17+((Params!$F$22-Params!$E$17)/(Params!$F$33-Params!$E$33))*($B82-Params!$E$33)),$J$2,"")</f>
        <v/>
      </c>
      <c r="K82" s="1" t="str">
        <f>IF(AND($C82&gt;=Params!$E$17+((Params!$F$22-Params!$E$17)/(Params!$F$33-Params!$E$33))*($B82-Params!$E$33),$C82&gt;=Params!$F$22+((Params!$J$20-Params!$F$22)/(Params!$J$33-Params!$F$33))*($B82-Params!$F$33),$C82&lt;Params!$E$17+((Params!$H$13-Params!$E$17)/(Params!$H$33-Params!$E$33))*($B82-Params!$E$33),$C82&lt;Params!$H$13+((Params!$J$20-Params!$H$13)/(Params!$J$33-Params!$H$33))*($B82-Params!$H$33)),$K$2,"")</f>
        <v/>
      </c>
      <c r="L82" s="1" t="str">
        <f>IF(AND($C82&gt;=Params!$H$13+((Params!$J$20-Params!$H$13)/(Params!$J$33-Params!$H$33))*($B82-Params!$H$33),$C82&gt;=Params!$J$20+((Params!$N$18-Params!$J$20)/(Params!$N$33-Params!$J$33))*($B82-Params!$J$33),$C82&lt;Params!$H$13+((Params!$K$9-Params!$H$13)/(Params!$K$33-Params!$H$33))*($B82-Params!$H$33),$C82&lt;Params!$K$9+((Params!$N$18-Params!$K$9)/(Params!$N$33-Params!$K$33))*($B82-Params!$K$33)),$L$2,"")</f>
        <v/>
      </c>
      <c r="M82" s="2" t="str">
        <f>IF(AND($C82&gt;=Params!$K$9+((Params!$N$18-Params!$K$9)/(Params!$N$33-Params!$K$33))*($B82-Params!$K$33),$C82&gt;=Params!$N$18+((Params!$Q$16-Params!$N$18)/(Params!$Q$33-Params!$N112))*($B82-Params!$Q$33),$C82&lt;Params!$K$9+((Params!$L$5-Params!$K$9)/(Params!$L$33-Params!$K$33))*($B82-Params!$K$33),$C82&lt;Params!$L$5+((Params!$Q$4-Params!$L$5)/(Params!$Q$33-Params!$L$33))*($B82-Params!$L$33),$B82&lt;Params!$Q$33),$M$2,"")</f>
        <v/>
      </c>
      <c r="N82" s="3" t="str">
        <f>IF(OR(AND($C82&gt;=Params!$A$26,$B82&gt;=Params!$A$33,$B82&lt;Params!$C$33,$C82&lt;Params!$A$18+((Params!$C$13-Params!$A$18)/(Params!$C$33-Params!$A$33))*($B82-Params!$A$33)),AND($B82&gt;=Params!$C$33,$C82&gt;Params!$C$22+((Params!$E$17-Params!$C$22)/(Params!$E$33-Params!$C$33))*($B82-Params!$C$33),$C82&lt;Params!$C$13+((Params!$E$17-Params!$C$13)/(Params!$E$33-Params!$C$33))*($B82-Params!$C$33))),$N$2,"")</f>
        <v/>
      </c>
      <c r="O82" s="1" t="str">
        <f>IF(AND($C82&gt;=Params!$C$13+((Params!$E$17-Params!$C$13)/(Params!$E$33-Params!$C$33))*($B82-Params!$C$33),$C82&gt;=Params!$E$17+((Params!$H$13-Params!$E$17)/(Params!$H$33-Params!$E$33))*($B82-Params!$E$33),$C82&lt;Params!$C$13+((Params!$D$9-Params!$C$13)/(Params!$D$33-Params!$C$33))*($B82-Params!$C$33),$C82&lt;Params!$D$9+((Params!$H$13-Params!$D$9)/(Params!$H$33-Params!$D$33))*($B82-Params!$D$33)),$O$2,"")</f>
        <v/>
      </c>
      <c r="P82" s="1" t="str">
        <f>IF(AND($C82&gt;=Params!$D$9+((Params!$H$13-Params!$D$9)/(Params!$H$33-Params!$D$33))*($B82-Params!$D$33),$C82&gt;=Params!$H$13+((Params!$K$9-Params!$H$13)/(Params!$K$33-Params!$H$33))*($B82-Params!$H$33),$C82&lt;Params!$D$9+((Params!$G$4-Params!$D$9)/(Params!$G$33-Params!$D$33))*($B82-Params!$D$33),$C82&lt;Params!$G$4+((Params!$K$9-Params!$G$4)/(Params!$K$33-Params!$G$33))*($B82-Params!$G$33)),$P$2,"")</f>
        <v/>
      </c>
      <c r="Q82" s="1" t="str">
        <f>IF(AND($C82&gt;=Params!$G$4+((Params!$K$9-Params!$G$4)/(Params!$K$33-Params!$G$33))*($B82-Params!$G$33),$C82&gt;Params!$K$9+((Params!$L$5-Params!$K$9)/(Params!$L$33-Params!$K$33))*($B82-Params!$K$33),$C82&lt;Params!$G$4+((Params!$L$5-Params!$G$4)/(Params!$L$33-Params!$G$33))*($B82-Params!$G$33)),$Q$2,"")</f>
        <v/>
      </c>
      <c r="R82" s="2" t="str">
        <f>IF(AND(OR($B82&lt;Params!$A$33,AND($B82&gt;=Params!$A$33,$B82&lt;Params!$C$33,$C82&gt;=Params!$A$18+((Params!$C$13-Params!$A$18)/(Params!$C$33-Params!$A$33))*($B82-Params!$A$33)),AND($B82&gt;=Params!$C$33,$B82&lt;Params!$D$33,$C82&gt;=Params!$C$13+((Params!$D$9-Params!$C$13)/(Params!$D$33-Params!$C$33))*($B82-Params!$C$33)),AND($B82&gt;=Params!$D$33,$C82&gt;=Params!$D$9+((Params!$G$4-Params!$D$9)/(Params!$G$33-Params!$D$33))*($B82-Params!$D$33))),$C82&lt;Params!$G$4,$B82&gt;0,$C82&gt;0),$R$2,"")</f>
        <v/>
      </c>
      <c r="S82" s="18" t="str">
        <f t="shared" si="1"/>
        <v>Basalt</v>
      </c>
      <c r="T82" s="14" t="str">
        <f>IF(AND($S82&lt;&gt;$J$2,$S82&lt;&gt;$K$2,$S82&lt;&gt;$L$2),"",
IF($S82=$J$2,IF(Data!$C82&gt;=Data!$D82+2,"Hawaiite","Potassic Trachybasalt"),
IF($S82=$K$2,IF(Data!$C82&gt;=Data!$D82+2,"Mugearite","Shoshonite"),
IF($S82=$L$2,(IF(Data!$C82&gt;=Data!$D82+2,"Benmoreite","Latite")),""))))</f>
        <v/>
      </c>
    </row>
    <row r="83" spans="1:20" x14ac:dyDescent="0.2">
      <c r="A83" s="16" t="str">
        <f>Data!$A83</f>
        <v>Metrich &amp; Rutherford 1998</v>
      </c>
      <c r="B83" s="27">
        <f>Data!$B83</f>
        <v>47.73</v>
      </c>
      <c r="C83" s="28">
        <f>Data!$C83+Data!$D83</f>
        <v>3.78</v>
      </c>
      <c r="D83" s="1" t="str">
        <f>IF(AND(AND($B83&gt;=Params!$A$33,$B83&lt;Params!$C$33),AND($C83&gt;=Params!$A$32,$C83&lt;Params!$A$26)),$D$2,"")</f>
        <v/>
      </c>
      <c r="E83" s="1" t="str">
        <f>IF(AND(AND($B83&gt;=Params!$C$33,$B83&lt;Params!$F$33),AND($C83&gt;=Params!$C$32,$C83&lt;Params!$C$22)),$E$2,"")</f>
        <v>Basalt</v>
      </c>
      <c r="F83" s="4" t="str">
        <f>IF(AND($B83&gt;=Params!$F$33,$B83&lt;Params!$J$33,$C83&lt;Params!$F$22+((Params!$J$20-Params!$F$22)/(Params!$J$33-Params!$F$33))*($B83-Params!$F$33)),$F$2,"")</f>
        <v/>
      </c>
      <c r="G83" s="4" t="str">
        <f>IF(AND($B83&gt;=Params!$J$33,$B83&lt;Params!$N$33,$C83&lt;Params!$J$20+((Params!$N$18-Params!$J$20)/(Params!$N$33-Params!$J$33))*($B83-Params!$J$33)),$G$2,"")</f>
        <v/>
      </c>
      <c r="H83" s="4" t="str">
        <f>IF(AND($B83&gt;=Params!$N$33,$C83&lt;Params!$N$18+((Params!$Q$16-Params!$N$18)/(Params!$Q$33-Params!$N$33))*($B83-Params!$N$33),C$3&lt;Params!$Q$16+((Params!$S$32-Params!$Q$16)/(Params!$S$33-Params!$Q$33))*($B83-Params!$Q$33)),$H$2,"")</f>
        <v/>
      </c>
      <c r="I83" s="12" t="str">
        <f>IF(AND($B83&gt;=Params!$Q$33,$C83&gt;=Params!$Q$16+((Params!$S$32-Params!$Q$16)/(Params!$S$33-Params!$Q$33))*($B83-Params!$Q$33)),$I$2,"")</f>
        <v/>
      </c>
      <c r="J83" s="1" t="str">
        <f>IF(AND($C83&gt;=Params!$C$22,$C83&lt;Params!$C$22+((Params!$E$17-Params!$C$22)/(Params!$E$33-Params!$C$33))*($B83-Params!$C$33),$C83&lt;Params!$E$17+((Params!$F$22-Params!$E$17)/(Params!$F$33-Params!$E$33))*($B83-Params!$E$33)),$J$2,"")</f>
        <v/>
      </c>
      <c r="K83" s="1" t="str">
        <f>IF(AND($C83&gt;=Params!$E$17+((Params!$F$22-Params!$E$17)/(Params!$F$33-Params!$E$33))*($B83-Params!$E$33),$C83&gt;=Params!$F$22+((Params!$J$20-Params!$F$22)/(Params!$J$33-Params!$F$33))*($B83-Params!$F$33),$C83&lt;Params!$E$17+((Params!$H$13-Params!$E$17)/(Params!$H$33-Params!$E$33))*($B83-Params!$E$33),$C83&lt;Params!$H$13+((Params!$J$20-Params!$H$13)/(Params!$J$33-Params!$H$33))*($B83-Params!$H$33)),$K$2,"")</f>
        <v/>
      </c>
      <c r="L83" s="1" t="str">
        <f>IF(AND($C83&gt;=Params!$H$13+((Params!$J$20-Params!$H$13)/(Params!$J$33-Params!$H$33))*($B83-Params!$H$33),$C83&gt;=Params!$J$20+((Params!$N$18-Params!$J$20)/(Params!$N$33-Params!$J$33))*($B83-Params!$J$33),$C83&lt;Params!$H$13+((Params!$K$9-Params!$H$13)/(Params!$K$33-Params!$H$33))*($B83-Params!$H$33),$C83&lt;Params!$K$9+((Params!$N$18-Params!$K$9)/(Params!$N$33-Params!$K$33))*($B83-Params!$K$33)),$L$2,"")</f>
        <v/>
      </c>
      <c r="M83" s="2" t="str">
        <f>IF(AND($C83&gt;=Params!$K$9+((Params!$N$18-Params!$K$9)/(Params!$N$33-Params!$K$33))*($B83-Params!$K$33),$C83&gt;=Params!$N$18+((Params!$Q$16-Params!$N$18)/(Params!$Q$33-Params!$N113))*($B83-Params!$Q$33),$C83&lt;Params!$K$9+((Params!$L$5-Params!$K$9)/(Params!$L$33-Params!$K$33))*($B83-Params!$K$33),$C83&lt;Params!$L$5+((Params!$Q$4-Params!$L$5)/(Params!$Q$33-Params!$L$33))*($B83-Params!$L$33),$B83&lt;Params!$Q$33),$M$2,"")</f>
        <v/>
      </c>
      <c r="N83" s="3" t="str">
        <f>IF(OR(AND($C83&gt;=Params!$A$26,$B83&gt;=Params!$A$33,$B83&lt;Params!$C$33,$C83&lt;Params!$A$18+((Params!$C$13-Params!$A$18)/(Params!$C$33-Params!$A$33))*($B83-Params!$A$33)),AND($B83&gt;=Params!$C$33,$C83&gt;Params!$C$22+((Params!$E$17-Params!$C$22)/(Params!$E$33-Params!$C$33))*($B83-Params!$C$33),$C83&lt;Params!$C$13+((Params!$E$17-Params!$C$13)/(Params!$E$33-Params!$C$33))*($B83-Params!$C$33))),$N$2,"")</f>
        <v/>
      </c>
      <c r="O83" s="1" t="str">
        <f>IF(AND($C83&gt;=Params!$C$13+((Params!$E$17-Params!$C$13)/(Params!$E$33-Params!$C$33))*($B83-Params!$C$33),$C83&gt;=Params!$E$17+((Params!$H$13-Params!$E$17)/(Params!$H$33-Params!$E$33))*($B83-Params!$E$33),$C83&lt;Params!$C$13+((Params!$D$9-Params!$C$13)/(Params!$D$33-Params!$C$33))*($B83-Params!$C$33),$C83&lt;Params!$D$9+((Params!$H$13-Params!$D$9)/(Params!$H$33-Params!$D$33))*($B83-Params!$D$33)),$O$2,"")</f>
        <v/>
      </c>
      <c r="P83" s="1" t="str">
        <f>IF(AND($C83&gt;=Params!$D$9+((Params!$H$13-Params!$D$9)/(Params!$H$33-Params!$D$33))*($B83-Params!$D$33),$C83&gt;=Params!$H$13+((Params!$K$9-Params!$H$13)/(Params!$K$33-Params!$H$33))*($B83-Params!$H$33),$C83&lt;Params!$D$9+((Params!$G$4-Params!$D$9)/(Params!$G$33-Params!$D$33))*($B83-Params!$D$33),$C83&lt;Params!$G$4+((Params!$K$9-Params!$G$4)/(Params!$K$33-Params!$G$33))*($B83-Params!$G$33)),$P$2,"")</f>
        <v/>
      </c>
      <c r="Q83" s="1" t="str">
        <f>IF(AND($C83&gt;=Params!$G$4+((Params!$K$9-Params!$G$4)/(Params!$K$33-Params!$G$33))*($B83-Params!$G$33),$C83&gt;Params!$K$9+((Params!$L$5-Params!$K$9)/(Params!$L$33-Params!$K$33))*($B83-Params!$K$33),$C83&lt;Params!$G$4+((Params!$L$5-Params!$G$4)/(Params!$L$33-Params!$G$33))*($B83-Params!$G$33)),$Q$2,"")</f>
        <v/>
      </c>
      <c r="R83" s="2" t="str">
        <f>IF(AND(OR($B83&lt;Params!$A$33,AND($B83&gt;=Params!$A$33,$B83&lt;Params!$C$33,$C83&gt;=Params!$A$18+((Params!$C$13-Params!$A$18)/(Params!$C$33-Params!$A$33))*($B83-Params!$A$33)),AND($B83&gt;=Params!$C$33,$B83&lt;Params!$D$33,$C83&gt;=Params!$C$13+((Params!$D$9-Params!$C$13)/(Params!$D$33-Params!$C$33))*($B83-Params!$C$33)),AND($B83&gt;=Params!$D$33,$C83&gt;=Params!$D$9+((Params!$G$4-Params!$D$9)/(Params!$G$33-Params!$D$33))*($B83-Params!$D$33))),$C83&lt;Params!$G$4,$B83&gt;0,$C83&gt;0),$R$2,"")</f>
        <v/>
      </c>
      <c r="S83" s="18" t="str">
        <f t="shared" si="1"/>
        <v>Basalt</v>
      </c>
      <c r="T83" s="14" t="str">
        <f>IF(AND($S83&lt;&gt;$J$2,$S83&lt;&gt;$K$2,$S83&lt;&gt;$L$2),"",
IF($S83=$J$2,IF(Data!$C83&gt;=Data!$D83+2,"Hawaiite","Potassic Trachybasalt"),
IF($S83=$K$2,IF(Data!$C83&gt;=Data!$D83+2,"Mugearite","Shoshonite"),
IF($S83=$L$2,(IF(Data!$C83&gt;=Data!$D83+2,"Benmoreite","Latite")),""))))</f>
        <v/>
      </c>
    </row>
    <row r="84" spans="1:20" x14ac:dyDescent="0.2">
      <c r="A84" s="16" t="str">
        <f>Data!$A84</f>
        <v>Iacono-Marziano et al 2008</v>
      </c>
      <c r="B84" s="27">
        <f>Data!$B84</f>
        <v>47.76</v>
      </c>
      <c r="C84" s="28">
        <f>Data!$C84+Data!$D84</f>
        <v>4.45</v>
      </c>
      <c r="D84" s="1" t="str">
        <f>IF(AND(AND($B84&gt;=Params!$A$33,$B84&lt;Params!$C$33),AND($C84&gt;=Params!$A$32,$C84&lt;Params!$A$26)),$D$2,"")</f>
        <v/>
      </c>
      <c r="E84" s="1" t="str">
        <f>IF(AND(AND($B84&gt;=Params!$C$33,$B84&lt;Params!$F$33),AND($C84&gt;=Params!$C$32,$C84&lt;Params!$C$22)),$E$2,"")</f>
        <v>Basalt</v>
      </c>
      <c r="F84" s="4" t="str">
        <f>IF(AND($B84&gt;=Params!$F$33,$B84&lt;Params!$J$33,$C84&lt;Params!$F$22+((Params!$J$20-Params!$F$22)/(Params!$J$33-Params!$F$33))*($B84-Params!$F$33)),$F$2,"")</f>
        <v/>
      </c>
      <c r="G84" s="4" t="str">
        <f>IF(AND($B84&gt;=Params!$J$33,$B84&lt;Params!$N$33,$C84&lt;Params!$J$20+((Params!$N$18-Params!$J$20)/(Params!$N$33-Params!$J$33))*($B84-Params!$J$33)),$G$2,"")</f>
        <v/>
      </c>
      <c r="H84" s="4" t="str">
        <f>IF(AND($B84&gt;=Params!$N$33,$C84&lt;Params!$N$18+((Params!$Q$16-Params!$N$18)/(Params!$Q$33-Params!$N$33))*($B84-Params!$N$33),C$3&lt;Params!$Q$16+((Params!$S$32-Params!$Q$16)/(Params!$S$33-Params!$Q$33))*($B84-Params!$Q$33)),$H$2,"")</f>
        <v/>
      </c>
      <c r="I84" s="12" t="str">
        <f>IF(AND($B84&gt;=Params!$Q$33,$C84&gt;=Params!$Q$16+((Params!$S$32-Params!$Q$16)/(Params!$S$33-Params!$Q$33))*($B84-Params!$Q$33)),$I$2,"")</f>
        <v/>
      </c>
      <c r="J84" s="1" t="str">
        <f>IF(AND($C84&gt;=Params!$C$22,$C84&lt;Params!$C$22+((Params!$E$17-Params!$C$22)/(Params!$E$33-Params!$C$33))*($B84-Params!$C$33),$C84&lt;Params!$E$17+((Params!$F$22-Params!$E$17)/(Params!$F$33-Params!$E$33))*($B84-Params!$E$33)),$J$2,"")</f>
        <v/>
      </c>
      <c r="K84" s="1" t="str">
        <f>IF(AND($C84&gt;=Params!$E$17+((Params!$F$22-Params!$E$17)/(Params!$F$33-Params!$E$33))*($B84-Params!$E$33),$C84&gt;=Params!$F$22+((Params!$J$20-Params!$F$22)/(Params!$J$33-Params!$F$33))*($B84-Params!$F$33),$C84&lt;Params!$E$17+((Params!$H$13-Params!$E$17)/(Params!$H$33-Params!$E$33))*($B84-Params!$E$33),$C84&lt;Params!$H$13+((Params!$J$20-Params!$H$13)/(Params!$J$33-Params!$H$33))*($B84-Params!$H$33)),$K$2,"")</f>
        <v/>
      </c>
      <c r="L84" s="1" t="str">
        <f>IF(AND($C84&gt;=Params!$H$13+((Params!$J$20-Params!$H$13)/(Params!$J$33-Params!$H$33))*($B84-Params!$H$33),$C84&gt;=Params!$J$20+((Params!$N$18-Params!$J$20)/(Params!$N$33-Params!$J$33))*($B84-Params!$J$33),$C84&lt;Params!$H$13+((Params!$K$9-Params!$H$13)/(Params!$K$33-Params!$H$33))*($B84-Params!$H$33),$C84&lt;Params!$K$9+((Params!$N$18-Params!$K$9)/(Params!$N$33-Params!$K$33))*($B84-Params!$K$33)),$L$2,"")</f>
        <v/>
      </c>
      <c r="M84" s="2" t="str">
        <f>IF(AND($C84&gt;=Params!$K$9+((Params!$N$18-Params!$K$9)/(Params!$N$33-Params!$K$33))*($B84-Params!$K$33),$C84&gt;=Params!$N$18+((Params!$Q$16-Params!$N$18)/(Params!$Q$33-Params!$N114))*($B84-Params!$Q$33),$C84&lt;Params!$K$9+((Params!$L$5-Params!$K$9)/(Params!$L$33-Params!$K$33))*($B84-Params!$K$33),$C84&lt;Params!$L$5+((Params!$Q$4-Params!$L$5)/(Params!$Q$33-Params!$L$33))*($B84-Params!$L$33),$B84&lt;Params!$Q$33),$M$2,"")</f>
        <v/>
      </c>
      <c r="N84" s="3" t="str">
        <f>IF(OR(AND($C84&gt;=Params!$A$26,$B84&gt;=Params!$A$33,$B84&lt;Params!$C$33,$C84&lt;Params!$A$18+((Params!$C$13-Params!$A$18)/(Params!$C$33-Params!$A$33))*($B84-Params!$A$33)),AND($B84&gt;=Params!$C$33,$C84&gt;Params!$C$22+((Params!$E$17-Params!$C$22)/(Params!$E$33-Params!$C$33))*($B84-Params!$C$33),$C84&lt;Params!$C$13+((Params!$E$17-Params!$C$13)/(Params!$E$33-Params!$C$33))*($B84-Params!$C$33))),$N$2,"")</f>
        <v/>
      </c>
      <c r="O84" s="1" t="str">
        <f>IF(AND($C84&gt;=Params!$C$13+((Params!$E$17-Params!$C$13)/(Params!$E$33-Params!$C$33))*($B84-Params!$C$33),$C84&gt;=Params!$E$17+((Params!$H$13-Params!$E$17)/(Params!$H$33-Params!$E$33))*($B84-Params!$E$33),$C84&lt;Params!$C$13+((Params!$D$9-Params!$C$13)/(Params!$D$33-Params!$C$33))*($B84-Params!$C$33),$C84&lt;Params!$D$9+((Params!$H$13-Params!$D$9)/(Params!$H$33-Params!$D$33))*($B84-Params!$D$33)),$O$2,"")</f>
        <v/>
      </c>
      <c r="P84" s="1" t="str">
        <f>IF(AND($C84&gt;=Params!$D$9+((Params!$H$13-Params!$D$9)/(Params!$H$33-Params!$D$33))*($B84-Params!$D$33),$C84&gt;=Params!$H$13+((Params!$K$9-Params!$H$13)/(Params!$K$33-Params!$H$33))*($B84-Params!$H$33),$C84&lt;Params!$D$9+((Params!$G$4-Params!$D$9)/(Params!$G$33-Params!$D$33))*($B84-Params!$D$33),$C84&lt;Params!$G$4+((Params!$K$9-Params!$G$4)/(Params!$K$33-Params!$G$33))*($B84-Params!$G$33)),$P$2,"")</f>
        <v/>
      </c>
      <c r="Q84" s="1" t="str">
        <f>IF(AND($C84&gt;=Params!$G$4+((Params!$K$9-Params!$G$4)/(Params!$K$33-Params!$G$33))*($B84-Params!$G$33),$C84&gt;Params!$K$9+((Params!$L$5-Params!$K$9)/(Params!$L$33-Params!$K$33))*($B84-Params!$K$33),$C84&lt;Params!$G$4+((Params!$L$5-Params!$G$4)/(Params!$L$33-Params!$G$33))*($B84-Params!$G$33)),$Q$2,"")</f>
        <v/>
      </c>
      <c r="R84" s="2" t="str">
        <f>IF(AND(OR($B84&lt;Params!$A$33,AND($B84&gt;=Params!$A$33,$B84&lt;Params!$C$33,$C84&gt;=Params!$A$18+((Params!$C$13-Params!$A$18)/(Params!$C$33-Params!$A$33))*($B84-Params!$A$33)),AND($B84&gt;=Params!$C$33,$B84&lt;Params!$D$33,$C84&gt;=Params!$C$13+((Params!$D$9-Params!$C$13)/(Params!$D$33-Params!$C$33))*($B84-Params!$C$33)),AND($B84&gt;=Params!$D$33,$C84&gt;=Params!$D$9+((Params!$G$4-Params!$D$9)/(Params!$G$33-Params!$D$33))*($B84-Params!$D$33))),$C84&lt;Params!$G$4,$B84&gt;0,$C84&gt;0),$R$2,"")</f>
        <v/>
      </c>
      <c r="S84" s="18" t="str">
        <f t="shared" si="1"/>
        <v>Basalt</v>
      </c>
      <c r="T84" s="14" t="str">
        <f>IF(AND($S84&lt;&gt;$J$2,$S84&lt;&gt;$K$2,$S84&lt;&gt;$L$2),"",
IF($S84=$J$2,IF(Data!$C84&gt;=Data!$D84+2,"Hawaiite","Potassic Trachybasalt"),
IF($S84=$K$2,IF(Data!$C84&gt;=Data!$D84+2,"Mugearite","Shoshonite"),
IF($S84=$L$2,(IF(Data!$C84&gt;=Data!$D84+2,"Benmoreite","Latite")),""))))</f>
        <v/>
      </c>
    </row>
    <row r="85" spans="1:20" x14ac:dyDescent="0.2">
      <c r="A85" s="16" t="str">
        <f>Data!$A85</f>
        <v>Metrich &amp; Rutherford 1998</v>
      </c>
      <c r="B85" s="27">
        <f>Data!$B85</f>
        <v>47.82</v>
      </c>
      <c r="C85" s="28">
        <f>Data!$C85+Data!$D85</f>
        <v>3.83</v>
      </c>
      <c r="D85" s="1" t="str">
        <f>IF(AND(AND($B85&gt;=Params!$A$33,$B85&lt;Params!$C$33),AND($C85&gt;=Params!$A$32,$C85&lt;Params!$A$26)),$D$2,"")</f>
        <v/>
      </c>
      <c r="E85" s="1" t="str">
        <f>IF(AND(AND($B85&gt;=Params!$C$33,$B85&lt;Params!$F$33),AND($C85&gt;=Params!$C$32,$C85&lt;Params!$C$22)),$E$2,"")</f>
        <v>Basalt</v>
      </c>
      <c r="F85" s="4" t="str">
        <f>IF(AND($B85&gt;=Params!$F$33,$B85&lt;Params!$J$33,$C85&lt;Params!$F$22+((Params!$J$20-Params!$F$22)/(Params!$J$33-Params!$F$33))*($B85-Params!$F$33)),$F$2,"")</f>
        <v/>
      </c>
      <c r="G85" s="4" t="str">
        <f>IF(AND($B85&gt;=Params!$J$33,$B85&lt;Params!$N$33,$C85&lt;Params!$J$20+((Params!$N$18-Params!$J$20)/(Params!$N$33-Params!$J$33))*($B85-Params!$J$33)),$G$2,"")</f>
        <v/>
      </c>
      <c r="H85" s="4" t="str">
        <f>IF(AND($B85&gt;=Params!$N$33,$C85&lt;Params!$N$18+((Params!$Q$16-Params!$N$18)/(Params!$Q$33-Params!$N$33))*($B85-Params!$N$33),C$3&lt;Params!$Q$16+((Params!$S$32-Params!$Q$16)/(Params!$S$33-Params!$Q$33))*($B85-Params!$Q$33)),$H$2,"")</f>
        <v/>
      </c>
      <c r="I85" s="12" t="str">
        <f>IF(AND($B85&gt;=Params!$Q$33,$C85&gt;=Params!$Q$16+((Params!$S$32-Params!$Q$16)/(Params!$S$33-Params!$Q$33))*($B85-Params!$Q$33)),$I$2,"")</f>
        <v/>
      </c>
      <c r="J85" s="1" t="str">
        <f>IF(AND($C85&gt;=Params!$C$22,$C85&lt;Params!$C$22+((Params!$E$17-Params!$C$22)/(Params!$E$33-Params!$C$33))*($B85-Params!$C$33),$C85&lt;Params!$E$17+((Params!$F$22-Params!$E$17)/(Params!$F$33-Params!$E$33))*($B85-Params!$E$33)),$J$2,"")</f>
        <v/>
      </c>
      <c r="K85" s="1" t="str">
        <f>IF(AND($C85&gt;=Params!$E$17+((Params!$F$22-Params!$E$17)/(Params!$F$33-Params!$E$33))*($B85-Params!$E$33),$C85&gt;=Params!$F$22+((Params!$J$20-Params!$F$22)/(Params!$J$33-Params!$F$33))*($B85-Params!$F$33),$C85&lt;Params!$E$17+((Params!$H$13-Params!$E$17)/(Params!$H$33-Params!$E$33))*($B85-Params!$E$33),$C85&lt;Params!$H$13+((Params!$J$20-Params!$H$13)/(Params!$J$33-Params!$H$33))*($B85-Params!$H$33)),$K$2,"")</f>
        <v/>
      </c>
      <c r="L85" s="1" t="str">
        <f>IF(AND($C85&gt;=Params!$H$13+((Params!$J$20-Params!$H$13)/(Params!$J$33-Params!$H$33))*($B85-Params!$H$33),$C85&gt;=Params!$J$20+((Params!$N$18-Params!$J$20)/(Params!$N$33-Params!$J$33))*($B85-Params!$J$33),$C85&lt;Params!$H$13+((Params!$K$9-Params!$H$13)/(Params!$K$33-Params!$H$33))*($B85-Params!$H$33),$C85&lt;Params!$K$9+((Params!$N$18-Params!$K$9)/(Params!$N$33-Params!$K$33))*($B85-Params!$K$33)),$L$2,"")</f>
        <v/>
      </c>
      <c r="M85" s="2" t="str">
        <f>IF(AND($C85&gt;=Params!$K$9+((Params!$N$18-Params!$K$9)/(Params!$N$33-Params!$K$33))*($B85-Params!$K$33),$C85&gt;=Params!$N$18+((Params!$Q$16-Params!$N$18)/(Params!$Q$33-Params!$N115))*($B85-Params!$Q$33),$C85&lt;Params!$K$9+((Params!$L$5-Params!$K$9)/(Params!$L$33-Params!$K$33))*($B85-Params!$K$33),$C85&lt;Params!$L$5+((Params!$Q$4-Params!$L$5)/(Params!$Q$33-Params!$L$33))*($B85-Params!$L$33),$B85&lt;Params!$Q$33),$M$2,"")</f>
        <v/>
      </c>
      <c r="N85" s="3" t="str">
        <f>IF(OR(AND($C85&gt;=Params!$A$26,$B85&gt;=Params!$A$33,$B85&lt;Params!$C$33,$C85&lt;Params!$A$18+((Params!$C$13-Params!$A$18)/(Params!$C$33-Params!$A$33))*($B85-Params!$A$33)),AND($B85&gt;=Params!$C$33,$C85&gt;Params!$C$22+((Params!$E$17-Params!$C$22)/(Params!$E$33-Params!$C$33))*($B85-Params!$C$33),$C85&lt;Params!$C$13+((Params!$E$17-Params!$C$13)/(Params!$E$33-Params!$C$33))*($B85-Params!$C$33))),$N$2,"")</f>
        <v/>
      </c>
      <c r="O85" s="1" t="str">
        <f>IF(AND($C85&gt;=Params!$C$13+((Params!$E$17-Params!$C$13)/(Params!$E$33-Params!$C$33))*($B85-Params!$C$33),$C85&gt;=Params!$E$17+((Params!$H$13-Params!$E$17)/(Params!$H$33-Params!$E$33))*($B85-Params!$E$33),$C85&lt;Params!$C$13+((Params!$D$9-Params!$C$13)/(Params!$D$33-Params!$C$33))*($B85-Params!$C$33),$C85&lt;Params!$D$9+((Params!$H$13-Params!$D$9)/(Params!$H$33-Params!$D$33))*($B85-Params!$D$33)),$O$2,"")</f>
        <v/>
      </c>
      <c r="P85" s="1" t="str">
        <f>IF(AND($C85&gt;=Params!$D$9+((Params!$H$13-Params!$D$9)/(Params!$H$33-Params!$D$33))*($B85-Params!$D$33),$C85&gt;=Params!$H$13+((Params!$K$9-Params!$H$13)/(Params!$K$33-Params!$H$33))*($B85-Params!$H$33),$C85&lt;Params!$D$9+((Params!$G$4-Params!$D$9)/(Params!$G$33-Params!$D$33))*($B85-Params!$D$33),$C85&lt;Params!$G$4+((Params!$K$9-Params!$G$4)/(Params!$K$33-Params!$G$33))*($B85-Params!$G$33)),$P$2,"")</f>
        <v/>
      </c>
      <c r="Q85" s="1" t="str">
        <f>IF(AND($C85&gt;=Params!$G$4+((Params!$K$9-Params!$G$4)/(Params!$K$33-Params!$G$33))*($B85-Params!$G$33),$C85&gt;Params!$K$9+((Params!$L$5-Params!$K$9)/(Params!$L$33-Params!$K$33))*($B85-Params!$K$33),$C85&lt;Params!$G$4+((Params!$L$5-Params!$G$4)/(Params!$L$33-Params!$G$33))*($B85-Params!$G$33)),$Q$2,"")</f>
        <v/>
      </c>
      <c r="R85" s="2" t="str">
        <f>IF(AND(OR($B85&lt;Params!$A$33,AND($B85&gt;=Params!$A$33,$B85&lt;Params!$C$33,$C85&gt;=Params!$A$18+((Params!$C$13-Params!$A$18)/(Params!$C$33-Params!$A$33))*($B85-Params!$A$33)),AND($B85&gt;=Params!$C$33,$B85&lt;Params!$D$33,$C85&gt;=Params!$C$13+((Params!$D$9-Params!$C$13)/(Params!$D$33-Params!$C$33))*($B85-Params!$C$33)),AND($B85&gt;=Params!$D$33,$C85&gt;=Params!$D$9+((Params!$G$4-Params!$D$9)/(Params!$G$33-Params!$D$33))*($B85-Params!$D$33))),$C85&lt;Params!$G$4,$B85&gt;0,$C85&gt;0),$R$2,"")</f>
        <v/>
      </c>
      <c r="S85" s="18" t="str">
        <f t="shared" si="1"/>
        <v>Basalt</v>
      </c>
      <c r="T85" s="14" t="str">
        <f>IF(AND($S85&lt;&gt;$J$2,$S85&lt;&gt;$K$2,$S85&lt;&gt;$L$2),"",
IF($S85=$J$2,IF(Data!$C85&gt;=Data!$D85+2,"Hawaiite","Potassic Trachybasalt"),
IF($S85=$K$2,IF(Data!$C85&gt;=Data!$D85+2,"Mugearite","Shoshonite"),
IF($S85=$L$2,(IF(Data!$C85&gt;=Data!$D85+2,"Benmoreite","Latite")),""))))</f>
        <v/>
      </c>
    </row>
    <row r="86" spans="1:20" x14ac:dyDescent="0.2">
      <c r="A86" s="16" t="str">
        <f>Data!$A86</f>
        <v>Metrich &amp; Rutherford 1998</v>
      </c>
      <c r="B86" s="27">
        <f>Data!$B86</f>
        <v>47.91</v>
      </c>
      <c r="C86" s="28">
        <f>Data!$C86+Data!$D86</f>
        <v>4.29</v>
      </c>
      <c r="D86" s="1" t="str">
        <f>IF(AND(AND($B86&gt;=Params!$A$33,$B86&lt;Params!$C$33),AND($C86&gt;=Params!$A$32,$C86&lt;Params!$A$26)),$D$2,"")</f>
        <v/>
      </c>
      <c r="E86" s="1" t="str">
        <f>IF(AND(AND($B86&gt;=Params!$C$33,$B86&lt;Params!$F$33),AND($C86&gt;=Params!$C$32,$C86&lt;Params!$C$22)),$E$2,"")</f>
        <v>Basalt</v>
      </c>
      <c r="F86" s="4" t="str">
        <f>IF(AND($B86&gt;=Params!$F$33,$B86&lt;Params!$J$33,$C86&lt;Params!$F$22+((Params!$J$20-Params!$F$22)/(Params!$J$33-Params!$F$33))*($B86-Params!$F$33)),$F$2,"")</f>
        <v/>
      </c>
      <c r="G86" s="4" t="str">
        <f>IF(AND($B86&gt;=Params!$J$33,$B86&lt;Params!$N$33,$C86&lt;Params!$J$20+((Params!$N$18-Params!$J$20)/(Params!$N$33-Params!$J$33))*($B86-Params!$J$33)),$G$2,"")</f>
        <v/>
      </c>
      <c r="H86" s="4" t="str">
        <f>IF(AND($B86&gt;=Params!$N$33,$C86&lt;Params!$N$18+((Params!$Q$16-Params!$N$18)/(Params!$Q$33-Params!$N$33))*($B86-Params!$N$33),C$3&lt;Params!$Q$16+((Params!$S$32-Params!$Q$16)/(Params!$S$33-Params!$Q$33))*($B86-Params!$Q$33)),$H$2,"")</f>
        <v/>
      </c>
      <c r="I86" s="12" t="str">
        <f>IF(AND($B86&gt;=Params!$Q$33,$C86&gt;=Params!$Q$16+((Params!$S$32-Params!$Q$16)/(Params!$S$33-Params!$Q$33))*($B86-Params!$Q$33)),$I$2,"")</f>
        <v/>
      </c>
      <c r="J86" s="1" t="str">
        <f>IF(AND($C86&gt;=Params!$C$22,$C86&lt;Params!$C$22+((Params!$E$17-Params!$C$22)/(Params!$E$33-Params!$C$33))*($B86-Params!$C$33),$C86&lt;Params!$E$17+((Params!$F$22-Params!$E$17)/(Params!$F$33-Params!$E$33))*($B86-Params!$E$33)),$J$2,"")</f>
        <v/>
      </c>
      <c r="K86" s="1" t="str">
        <f>IF(AND($C86&gt;=Params!$E$17+((Params!$F$22-Params!$E$17)/(Params!$F$33-Params!$E$33))*($B86-Params!$E$33),$C86&gt;=Params!$F$22+((Params!$J$20-Params!$F$22)/(Params!$J$33-Params!$F$33))*($B86-Params!$F$33),$C86&lt;Params!$E$17+((Params!$H$13-Params!$E$17)/(Params!$H$33-Params!$E$33))*($B86-Params!$E$33),$C86&lt;Params!$H$13+((Params!$J$20-Params!$H$13)/(Params!$J$33-Params!$H$33))*($B86-Params!$H$33)),$K$2,"")</f>
        <v/>
      </c>
      <c r="L86" s="1" t="str">
        <f>IF(AND($C86&gt;=Params!$H$13+((Params!$J$20-Params!$H$13)/(Params!$J$33-Params!$H$33))*($B86-Params!$H$33),$C86&gt;=Params!$J$20+((Params!$N$18-Params!$J$20)/(Params!$N$33-Params!$J$33))*($B86-Params!$J$33),$C86&lt;Params!$H$13+((Params!$K$9-Params!$H$13)/(Params!$K$33-Params!$H$33))*($B86-Params!$H$33),$C86&lt;Params!$K$9+((Params!$N$18-Params!$K$9)/(Params!$N$33-Params!$K$33))*($B86-Params!$K$33)),$L$2,"")</f>
        <v/>
      </c>
      <c r="M86" s="2" t="str">
        <f>IF(AND($C86&gt;=Params!$K$9+((Params!$N$18-Params!$K$9)/(Params!$N$33-Params!$K$33))*($B86-Params!$K$33),$C86&gt;=Params!$N$18+((Params!$Q$16-Params!$N$18)/(Params!$Q$33-Params!$N116))*($B86-Params!$Q$33),$C86&lt;Params!$K$9+((Params!$L$5-Params!$K$9)/(Params!$L$33-Params!$K$33))*($B86-Params!$K$33),$C86&lt;Params!$L$5+((Params!$Q$4-Params!$L$5)/(Params!$Q$33-Params!$L$33))*($B86-Params!$L$33),$B86&lt;Params!$Q$33),$M$2,"")</f>
        <v/>
      </c>
      <c r="N86" s="3" t="str">
        <f>IF(OR(AND($C86&gt;=Params!$A$26,$B86&gt;=Params!$A$33,$B86&lt;Params!$C$33,$C86&lt;Params!$A$18+((Params!$C$13-Params!$A$18)/(Params!$C$33-Params!$A$33))*($B86-Params!$A$33)),AND($B86&gt;=Params!$C$33,$C86&gt;Params!$C$22+((Params!$E$17-Params!$C$22)/(Params!$E$33-Params!$C$33))*($B86-Params!$C$33),$C86&lt;Params!$C$13+((Params!$E$17-Params!$C$13)/(Params!$E$33-Params!$C$33))*($B86-Params!$C$33))),$N$2,"")</f>
        <v/>
      </c>
      <c r="O86" s="1" t="str">
        <f>IF(AND($C86&gt;=Params!$C$13+((Params!$E$17-Params!$C$13)/(Params!$E$33-Params!$C$33))*($B86-Params!$C$33),$C86&gt;=Params!$E$17+((Params!$H$13-Params!$E$17)/(Params!$H$33-Params!$E$33))*($B86-Params!$E$33),$C86&lt;Params!$C$13+((Params!$D$9-Params!$C$13)/(Params!$D$33-Params!$C$33))*($B86-Params!$C$33),$C86&lt;Params!$D$9+((Params!$H$13-Params!$D$9)/(Params!$H$33-Params!$D$33))*($B86-Params!$D$33)),$O$2,"")</f>
        <v/>
      </c>
      <c r="P86" s="1" t="str">
        <f>IF(AND($C86&gt;=Params!$D$9+((Params!$H$13-Params!$D$9)/(Params!$H$33-Params!$D$33))*($B86-Params!$D$33),$C86&gt;=Params!$H$13+((Params!$K$9-Params!$H$13)/(Params!$K$33-Params!$H$33))*($B86-Params!$H$33),$C86&lt;Params!$D$9+((Params!$G$4-Params!$D$9)/(Params!$G$33-Params!$D$33))*($B86-Params!$D$33),$C86&lt;Params!$G$4+((Params!$K$9-Params!$G$4)/(Params!$K$33-Params!$G$33))*($B86-Params!$G$33)),$P$2,"")</f>
        <v/>
      </c>
      <c r="Q86" s="1" t="str">
        <f>IF(AND($C86&gt;=Params!$G$4+((Params!$K$9-Params!$G$4)/(Params!$K$33-Params!$G$33))*($B86-Params!$G$33),$C86&gt;Params!$K$9+((Params!$L$5-Params!$K$9)/(Params!$L$33-Params!$K$33))*($B86-Params!$K$33),$C86&lt;Params!$G$4+((Params!$L$5-Params!$G$4)/(Params!$L$33-Params!$G$33))*($B86-Params!$G$33)),$Q$2,"")</f>
        <v/>
      </c>
      <c r="R86" s="2" t="str">
        <f>IF(AND(OR($B86&lt;Params!$A$33,AND($B86&gt;=Params!$A$33,$B86&lt;Params!$C$33,$C86&gt;=Params!$A$18+((Params!$C$13-Params!$A$18)/(Params!$C$33-Params!$A$33))*($B86-Params!$A$33)),AND($B86&gt;=Params!$C$33,$B86&lt;Params!$D$33,$C86&gt;=Params!$C$13+((Params!$D$9-Params!$C$13)/(Params!$D$33-Params!$C$33))*($B86-Params!$C$33)),AND($B86&gt;=Params!$D$33,$C86&gt;=Params!$D$9+((Params!$G$4-Params!$D$9)/(Params!$G$33-Params!$D$33))*($B86-Params!$D$33))),$C86&lt;Params!$G$4,$B86&gt;0,$C86&gt;0),$R$2,"")</f>
        <v/>
      </c>
      <c r="S86" s="18" t="str">
        <f t="shared" si="1"/>
        <v>Basalt</v>
      </c>
      <c r="T86" s="14" t="str">
        <f>IF(AND($S86&lt;&gt;$J$2,$S86&lt;&gt;$K$2,$S86&lt;&gt;$L$2),"",
IF($S86=$J$2,IF(Data!$C86&gt;=Data!$D86+2,"Hawaiite","Potassic Trachybasalt"),
IF($S86=$K$2,IF(Data!$C86&gt;=Data!$D86+2,"Mugearite","Shoshonite"),
IF($S86=$L$2,(IF(Data!$C86&gt;=Data!$D86+2,"Benmoreite","Latite")),""))))</f>
        <v/>
      </c>
    </row>
    <row r="87" spans="1:20" x14ac:dyDescent="0.2">
      <c r="A87" s="16" t="str">
        <f>Data!$A87</f>
        <v>B275</v>
      </c>
      <c r="B87" s="27">
        <f>Data!$B87</f>
        <v>47.945539201443445</v>
      </c>
      <c r="C87" s="28">
        <f>Data!$C87+Data!$D87</f>
        <v>2.7043554942471864</v>
      </c>
      <c r="D87" s="1" t="str">
        <f>IF(AND(AND($B87&gt;=Params!$A$33,$B87&lt;Params!$C$33),AND($C87&gt;=Params!$A$32,$C87&lt;Params!$A$26)),$D$2,"")</f>
        <v/>
      </c>
      <c r="E87" s="1" t="str">
        <f>IF(AND(AND($B87&gt;=Params!$C$33,$B87&lt;Params!$F$33),AND($C87&gt;=Params!$C$32,$C87&lt;Params!$C$22)),$E$2,"")</f>
        <v>Basalt</v>
      </c>
      <c r="F87" s="4" t="str">
        <f>IF(AND($B87&gt;=Params!$F$33,$B87&lt;Params!$J$33,$C87&lt;Params!$F$22+((Params!$J$20-Params!$F$22)/(Params!$J$33-Params!$F$33))*($B87-Params!$F$33)),$F$2,"")</f>
        <v/>
      </c>
      <c r="G87" s="4" t="str">
        <f>IF(AND($B87&gt;=Params!$J$33,$B87&lt;Params!$N$33,$C87&lt;Params!$J$20+((Params!$N$18-Params!$J$20)/(Params!$N$33-Params!$J$33))*($B87-Params!$J$33)),$G$2,"")</f>
        <v/>
      </c>
      <c r="H87" s="4" t="str">
        <f>IF(AND($B87&gt;=Params!$N$33,$C87&lt;Params!$N$18+((Params!$Q$16-Params!$N$18)/(Params!$Q$33-Params!$N$33))*($B87-Params!$N$33),C$3&lt;Params!$Q$16+((Params!$S$32-Params!$Q$16)/(Params!$S$33-Params!$Q$33))*($B87-Params!$Q$33)),$H$2,"")</f>
        <v/>
      </c>
      <c r="I87" s="12" t="str">
        <f>IF(AND($B87&gt;=Params!$Q$33,$C87&gt;=Params!$Q$16+((Params!$S$32-Params!$Q$16)/(Params!$S$33-Params!$Q$33))*($B87-Params!$Q$33)),$I$2,"")</f>
        <v/>
      </c>
      <c r="J87" s="1" t="str">
        <f>IF(AND($C87&gt;=Params!$C$22,$C87&lt;Params!$C$22+((Params!$E$17-Params!$C$22)/(Params!$E$33-Params!$C$33))*($B87-Params!$C$33),$C87&lt;Params!$E$17+((Params!$F$22-Params!$E$17)/(Params!$F$33-Params!$E$33))*($B87-Params!$E$33)),$J$2,"")</f>
        <v/>
      </c>
      <c r="K87" s="1" t="str">
        <f>IF(AND($C87&gt;=Params!$E$17+((Params!$F$22-Params!$E$17)/(Params!$F$33-Params!$E$33))*($B87-Params!$E$33),$C87&gt;=Params!$F$22+((Params!$J$20-Params!$F$22)/(Params!$J$33-Params!$F$33))*($B87-Params!$F$33),$C87&lt;Params!$E$17+((Params!$H$13-Params!$E$17)/(Params!$H$33-Params!$E$33))*($B87-Params!$E$33),$C87&lt;Params!$H$13+((Params!$J$20-Params!$H$13)/(Params!$J$33-Params!$H$33))*($B87-Params!$H$33)),$K$2,"")</f>
        <v/>
      </c>
      <c r="L87" s="1" t="str">
        <f>IF(AND($C87&gt;=Params!$H$13+((Params!$J$20-Params!$H$13)/(Params!$J$33-Params!$H$33))*($B87-Params!$H$33),$C87&gt;=Params!$J$20+((Params!$N$18-Params!$J$20)/(Params!$N$33-Params!$J$33))*($B87-Params!$J$33),$C87&lt;Params!$H$13+((Params!$K$9-Params!$H$13)/(Params!$K$33-Params!$H$33))*($B87-Params!$H$33),$C87&lt;Params!$K$9+((Params!$N$18-Params!$K$9)/(Params!$N$33-Params!$K$33))*($B87-Params!$K$33)),$L$2,"")</f>
        <v/>
      </c>
      <c r="M87" s="2" t="str">
        <f>IF(AND($C87&gt;=Params!$K$9+((Params!$N$18-Params!$K$9)/(Params!$N$33-Params!$K$33))*($B87-Params!$K$33),$C87&gt;=Params!$N$18+((Params!$Q$16-Params!$N$18)/(Params!$Q$33-Params!$N117))*($B87-Params!$Q$33),$C87&lt;Params!$K$9+((Params!$L$5-Params!$K$9)/(Params!$L$33-Params!$K$33))*($B87-Params!$K$33),$C87&lt;Params!$L$5+((Params!$Q$4-Params!$L$5)/(Params!$Q$33-Params!$L$33))*($B87-Params!$L$33),$B87&lt;Params!$Q$33),$M$2,"")</f>
        <v/>
      </c>
      <c r="N87" s="3" t="str">
        <f>IF(OR(AND($C87&gt;=Params!$A$26,$B87&gt;=Params!$A$33,$B87&lt;Params!$C$33,$C87&lt;Params!$A$18+((Params!$C$13-Params!$A$18)/(Params!$C$33-Params!$A$33))*($B87-Params!$A$33)),AND($B87&gt;=Params!$C$33,$C87&gt;Params!$C$22+((Params!$E$17-Params!$C$22)/(Params!$E$33-Params!$C$33))*($B87-Params!$C$33),$C87&lt;Params!$C$13+((Params!$E$17-Params!$C$13)/(Params!$E$33-Params!$C$33))*($B87-Params!$C$33))),$N$2,"")</f>
        <v/>
      </c>
      <c r="O87" s="1" t="str">
        <f>IF(AND($C87&gt;=Params!$C$13+((Params!$E$17-Params!$C$13)/(Params!$E$33-Params!$C$33))*($B87-Params!$C$33),$C87&gt;=Params!$E$17+((Params!$H$13-Params!$E$17)/(Params!$H$33-Params!$E$33))*($B87-Params!$E$33),$C87&lt;Params!$C$13+((Params!$D$9-Params!$C$13)/(Params!$D$33-Params!$C$33))*($B87-Params!$C$33),$C87&lt;Params!$D$9+((Params!$H$13-Params!$D$9)/(Params!$H$33-Params!$D$33))*($B87-Params!$D$33)),$O$2,"")</f>
        <v/>
      </c>
      <c r="P87" s="1" t="str">
        <f>IF(AND($C87&gt;=Params!$D$9+((Params!$H$13-Params!$D$9)/(Params!$H$33-Params!$D$33))*($B87-Params!$D$33),$C87&gt;=Params!$H$13+((Params!$K$9-Params!$H$13)/(Params!$K$33-Params!$H$33))*($B87-Params!$H$33),$C87&lt;Params!$D$9+((Params!$G$4-Params!$D$9)/(Params!$G$33-Params!$D$33))*($B87-Params!$D$33),$C87&lt;Params!$G$4+((Params!$K$9-Params!$G$4)/(Params!$K$33-Params!$G$33))*($B87-Params!$G$33)),$P$2,"")</f>
        <v/>
      </c>
      <c r="Q87" s="1" t="str">
        <f>IF(AND($C87&gt;=Params!$G$4+((Params!$K$9-Params!$G$4)/(Params!$K$33-Params!$G$33))*($B87-Params!$G$33),$C87&gt;Params!$K$9+((Params!$L$5-Params!$K$9)/(Params!$L$33-Params!$K$33))*($B87-Params!$K$33),$C87&lt;Params!$G$4+((Params!$L$5-Params!$G$4)/(Params!$L$33-Params!$G$33))*($B87-Params!$G$33)),$Q$2,"")</f>
        <v/>
      </c>
      <c r="R87" s="2" t="str">
        <f>IF(AND(OR($B87&lt;Params!$A$33,AND($B87&gt;=Params!$A$33,$B87&lt;Params!$C$33,$C87&gt;=Params!$A$18+((Params!$C$13-Params!$A$18)/(Params!$C$33-Params!$A$33))*($B87-Params!$A$33)),AND($B87&gt;=Params!$C$33,$B87&lt;Params!$D$33,$C87&gt;=Params!$C$13+((Params!$D$9-Params!$C$13)/(Params!$D$33-Params!$C$33))*($B87-Params!$C$33)),AND($B87&gt;=Params!$D$33,$C87&gt;=Params!$D$9+((Params!$G$4-Params!$D$9)/(Params!$G$33-Params!$D$33))*($B87-Params!$D$33))),$C87&lt;Params!$G$4,$B87&gt;0,$C87&gt;0),$R$2,"")</f>
        <v/>
      </c>
      <c r="S87" s="18" t="str">
        <f t="shared" si="1"/>
        <v>Basalt</v>
      </c>
      <c r="T87" s="14" t="str">
        <f>IF(AND($S87&lt;&gt;$J$2,$S87&lt;&gt;$K$2,$S87&lt;&gt;$L$2),"",
IF($S87=$J$2,IF(Data!$C87&gt;=Data!$D87+2,"Hawaiite","Potassic Trachybasalt"),
IF($S87=$K$2,IF(Data!$C87&gt;=Data!$D87+2,"Mugearite","Shoshonite"),
IF($S87=$L$2,(IF(Data!$C87&gt;=Data!$D87+2,"Benmoreite","Latite")),""))))</f>
        <v/>
      </c>
    </row>
    <row r="88" spans="1:20" x14ac:dyDescent="0.2">
      <c r="A88" s="16" t="str">
        <f>Data!$A88</f>
        <v>ETN-1, Etna</v>
      </c>
      <c r="B88" s="27">
        <f>Data!$B88</f>
        <v>47.954453849254335</v>
      </c>
      <c r="C88" s="28">
        <f>Data!$C88+Data!$D88</f>
        <v>5.4413542926239424</v>
      </c>
      <c r="D88" s="1" t="str">
        <f>IF(AND(AND($B88&gt;=Params!$A$33,$B88&lt;Params!$C$33),AND($C88&gt;=Params!$A$32,$C88&lt;Params!$A$26)),$D$2,"")</f>
        <v/>
      </c>
      <c r="E88" s="1" t="str">
        <f>IF(AND(AND($B88&gt;=Params!$C$33,$B88&lt;Params!$F$33),AND($C88&gt;=Params!$C$32,$C88&lt;Params!$C$22)),$E$2,"")</f>
        <v/>
      </c>
      <c r="F88" s="4" t="str">
        <f>IF(AND($B88&gt;=Params!$F$33,$B88&lt;Params!$J$33,$C88&lt;Params!$F$22+((Params!$J$20-Params!$F$22)/(Params!$J$33-Params!$F$33))*($B88-Params!$F$33)),$F$2,"")</f>
        <v/>
      </c>
      <c r="G88" s="4" t="str">
        <f>IF(AND($B88&gt;=Params!$J$33,$B88&lt;Params!$N$33,$C88&lt;Params!$J$20+((Params!$N$18-Params!$J$20)/(Params!$N$33-Params!$J$33))*($B88-Params!$J$33)),$G$2,"")</f>
        <v/>
      </c>
      <c r="H88" s="4" t="str">
        <f>IF(AND($B88&gt;=Params!$N$33,$C88&lt;Params!$N$18+((Params!$Q$16-Params!$N$18)/(Params!$Q$33-Params!$N$33))*($B88-Params!$N$33),C$3&lt;Params!$Q$16+((Params!$S$32-Params!$Q$16)/(Params!$S$33-Params!$Q$33))*($B88-Params!$Q$33)),$H$2,"")</f>
        <v/>
      </c>
      <c r="I88" s="12" t="str">
        <f>IF(AND($B88&gt;=Params!$Q$33,$C88&gt;=Params!$Q$16+((Params!$S$32-Params!$Q$16)/(Params!$S$33-Params!$Q$33))*($B88-Params!$Q$33)),$I$2,"")</f>
        <v/>
      </c>
      <c r="J88" s="1" t="str">
        <f>IF(AND($C88&gt;=Params!$C$22,$C88&lt;Params!$C$22+((Params!$E$17-Params!$C$22)/(Params!$E$33-Params!$C$33))*($B88-Params!$C$33),$C88&lt;Params!$E$17+((Params!$F$22-Params!$E$17)/(Params!$F$33-Params!$E$33))*($B88-Params!$E$33)),$J$2,"")</f>
        <v>TrachyBasalt</v>
      </c>
      <c r="K88" s="1" t="str">
        <f>IF(AND($C88&gt;=Params!$E$17+((Params!$F$22-Params!$E$17)/(Params!$F$33-Params!$E$33))*($B88-Params!$E$33),$C88&gt;=Params!$F$22+((Params!$J$20-Params!$F$22)/(Params!$J$33-Params!$F$33))*($B88-Params!$F$33),$C88&lt;Params!$E$17+((Params!$H$13-Params!$E$17)/(Params!$H$33-Params!$E$33))*($B88-Params!$E$33),$C88&lt;Params!$H$13+((Params!$J$20-Params!$H$13)/(Params!$J$33-Params!$H$33))*($B88-Params!$H$33)),$K$2,"")</f>
        <v/>
      </c>
      <c r="L88" s="1" t="str">
        <f>IF(AND($C88&gt;=Params!$H$13+((Params!$J$20-Params!$H$13)/(Params!$J$33-Params!$H$33))*($B88-Params!$H$33),$C88&gt;=Params!$J$20+((Params!$N$18-Params!$J$20)/(Params!$N$33-Params!$J$33))*($B88-Params!$J$33),$C88&lt;Params!$H$13+((Params!$K$9-Params!$H$13)/(Params!$K$33-Params!$H$33))*($B88-Params!$H$33),$C88&lt;Params!$K$9+((Params!$N$18-Params!$K$9)/(Params!$N$33-Params!$K$33))*($B88-Params!$K$33)),$L$2,"")</f>
        <v/>
      </c>
      <c r="M88" s="2" t="str">
        <f>IF(AND($C88&gt;=Params!$K$9+((Params!$N$18-Params!$K$9)/(Params!$N$33-Params!$K$33))*($B88-Params!$K$33),$C88&gt;=Params!$N$18+((Params!$Q$16-Params!$N$18)/(Params!$Q$33-Params!$N118))*($B88-Params!$Q$33),$C88&lt;Params!$K$9+((Params!$L$5-Params!$K$9)/(Params!$L$33-Params!$K$33))*($B88-Params!$K$33),$C88&lt;Params!$L$5+((Params!$Q$4-Params!$L$5)/(Params!$Q$33-Params!$L$33))*($B88-Params!$L$33),$B88&lt;Params!$Q$33),$M$2,"")</f>
        <v/>
      </c>
      <c r="N88" s="3" t="str">
        <f>IF(OR(AND($C88&gt;=Params!$A$26,$B88&gt;=Params!$A$33,$B88&lt;Params!$C$33,$C88&lt;Params!$A$18+((Params!$C$13-Params!$A$18)/(Params!$C$33-Params!$A$33))*($B88-Params!$A$33)),AND($B88&gt;=Params!$C$33,$C88&gt;Params!$C$22+((Params!$E$17-Params!$C$22)/(Params!$E$33-Params!$C$33))*($B88-Params!$C$33),$C88&lt;Params!$C$13+((Params!$E$17-Params!$C$13)/(Params!$E$33-Params!$C$33))*($B88-Params!$C$33))),$N$2,"")</f>
        <v/>
      </c>
      <c r="O88" s="1" t="str">
        <f>IF(AND($C88&gt;=Params!$C$13+((Params!$E$17-Params!$C$13)/(Params!$E$33-Params!$C$33))*($B88-Params!$C$33),$C88&gt;=Params!$E$17+((Params!$H$13-Params!$E$17)/(Params!$H$33-Params!$E$33))*($B88-Params!$E$33),$C88&lt;Params!$C$13+((Params!$D$9-Params!$C$13)/(Params!$D$33-Params!$C$33))*($B88-Params!$C$33),$C88&lt;Params!$D$9+((Params!$H$13-Params!$D$9)/(Params!$H$33-Params!$D$33))*($B88-Params!$D$33)),$O$2,"")</f>
        <v/>
      </c>
      <c r="P88" s="1" t="str">
        <f>IF(AND($C88&gt;=Params!$D$9+((Params!$H$13-Params!$D$9)/(Params!$H$33-Params!$D$33))*($B88-Params!$D$33),$C88&gt;=Params!$H$13+((Params!$K$9-Params!$H$13)/(Params!$K$33-Params!$H$33))*($B88-Params!$H$33),$C88&lt;Params!$D$9+((Params!$G$4-Params!$D$9)/(Params!$G$33-Params!$D$33))*($B88-Params!$D$33),$C88&lt;Params!$G$4+((Params!$K$9-Params!$G$4)/(Params!$K$33-Params!$G$33))*($B88-Params!$G$33)),$P$2,"")</f>
        <v/>
      </c>
      <c r="Q88" s="1" t="str">
        <f>IF(AND($C88&gt;=Params!$G$4+((Params!$K$9-Params!$G$4)/(Params!$K$33-Params!$G$33))*($B88-Params!$G$33),$C88&gt;Params!$K$9+((Params!$L$5-Params!$K$9)/(Params!$L$33-Params!$K$33))*($B88-Params!$K$33),$C88&lt;Params!$G$4+((Params!$L$5-Params!$G$4)/(Params!$L$33-Params!$G$33))*($B88-Params!$G$33)),$Q$2,"")</f>
        <v/>
      </c>
      <c r="R88" s="2" t="str">
        <f>IF(AND(OR($B88&lt;Params!$A$33,AND($B88&gt;=Params!$A$33,$B88&lt;Params!$C$33,$C88&gt;=Params!$A$18+((Params!$C$13-Params!$A$18)/(Params!$C$33-Params!$A$33))*($B88-Params!$A$33)),AND($B88&gt;=Params!$C$33,$B88&lt;Params!$D$33,$C88&gt;=Params!$C$13+((Params!$D$9-Params!$C$13)/(Params!$D$33-Params!$C$33))*($B88-Params!$C$33)),AND($B88&gt;=Params!$D$33,$C88&gt;=Params!$D$9+((Params!$G$4-Params!$D$9)/(Params!$G$33-Params!$D$33))*($B88-Params!$D$33))),$C88&lt;Params!$G$4,$B88&gt;0,$C88&gt;0),$R$2,"")</f>
        <v/>
      </c>
      <c r="S88" s="18" t="str">
        <f t="shared" si="1"/>
        <v>TrachyBasalt</v>
      </c>
      <c r="T88" s="14" t="str">
        <f>IF(AND($S88&lt;&gt;$J$2,$S88&lt;&gt;$K$2,$S88&lt;&gt;$L$2),"",
IF($S88=$J$2,IF(Data!$C88&gt;=Data!$D88+2,"Hawaiite","Potassic Trachybasalt"),
IF($S88=$K$2,IF(Data!$C88&gt;=Data!$D88+2,"Mugearite","Shoshonite"),
IF($S88=$L$2,(IF(Data!$C88&gt;=Data!$D88+2,"Benmoreite","Latite")),""))))</f>
        <v>Potassic Trachybasalt</v>
      </c>
    </row>
    <row r="89" spans="1:20" x14ac:dyDescent="0.2">
      <c r="A89" s="16" t="str">
        <f>Data!$A89</f>
        <v>ETN-1, Etna</v>
      </c>
      <c r="B89" s="27">
        <f>Data!$B89</f>
        <v>47.954453849254335</v>
      </c>
      <c r="C89" s="28">
        <f>Data!$C89+Data!$D89</f>
        <v>5.4413542926239424</v>
      </c>
      <c r="D89" s="1" t="str">
        <f>IF(AND(AND($B89&gt;=Params!$A$33,$B89&lt;Params!$C$33),AND($C89&gt;=Params!$A$32,$C89&lt;Params!$A$26)),$D$2,"")</f>
        <v/>
      </c>
      <c r="E89" s="1" t="str">
        <f>IF(AND(AND($B89&gt;=Params!$C$33,$B89&lt;Params!$F$33),AND($C89&gt;=Params!$C$32,$C89&lt;Params!$C$22)),$E$2,"")</f>
        <v/>
      </c>
      <c r="F89" s="4" t="str">
        <f>IF(AND($B89&gt;=Params!$F$33,$B89&lt;Params!$J$33,$C89&lt;Params!$F$22+((Params!$J$20-Params!$F$22)/(Params!$J$33-Params!$F$33))*($B89-Params!$F$33)),$F$2,"")</f>
        <v/>
      </c>
      <c r="G89" s="4" t="str">
        <f>IF(AND($B89&gt;=Params!$J$33,$B89&lt;Params!$N$33,$C89&lt;Params!$J$20+((Params!$N$18-Params!$J$20)/(Params!$N$33-Params!$J$33))*($B89-Params!$J$33)),$G$2,"")</f>
        <v/>
      </c>
      <c r="H89" s="4" t="str">
        <f>IF(AND($B89&gt;=Params!$N$33,$C89&lt;Params!$N$18+((Params!$Q$16-Params!$N$18)/(Params!$Q$33-Params!$N$33))*($B89-Params!$N$33),C$3&lt;Params!$Q$16+((Params!$S$32-Params!$Q$16)/(Params!$S$33-Params!$Q$33))*($B89-Params!$Q$33)),$H$2,"")</f>
        <v/>
      </c>
      <c r="I89" s="12" t="str">
        <f>IF(AND($B89&gt;=Params!$Q$33,$C89&gt;=Params!$Q$16+((Params!$S$32-Params!$Q$16)/(Params!$S$33-Params!$Q$33))*($B89-Params!$Q$33)),$I$2,"")</f>
        <v/>
      </c>
      <c r="J89" s="1" t="str">
        <f>IF(AND($C89&gt;=Params!$C$22,$C89&lt;Params!$C$22+((Params!$E$17-Params!$C$22)/(Params!$E$33-Params!$C$33))*($B89-Params!$C$33),$C89&lt;Params!$E$17+((Params!$F$22-Params!$E$17)/(Params!$F$33-Params!$E$33))*($B89-Params!$E$33)),$J$2,"")</f>
        <v>TrachyBasalt</v>
      </c>
      <c r="K89" s="1" t="str">
        <f>IF(AND($C89&gt;=Params!$E$17+((Params!$F$22-Params!$E$17)/(Params!$F$33-Params!$E$33))*($B89-Params!$E$33),$C89&gt;=Params!$F$22+((Params!$J$20-Params!$F$22)/(Params!$J$33-Params!$F$33))*($B89-Params!$F$33),$C89&lt;Params!$E$17+((Params!$H$13-Params!$E$17)/(Params!$H$33-Params!$E$33))*($B89-Params!$E$33),$C89&lt;Params!$H$13+((Params!$J$20-Params!$H$13)/(Params!$J$33-Params!$H$33))*($B89-Params!$H$33)),$K$2,"")</f>
        <v/>
      </c>
      <c r="L89" s="1" t="str">
        <f>IF(AND($C89&gt;=Params!$H$13+((Params!$J$20-Params!$H$13)/(Params!$J$33-Params!$H$33))*($B89-Params!$H$33),$C89&gt;=Params!$J$20+((Params!$N$18-Params!$J$20)/(Params!$N$33-Params!$J$33))*($B89-Params!$J$33),$C89&lt;Params!$H$13+((Params!$K$9-Params!$H$13)/(Params!$K$33-Params!$H$33))*($B89-Params!$H$33),$C89&lt;Params!$K$9+((Params!$N$18-Params!$K$9)/(Params!$N$33-Params!$K$33))*($B89-Params!$K$33)),$L$2,"")</f>
        <v/>
      </c>
      <c r="M89" s="2" t="str">
        <f>IF(AND($C89&gt;=Params!$K$9+((Params!$N$18-Params!$K$9)/(Params!$N$33-Params!$K$33))*($B89-Params!$K$33),$C89&gt;=Params!$N$18+((Params!$Q$16-Params!$N$18)/(Params!$Q$33-Params!$N119))*($B89-Params!$Q$33),$C89&lt;Params!$K$9+((Params!$L$5-Params!$K$9)/(Params!$L$33-Params!$K$33))*($B89-Params!$K$33),$C89&lt;Params!$L$5+((Params!$Q$4-Params!$L$5)/(Params!$Q$33-Params!$L$33))*($B89-Params!$L$33),$B89&lt;Params!$Q$33),$M$2,"")</f>
        <v/>
      </c>
      <c r="N89" s="3" t="str">
        <f>IF(OR(AND($C89&gt;=Params!$A$26,$B89&gt;=Params!$A$33,$B89&lt;Params!$C$33,$C89&lt;Params!$A$18+((Params!$C$13-Params!$A$18)/(Params!$C$33-Params!$A$33))*($B89-Params!$A$33)),AND($B89&gt;=Params!$C$33,$C89&gt;Params!$C$22+((Params!$E$17-Params!$C$22)/(Params!$E$33-Params!$C$33))*($B89-Params!$C$33),$C89&lt;Params!$C$13+((Params!$E$17-Params!$C$13)/(Params!$E$33-Params!$C$33))*($B89-Params!$C$33))),$N$2,"")</f>
        <v/>
      </c>
      <c r="O89" s="1" t="str">
        <f>IF(AND($C89&gt;=Params!$C$13+((Params!$E$17-Params!$C$13)/(Params!$E$33-Params!$C$33))*($B89-Params!$C$33),$C89&gt;=Params!$E$17+((Params!$H$13-Params!$E$17)/(Params!$H$33-Params!$E$33))*($B89-Params!$E$33),$C89&lt;Params!$C$13+((Params!$D$9-Params!$C$13)/(Params!$D$33-Params!$C$33))*($B89-Params!$C$33),$C89&lt;Params!$D$9+((Params!$H$13-Params!$D$9)/(Params!$H$33-Params!$D$33))*($B89-Params!$D$33)),$O$2,"")</f>
        <v/>
      </c>
      <c r="P89" s="1" t="str">
        <f>IF(AND($C89&gt;=Params!$D$9+((Params!$H$13-Params!$D$9)/(Params!$H$33-Params!$D$33))*($B89-Params!$D$33),$C89&gt;=Params!$H$13+((Params!$K$9-Params!$H$13)/(Params!$K$33-Params!$H$33))*($B89-Params!$H$33),$C89&lt;Params!$D$9+((Params!$G$4-Params!$D$9)/(Params!$G$33-Params!$D$33))*($B89-Params!$D$33),$C89&lt;Params!$G$4+((Params!$K$9-Params!$G$4)/(Params!$K$33-Params!$G$33))*($B89-Params!$G$33)),$P$2,"")</f>
        <v/>
      </c>
      <c r="Q89" s="1" t="str">
        <f>IF(AND($C89&gt;=Params!$G$4+((Params!$K$9-Params!$G$4)/(Params!$K$33-Params!$G$33))*($B89-Params!$G$33),$C89&gt;Params!$K$9+((Params!$L$5-Params!$K$9)/(Params!$L$33-Params!$K$33))*($B89-Params!$K$33),$C89&lt;Params!$G$4+((Params!$L$5-Params!$G$4)/(Params!$L$33-Params!$G$33))*($B89-Params!$G$33)),$Q$2,"")</f>
        <v/>
      </c>
      <c r="R89" s="2" t="str">
        <f>IF(AND(OR($B89&lt;Params!$A$33,AND($B89&gt;=Params!$A$33,$B89&lt;Params!$C$33,$C89&gt;=Params!$A$18+((Params!$C$13-Params!$A$18)/(Params!$C$33-Params!$A$33))*($B89-Params!$A$33)),AND($B89&gt;=Params!$C$33,$B89&lt;Params!$D$33,$C89&gt;=Params!$C$13+((Params!$D$9-Params!$C$13)/(Params!$D$33-Params!$C$33))*($B89-Params!$C$33)),AND($B89&gt;=Params!$D$33,$C89&gt;=Params!$D$9+((Params!$G$4-Params!$D$9)/(Params!$G$33-Params!$D$33))*($B89-Params!$D$33))),$C89&lt;Params!$G$4,$B89&gt;0,$C89&gt;0),$R$2,"")</f>
        <v/>
      </c>
      <c r="S89" s="18" t="str">
        <f t="shared" si="1"/>
        <v>TrachyBasalt</v>
      </c>
      <c r="T89" s="14" t="str">
        <f>IF(AND($S89&lt;&gt;$J$2,$S89&lt;&gt;$K$2,$S89&lt;&gt;$L$2),"",
IF($S89=$J$2,IF(Data!$C89&gt;=Data!$D89+2,"Hawaiite","Potassic Trachybasalt"),
IF($S89=$K$2,IF(Data!$C89&gt;=Data!$D89+2,"Mugearite","Shoshonite"),
IF($S89=$L$2,(IF(Data!$C89&gt;=Data!$D89+2,"Benmoreite","Latite")),""))))</f>
        <v>Potassic Trachybasalt</v>
      </c>
    </row>
    <row r="90" spans="1:20" x14ac:dyDescent="0.2">
      <c r="A90" s="16" t="str">
        <f>Data!$A90</f>
        <v>ETN-1, Etna</v>
      </c>
      <c r="B90" s="27">
        <f>Data!$B90</f>
        <v>47.954453849254335</v>
      </c>
      <c r="C90" s="28">
        <f>Data!$C90+Data!$D90</f>
        <v>5.4413542926239424</v>
      </c>
      <c r="D90" s="1" t="str">
        <f>IF(AND(AND($B90&gt;=Params!$A$33,$B90&lt;Params!$C$33),AND($C90&gt;=Params!$A$32,$C90&lt;Params!$A$26)),$D$2,"")</f>
        <v/>
      </c>
      <c r="E90" s="1" t="str">
        <f>IF(AND(AND($B90&gt;=Params!$C$33,$B90&lt;Params!$F$33),AND($C90&gt;=Params!$C$32,$C90&lt;Params!$C$22)),$E$2,"")</f>
        <v/>
      </c>
      <c r="F90" s="4" t="str">
        <f>IF(AND($B90&gt;=Params!$F$33,$B90&lt;Params!$J$33,$C90&lt;Params!$F$22+((Params!$J$20-Params!$F$22)/(Params!$J$33-Params!$F$33))*($B90-Params!$F$33)),$F$2,"")</f>
        <v/>
      </c>
      <c r="G90" s="4" t="str">
        <f>IF(AND($B90&gt;=Params!$J$33,$B90&lt;Params!$N$33,$C90&lt;Params!$J$20+((Params!$N$18-Params!$J$20)/(Params!$N$33-Params!$J$33))*($B90-Params!$J$33)),$G$2,"")</f>
        <v/>
      </c>
      <c r="H90" s="4" t="str">
        <f>IF(AND($B90&gt;=Params!$N$33,$C90&lt;Params!$N$18+((Params!$Q$16-Params!$N$18)/(Params!$Q$33-Params!$N$33))*($B90-Params!$N$33),C$3&lt;Params!$Q$16+((Params!$S$32-Params!$Q$16)/(Params!$S$33-Params!$Q$33))*($B90-Params!$Q$33)),$H$2,"")</f>
        <v/>
      </c>
      <c r="I90" s="12" t="str">
        <f>IF(AND($B90&gt;=Params!$Q$33,$C90&gt;=Params!$Q$16+((Params!$S$32-Params!$Q$16)/(Params!$S$33-Params!$Q$33))*($B90-Params!$Q$33)),$I$2,"")</f>
        <v/>
      </c>
      <c r="J90" s="1" t="str">
        <f>IF(AND($C90&gt;=Params!$C$22,$C90&lt;Params!$C$22+((Params!$E$17-Params!$C$22)/(Params!$E$33-Params!$C$33))*($B90-Params!$C$33),$C90&lt;Params!$E$17+((Params!$F$22-Params!$E$17)/(Params!$F$33-Params!$E$33))*($B90-Params!$E$33)),$J$2,"")</f>
        <v>TrachyBasalt</v>
      </c>
      <c r="K90" s="1" t="str">
        <f>IF(AND($C90&gt;=Params!$E$17+((Params!$F$22-Params!$E$17)/(Params!$F$33-Params!$E$33))*($B90-Params!$E$33),$C90&gt;=Params!$F$22+((Params!$J$20-Params!$F$22)/(Params!$J$33-Params!$F$33))*($B90-Params!$F$33),$C90&lt;Params!$E$17+((Params!$H$13-Params!$E$17)/(Params!$H$33-Params!$E$33))*($B90-Params!$E$33),$C90&lt;Params!$H$13+((Params!$J$20-Params!$H$13)/(Params!$J$33-Params!$H$33))*($B90-Params!$H$33)),$K$2,"")</f>
        <v/>
      </c>
      <c r="L90" s="1" t="str">
        <f>IF(AND($C90&gt;=Params!$H$13+((Params!$J$20-Params!$H$13)/(Params!$J$33-Params!$H$33))*($B90-Params!$H$33),$C90&gt;=Params!$J$20+((Params!$N$18-Params!$J$20)/(Params!$N$33-Params!$J$33))*($B90-Params!$J$33),$C90&lt;Params!$H$13+((Params!$K$9-Params!$H$13)/(Params!$K$33-Params!$H$33))*($B90-Params!$H$33),$C90&lt;Params!$K$9+((Params!$N$18-Params!$K$9)/(Params!$N$33-Params!$K$33))*($B90-Params!$K$33)),$L$2,"")</f>
        <v/>
      </c>
      <c r="M90" s="2" t="str">
        <f>IF(AND($C90&gt;=Params!$K$9+((Params!$N$18-Params!$K$9)/(Params!$N$33-Params!$K$33))*($B90-Params!$K$33),$C90&gt;=Params!$N$18+((Params!$Q$16-Params!$N$18)/(Params!$Q$33-Params!$N120))*($B90-Params!$Q$33),$C90&lt;Params!$K$9+((Params!$L$5-Params!$K$9)/(Params!$L$33-Params!$K$33))*($B90-Params!$K$33),$C90&lt;Params!$L$5+((Params!$Q$4-Params!$L$5)/(Params!$Q$33-Params!$L$33))*($B90-Params!$L$33),$B90&lt;Params!$Q$33),$M$2,"")</f>
        <v/>
      </c>
      <c r="N90" s="3" t="str">
        <f>IF(OR(AND($C90&gt;=Params!$A$26,$B90&gt;=Params!$A$33,$B90&lt;Params!$C$33,$C90&lt;Params!$A$18+((Params!$C$13-Params!$A$18)/(Params!$C$33-Params!$A$33))*($B90-Params!$A$33)),AND($B90&gt;=Params!$C$33,$C90&gt;Params!$C$22+((Params!$E$17-Params!$C$22)/(Params!$E$33-Params!$C$33))*($B90-Params!$C$33),$C90&lt;Params!$C$13+((Params!$E$17-Params!$C$13)/(Params!$E$33-Params!$C$33))*($B90-Params!$C$33))),$N$2,"")</f>
        <v/>
      </c>
      <c r="O90" s="1" t="str">
        <f>IF(AND($C90&gt;=Params!$C$13+((Params!$E$17-Params!$C$13)/(Params!$E$33-Params!$C$33))*($B90-Params!$C$33),$C90&gt;=Params!$E$17+((Params!$H$13-Params!$E$17)/(Params!$H$33-Params!$E$33))*($B90-Params!$E$33),$C90&lt;Params!$C$13+((Params!$D$9-Params!$C$13)/(Params!$D$33-Params!$C$33))*($B90-Params!$C$33),$C90&lt;Params!$D$9+((Params!$H$13-Params!$D$9)/(Params!$H$33-Params!$D$33))*($B90-Params!$D$33)),$O$2,"")</f>
        <v/>
      </c>
      <c r="P90" s="1" t="str">
        <f>IF(AND($C90&gt;=Params!$D$9+((Params!$H$13-Params!$D$9)/(Params!$H$33-Params!$D$33))*($B90-Params!$D$33),$C90&gt;=Params!$H$13+((Params!$K$9-Params!$H$13)/(Params!$K$33-Params!$H$33))*($B90-Params!$H$33),$C90&lt;Params!$D$9+((Params!$G$4-Params!$D$9)/(Params!$G$33-Params!$D$33))*($B90-Params!$D$33),$C90&lt;Params!$G$4+((Params!$K$9-Params!$G$4)/(Params!$K$33-Params!$G$33))*($B90-Params!$G$33)),$P$2,"")</f>
        <v/>
      </c>
      <c r="Q90" s="1" t="str">
        <f>IF(AND($C90&gt;=Params!$G$4+((Params!$K$9-Params!$G$4)/(Params!$K$33-Params!$G$33))*($B90-Params!$G$33),$C90&gt;Params!$K$9+((Params!$L$5-Params!$K$9)/(Params!$L$33-Params!$K$33))*($B90-Params!$K$33),$C90&lt;Params!$G$4+((Params!$L$5-Params!$G$4)/(Params!$L$33-Params!$G$33))*($B90-Params!$G$33)),$Q$2,"")</f>
        <v/>
      </c>
      <c r="R90" s="2" t="str">
        <f>IF(AND(OR($B90&lt;Params!$A$33,AND($B90&gt;=Params!$A$33,$B90&lt;Params!$C$33,$C90&gt;=Params!$A$18+((Params!$C$13-Params!$A$18)/(Params!$C$33-Params!$A$33))*($B90-Params!$A$33)),AND($B90&gt;=Params!$C$33,$B90&lt;Params!$D$33,$C90&gt;=Params!$C$13+((Params!$D$9-Params!$C$13)/(Params!$D$33-Params!$C$33))*($B90-Params!$C$33)),AND($B90&gt;=Params!$D$33,$C90&gt;=Params!$D$9+((Params!$G$4-Params!$D$9)/(Params!$G$33-Params!$D$33))*($B90-Params!$D$33))),$C90&lt;Params!$G$4,$B90&gt;0,$C90&gt;0),$R$2,"")</f>
        <v/>
      </c>
      <c r="S90" s="18" t="str">
        <f t="shared" si="1"/>
        <v>TrachyBasalt</v>
      </c>
      <c r="T90" s="14" t="str">
        <f>IF(AND($S90&lt;&gt;$J$2,$S90&lt;&gt;$K$2,$S90&lt;&gt;$L$2),"",
IF($S90=$J$2,IF(Data!$C90&gt;=Data!$D90+2,"Hawaiite","Potassic Trachybasalt"),
IF($S90=$K$2,IF(Data!$C90&gt;=Data!$D90+2,"Mugearite","Shoshonite"),
IF($S90=$L$2,(IF(Data!$C90&gt;=Data!$D90+2,"Benmoreite","Latite")),""))))</f>
        <v>Potassic Trachybasalt</v>
      </c>
    </row>
    <row r="91" spans="1:20" x14ac:dyDescent="0.2">
      <c r="A91" s="16" t="str">
        <f>Data!$A91</f>
        <v>Metrich &amp; Rutherford 1998</v>
      </c>
      <c r="B91" s="27">
        <f>Data!$B91</f>
        <v>47.98</v>
      </c>
      <c r="C91" s="28">
        <f>Data!$C91+Data!$D91</f>
        <v>3.8200000000000003</v>
      </c>
      <c r="D91" s="1" t="str">
        <f>IF(AND(AND($B91&gt;=Params!$A$33,$B91&lt;Params!$C$33),AND($C91&gt;=Params!$A$32,$C91&lt;Params!$A$26)),$D$2,"")</f>
        <v/>
      </c>
      <c r="E91" s="1" t="str">
        <f>IF(AND(AND($B91&gt;=Params!$C$33,$B91&lt;Params!$F$33),AND($C91&gt;=Params!$C$32,$C91&lt;Params!$C$22)),$E$2,"")</f>
        <v>Basalt</v>
      </c>
      <c r="F91" s="4" t="str">
        <f>IF(AND($B91&gt;=Params!$F$33,$B91&lt;Params!$J$33,$C91&lt;Params!$F$22+((Params!$J$20-Params!$F$22)/(Params!$J$33-Params!$F$33))*($B91-Params!$F$33)),$F$2,"")</f>
        <v/>
      </c>
      <c r="G91" s="4" t="str">
        <f>IF(AND($B91&gt;=Params!$J$33,$B91&lt;Params!$N$33,$C91&lt;Params!$J$20+((Params!$N$18-Params!$J$20)/(Params!$N$33-Params!$J$33))*($B91-Params!$J$33)),$G$2,"")</f>
        <v/>
      </c>
      <c r="H91" s="4" t="str">
        <f>IF(AND($B91&gt;=Params!$N$33,$C91&lt;Params!$N$18+((Params!$Q$16-Params!$N$18)/(Params!$Q$33-Params!$N$33))*($B91-Params!$N$33),C$3&lt;Params!$Q$16+((Params!$S$32-Params!$Q$16)/(Params!$S$33-Params!$Q$33))*($B91-Params!$Q$33)),$H$2,"")</f>
        <v/>
      </c>
      <c r="I91" s="12" t="str">
        <f>IF(AND($B91&gt;=Params!$Q$33,$C91&gt;=Params!$Q$16+((Params!$S$32-Params!$Q$16)/(Params!$S$33-Params!$Q$33))*($B91-Params!$Q$33)),$I$2,"")</f>
        <v/>
      </c>
      <c r="J91" s="1" t="str">
        <f>IF(AND($C91&gt;=Params!$C$22,$C91&lt;Params!$C$22+((Params!$E$17-Params!$C$22)/(Params!$E$33-Params!$C$33))*($B91-Params!$C$33),$C91&lt;Params!$E$17+((Params!$F$22-Params!$E$17)/(Params!$F$33-Params!$E$33))*($B91-Params!$E$33)),$J$2,"")</f>
        <v/>
      </c>
      <c r="K91" s="1" t="str">
        <f>IF(AND($C91&gt;=Params!$E$17+((Params!$F$22-Params!$E$17)/(Params!$F$33-Params!$E$33))*($B91-Params!$E$33),$C91&gt;=Params!$F$22+((Params!$J$20-Params!$F$22)/(Params!$J$33-Params!$F$33))*($B91-Params!$F$33),$C91&lt;Params!$E$17+((Params!$H$13-Params!$E$17)/(Params!$H$33-Params!$E$33))*($B91-Params!$E$33),$C91&lt;Params!$H$13+((Params!$J$20-Params!$H$13)/(Params!$J$33-Params!$H$33))*($B91-Params!$H$33)),$K$2,"")</f>
        <v/>
      </c>
      <c r="L91" s="1" t="str">
        <f>IF(AND($C91&gt;=Params!$H$13+((Params!$J$20-Params!$H$13)/(Params!$J$33-Params!$H$33))*($B91-Params!$H$33),$C91&gt;=Params!$J$20+((Params!$N$18-Params!$J$20)/(Params!$N$33-Params!$J$33))*($B91-Params!$J$33),$C91&lt;Params!$H$13+((Params!$K$9-Params!$H$13)/(Params!$K$33-Params!$H$33))*($B91-Params!$H$33),$C91&lt;Params!$K$9+((Params!$N$18-Params!$K$9)/(Params!$N$33-Params!$K$33))*($B91-Params!$K$33)),$L$2,"")</f>
        <v/>
      </c>
      <c r="M91" s="2" t="str">
        <f>IF(AND($C91&gt;=Params!$K$9+((Params!$N$18-Params!$K$9)/(Params!$N$33-Params!$K$33))*($B91-Params!$K$33),$C91&gt;=Params!$N$18+((Params!$Q$16-Params!$N$18)/(Params!$Q$33-Params!$N121))*($B91-Params!$Q$33),$C91&lt;Params!$K$9+((Params!$L$5-Params!$K$9)/(Params!$L$33-Params!$K$33))*($B91-Params!$K$33),$C91&lt;Params!$L$5+((Params!$Q$4-Params!$L$5)/(Params!$Q$33-Params!$L$33))*($B91-Params!$L$33),$B91&lt;Params!$Q$33),$M$2,"")</f>
        <v/>
      </c>
      <c r="N91" s="3" t="str">
        <f>IF(OR(AND($C91&gt;=Params!$A$26,$B91&gt;=Params!$A$33,$B91&lt;Params!$C$33,$C91&lt;Params!$A$18+((Params!$C$13-Params!$A$18)/(Params!$C$33-Params!$A$33))*($B91-Params!$A$33)),AND($B91&gt;=Params!$C$33,$C91&gt;Params!$C$22+((Params!$E$17-Params!$C$22)/(Params!$E$33-Params!$C$33))*($B91-Params!$C$33),$C91&lt;Params!$C$13+((Params!$E$17-Params!$C$13)/(Params!$E$33-Params!$C$33))*($B91-Params!$C$33))),$N$2,"")</f>
        <v/>
      </c>
      <c r="O91" s="1" t="str">
        <f>IF(AND($C91&gt;=Params!$C$13+((Params!$E$17-Params!$C$13)/(Params!$E$33-Params!$C$33))*($B91-Params!$C$33),$C91&gt;=Params!$E$17+((Params!$H$13-Params!$E$17)/(Params!$H$33-Params!$E$33))*($B91-Params!$E$33),$C91&lt;Params!$C$13+((Params!$D$9-Params!$C$13)/(Params!$D$33-Params!$C$33))*($B91-Params!$C$33),$C91&lt;Params!$D$9+((Params!$H$13-Params!$D$9)/(Params!$H$33-Params!$D$33))*($B91-Params!$D$33)),$O$2,"")</f>
        <v/>
      </c>
      <c r="P91" s="1" t="str">
        <f>IF(AND($C91&gt;=Params!$D$9+((Params!$H$13-Params!$D$9)/(Params!$H$33-Params!$D$33))*($B91-Params!$D$33),$C91&gt;=Params!$H$13+((Params!$K$9-Params!$H$13)/(Params!$K$33-Params!$H$33))*($B91-Params!$H$33),$C91&lt;Params!$D$9+((Params!$G$4-Params!$D$9)/(Params!$G$33-Params!$D$33))*($B91-Params!$D$33),$C91&lt;Params!$G$4+((Params!$K$9-Params!$G$4)/(Params!$K$33-Params!$G$33))*($B91-Params!$G$33)),$P$2,"")</f>
        <v/>
      </c>
      <c r="Q91" s="1" t="str">
        <f>IF(AND($C91&gt;=Params!$G$4+((Params!$K$9-Params!$G$4)/(Params!$K$33-Params!$G$33))*($B91-Params!$G$33),$C91&gt;Params!$K$9+((Params!$L$5-Params!$K$9)/(Params!$L$33-Params!$K$33))*($B91-Params!$K$33),$C91&lt;Params!$G$4+((Params!$L$5-Params!$G$4)/(Params!$L$33-Params!$G$33))*($B91-Params!$G$33)),$Q$2,"")</f>
        <v/>
      </c>
      <c r="R91" s="2" t="str">
        <f>IF(AND(OR($B91&lt;Params!$A$33,AND($B91&gt;=Params!$A$33,$B91&lt;Params!$C$33,$C91&gt;=Params!$A$18+((Params!$C$13-Params!$A$18)/(Params!$C$33-Params!$A$33))*($B91-Params!$A$33)),AND($B91&gt;=Params!$C$33,$B91&lt;Params!$D$33,$C91&gt;=Params!$C$13+((Params!$D$9-Params!$C$13)/(Params!$D$33-Params!$C$33))*($B91-Params!$C$33)),AND($B91&gt;=Params!$D$33,$C91&gt;=Params!$D$9+((Params!$G$4-Params!$D$9)/(Params!$G$33-Params!$D$33))*($B91-Params!$D$33))),$C91&lt;Params!$G$4,$B91&gt;0,$C91&gt;0),$R$2,"")</f>
        <v/>
      </c>
      <c r="S91" s="18" t="str">
        <f t="shared" si="1"/>
        <v>Basalt</v>
      </c>
      <c r="T91" s="14" t="str">
        <f>IF(AND($S91&lt;&gt;$J$2,$S91&lt;&gt;$K$2,$S91&lt;&gt;$L$2),"",
IF($S91=$J$2,IF(Data!$C91&gt;=Data!$D91+2,"Hawaiite","Potassic Trachybasalt"),
IF($S91=$K$2,IF(Data!$C91&gt;=Data!$D91+2,"Mugearite","Shoshonite"),
IF($S91=$L$2,(IF(Data!$C91&gt;=Data!$D91+2,"Benmoreite","Latite")),""))))</f>
        <v/>
      </c>
    </row>
    <row r="92" spans="1:20" x14ac:dyDescent="0.2">
      <c r="A92" s="16" t="str">
        <f>Data!$A92</f>
        <v>Lesne et al 2011</v>
      </c>
      <c r="B92" s="27">
        <f>Data!$B92</f>
        <v>48.02</v>
      </c>
      <c r="C92" s="28">
        <f>Data!$C92+Data!$D92</f>
        <v>7.35</v>
      </c>
      <c r="D92" s="1" t="str">
        <f>IF(AND(AND($B92&gt;=Params!$A$33,$B92&lt;Params!$C$33),AND($C92&gt;=Params!$A$32,$C92&lt;Params!$A$26)),$D$2,"")</f>
        <v/>
      </c>
      <c r="E92" s="1" t="str">
        <f>IF(AND(AND($B92&gt;=Params!$C$33,$B92&lt;Params!$F$33),AND($C92&gt;=Params!$C$32,$C92&lt;Params!$C$22)),$E$2,"")</f>
        <v/>
      </c>
      <c r="F92" s="4" t="str">
        <f>IF(AND($B92&gt;=Params!$F$33,$B92&lt;Params!$J$33,$C92&lt;Params!$F$22+((Params!$J$20-Params!$F$22)/(Params!$J$33-Params!$F$33))*($B92-Params!$F$33)),$F$2,"")</f>
        <v/>
      </c>
      <c r="G92" s="4" t="str">
        <f>IF(AND($B92&gt;=Params!$J$33,$B92&lt;Params!$N$33,$C92&lt;Params!$J$20+((Params!$N$18-Params!$J$20)/(Params!$N$33-Params!$J$33))*($B92-Params!$J$33)),$G$2,"")</f>
        <v/>
      </c>
      <c r="H92" s="4" t="str">
        <f>IF(AND($B92&gt;=Params!$N$33,$C92&lt;Params!$N$18+((Params!$Q$16-Params!$N$18)/(Params!$Q$33-Params!$N$33))*($B92-Params!$N$33),C$3&lt;Params!$Q$16+((Params!$S$32-Params!$Q$16)/(Params!$S$33-Params!$Q$33))*($B92-Params!$Q$33)),$H$2,"")</f>
        <v/>
      </c>
      <c r="I92" s="12" t="str">
        <f>IF(AND($B92&gt;=Params!$Q$33,$C92&gt;=Params!$Q$16+((Params!$S$32-Params!$Q$16)/(Params!$S$33-Params!$Q$33))*($B92-Params!$Q$33)),$I$2,"")</f>
        <v/>
      </c>
      <c r="J92" s="1" t="str">
        <f>IF(AND($C92&gt;=Params!$C$22,$C92&lt;Params!$C$22+((Params!$E$17-Params!$C$22)/(Params!$E$33-Params!$C$33))*($B92-Params!$C$33),$C92&lt;Params!$E$17+((Params!$F$22-Params!$E$17)/(Params!$F$33-Params!$E$33))*($B92-Params!$E$33)),$J$2,"")</f>
        <v/>
      </c>
      <c r="K92" s="1" t="str">
        <f>IF(AND($C92&gt;=Params!$E$17+((Params!$F$22-Params!$E$17)/(Params!$F$33-Params!$E$33))*($B92-Params!$E$33),$C92&gt;=Params!$F$22+((Params!$J$20-Params!$F$22)/(Params!$J$33-Params!$F$33))*($B92-Params!$F$33),$C92&lt;Params!$E$17+((Params!$H$13-Params!$E$17)/(Params!$H$33-Params!$E$33))*($B92-Params!$E$33),$C92&lt;Params!$H$13+((Params!$J$20-Params!$H$13)/(Params!$J$33-Params!$H$33))*($B92-Params!$H$33)),$K$2,"")</f>
        <v/>
      </c>
      <c r="L92" s="1" t="str">
        <f>IF(AND($C92&gt;=Params!$H$13+((Params!$J$20-Params!$H$13)/(Params!$J$33-Params!$H$33))*($B92-Params!$H$33),$C92&gt;=Params!$J$20+((Params!$N$18-Params!$J$20)/(Params!$N$33-Params!$J$33))*($B92-Params!$J$33),$C92&lt;Params!$H$13+((Params!$K$9-Params!$H$13)/(Params!$K$33-Params!$H$33))*($B92-Params!$H$33),$C92&lt;Params!$K$9+((Params!$N$18-Params!$K$9)/(Params!$N$33-Params!$K$33))*($B92-Params!$K$33)),$L$2,"")</f>
        <v/>
      </c>
      <c r="M92" s="2" t="str">
        <f>IF(AND($C92&gt;=Params!$K$9+((Params!$N$18-Params!$K$9)/(Params!$N$33-Params!$K$33))*($B92-Params!$K$33),$C92&gt;=Params!$N$18+((Params!$Q$16-Params!$N$18)/(Params!$Q$33-Params!$N122))*($B92-Params!$Q$33),$C92&lt;Params!$K$9+((Params!$L$5-Params!$K$9)/(Params!$L$33-Params!$K$33))*($B92-Params!$K$33),$C92&lt;Params!$L$5+((Params!$Q$4-Params!$L$5)/(Params!$Q$33-Params!$L$33))*($B92-Params!$L$33),$B92&lt;Params!$Q$33),$M$2,"")</f>
        <v/>
      </c>
      <c r="N92" s="3" t="str">
        <f>IF(OR(AND($C92&gt;=Params!$A$26,$B92&gt;=Params!$A$33,$B92&lt;Params!$C$33,$C92&lt;Params!$A$18+((Params!$C$13-Params!$A$18)/(Params!$C$33-Params!$A$33))*($B92-Params!$A$33)),AND($B92&gt;=Params!$C$33,$C92&gt;Params!$C$22+((Params!$E$17-Params!$C$22)/(Params!$E$33-Params!$C$33))*($B92-Params!$C$33),$C92&lt;Params!$C$13+((Params!$E$17-Params!$C$13)/(Params!$E$33-Params!$C$33))*($B92-Params!$C$33))),$N$2,"")</f>
        <v>Basanite</v>
      </c>
      <c r="O92" s="1" t="str">
        <f>IF(AND($C92&gt;=Params!$C$13+((Params!$E$17-Params!$C$13)/(Params!$E$33-Params!$C$33))*($B92-Params!$C$33),$C92&gt;=Params!$E$17+((Params!$H$13-Params!$E$17)/(Params!$H$33-Params!$E$33))*($B92-Params!$E$33),$C92&lt;Params!$C$13+((Params!$D$9-Params!$C$13)/(Params!$D$33-Params!$C$33))*($B92-Params!$C$33),$C92&lt;Params!$D$9+((Params!$H$13-Params!$D$9)/(Params!$H$33-Params!$D$33))*($B92-Params!$D$33)),$O$2,"")</f>
        <v/>
      </c>
      <c r="P92" s="1" t="str">
        <f>IF(AND($C92&gt;=Params!$D$9+((Params!$H$13-Params!$D$9)/(Params!$H$33-Params!$D$33))*($B92-Params!$D$33),$C92&gt;=Params!$H$13+((Params!$K$9-Params!$H$13)/(Params!$K$33-Params!$H$33))*($B92-Params!$H$33),$C92&lt;Params!$D$9+((Params!$G$4-Params!$D$9)/(Params!$G$33-Params!$D$33))*($B92-Params!$D$33),$C92&lt;Params!$G$4+((Params!$K$9-Params!$G$4)/(Params!$K$33-Params!$G$33))*($B92-Params!$G$33)),$P$2,"")</f>
        <v/>
      </c>
      <c r="Q92" s="1" t="str">
        <f>IF(AND($C92&gt;=Params!$G$4+((Params!$K$9-Params!$G$4)/(Params!$K$33-Params!$G$33))*($B92-Params!$G$33),$C92&gt;Params!$K$9+((Params!$L$5-Params!$K$9)/(Params!$L$33-Params!$K$33))*($B92-Params!$K$33),$C92&lt;Params!$G$4+((Params!$L$5-Params!$G$4)/(Params!$L$33-Params!$G$33))*($B92-Params!$G$33)),$Q$2,"")</f>
        <v/>
      </c>
      <c r="R92" s="2" t="str">
        <f>IF(AND(OR($B92&lt;Params!$A$33,AND($B92&gt;=Params!$A$33,$B92&lt;Params!$C$33,$C92&gt;=Params!$A$18+((Params!$C$13-Params!$A$18)/(Params!$C$33-Params!$A$33))*($B92-Params!$A$33)),AND($B92&gt;=Params!$C$33,$B92&lt;Params!$D$33,$C92&gt;=Params!$C$13+((Params!$D$9-Params!$C$13)/(Params!$D$33-Params!$C$33))*($B92-Params!$C$33)),AND($B92&gt;=Params!$D$33,$C92&gt;=Params!$D$9+((Params!$G$4-Params!$D$9)/(Params!$G$33-Params!$D$33))*($B92-Params!$D$33))),$C92&lt;Params!$G$4,$B92&gt;0,$C92&gt;0),$R$2,"")</f>
        <v/>
      </c>
      <c r="S92" s="18" t="str">
        <f t="shared" si="1"/>
        <v>Basanite</v>
      </c>
      <c r="T92" s="14" t="str">
        <f>IF(AND($S92&lt;&gt;$J$2,$S92&lt;&gt;$K$2,$S92&lt;&gt;$L$2),"",
IF($S92=$J$2,IF(Data!$C92&gt;=Data!$D92+2,"Hawaiite","Potassic Trachybasalt"),
IF($S92=$K$2,IF(Data!$C92&gt;=Data!$D92+2,"Mugearite","Shoshonite"),
IF($S92=$L$2,(IF(Data!$C92&gt;=Data!$D92+2,"Benmoreite","Latite")),""))))</f>
        <v/>
      </c>
    </row>
    <row r="93" spans="1:20" x14ac:dyDescent="0.2">
      <c r="A93" s="16" t="str">
        <f>Data!$A93</f>
        <v>Lesne et al 2011</v>
      </c>
      <c r="B93" s="27">
        <f>Data!$B93</f>
        <v>48.02</v>
      </c>
      <c r="C93" s="28">
        <f>Data!$C93+Data!$D93</f>
        <v>7.35</v>
      </c>
      <c r="D93" s="1" t="str">
        <f>IF(AND(AND($B93&gt;=Params!$A$33,$B93&lt;Params!$C$33),AND($C93&gt;=Params!$A$32,$C93&lt;Params!$A$26)),$D$2,"")</f>
        <v/>
      </c>
      <c r="E93" s="1" t="str">
        <f>IF(AND(AND($B93&gt;=Params!$C$33,$B93&lt;Params!$F$33),AND($C93&gt;=Params!$C$32,$C93&lt;Params!$C$22)),$E$2,"")</f>
        <v/>
      </c>
      <c r="F93" s="4" t="str">
        <f>IF(AND($B93&gt;=Params!$F$33,$B93&lt;Params!$J$33,$C93&lt;Params!$F$22+((Params!$J$20-Params!$F$22)/(Params!$J$33-Params!$F$33))*($B93-Params!$F$33)),$F$2,"")</f>
        <v/>
      </c>
      <c r="G93" s="4" t="str">
        <f>IF(AND($B93&gt;=Params!$J$33,$B93&lt;Params!$N$33,$C93&lt;Params!$J$20+((Params!$N$18-Params!$J$20)/(Params!$N$33-Params!$J$33))*($B93-Params!$J$33)),$G$2,"")</f>
        <v/>
      </c>
      <c r="H93" s="4" t="str">
        <f>IF(AND($B93&gt;=Params!$N$33,$C93&lt;Params!$N$18+((Params!$Q$16-Params!$N$18)/(Params!$Q$33-Params!$N$33))*($B93-Params!$N$33),C$3&lt;Params!$Q$16+((Params!$S$32-Params!$Q$16)/(Params!$S$33-Params!$Q$33))*($B93-Params!$Q$33)),$H$2,"")</f>
        <v/>
      </c>
      <c r="I93" s="12" t="str">
        <f>IF(AND($B93&gt;=Params!$Q$33,$C93&gt;=Params!$Q$16+((Params!$S$32-Params!$Q$16)/(Params!$S$33-Params!$Q$33))*($B93-Params!$Q$33)),$I$2,"")</f>
        <v/>
      </c>
      <c r="J93" s="1" t="str">
        <f>IF(AND($C93&gt;=Params!$C$22,$C93&lt;Params!$C$22+((Params!$E$17-Params!$C$22)/(Params!$E$33-Params!$C$33))*($B93-Params!$C$33),$C93&lt;Params!$E$17+((Params!$F$22-Params!$E$17)/(Params!$F$33-Params!$E$33))*($B93-Params!$E$33)),$J$2,"")</f>
        <v/>
      </c>
      <c r="K93" s="1" t="str">
        <f>IF(AND($C93&gt;=Params!$E$17+((Params!$F$22-Params!$E$17)/(Params!$F$33-Params!$E$33))*($B93-Params!$E$33),$C93&gt;=Params!$F$22+((Params!$J$20-Params!$F$22)/(Params!$J$33-Params!$F$33))*($B93-Params!$F$33),$C93&lt;Params!$E$17+((Params!$H$13-Params!$E$17)/(Params!$H$33-Params!$E$33))*($B93-Params!$E$33),$C93&lt;Params!$H$13+((Params!$J$20-Params!$H$13)/(Params!$J$33-Params!$H$33))*($B93-Params!$H$33)),$K$2,"")</f>
        <v/>
      </c>
      <c r="L93" s="1" t="str">
        <f>IF(AND($C93&gt;=Params!$H$13+((Params!$J$20-Params!$H$13)/(Params!$J$33-Params!$H$33))*($B93-Params!$H$33),$C93&gt;=Params!$J$20+((Params!$N$18-Params!$J$20)/(Params!$N$33-Params!$J$33))*($B93-Params!$J$33),$C93&lt;Params!$H$13+((Params!$K$9-Params!$H$13)/(Params!$K$33-Params!$H$33))*($B93-Params!$H$33),$C93&lt;Params!$K$9+((Params!$N$18-Params!$K$9)/(Params!$N$33-Params!$K$33))*($B93-Params!$K$33)),$L$2,"")</f>
        <v/>
      </c>
      <c r="M93" s="2" t="str">
        <f>IF(AND($C93&gt;=Params!$K$9+((Params!$N$18-Params!$K$9)/(Params!$N$33-Params!$K$33))*($B93-Params!$K$33),$C93&gt;=Params!$N$18+((Params!$Q$16-Params!$N$18)/(Params!$Q$33-Params!$N123))*($B93-Params!$Q$33),$C93&lt;Params!$K$9+((Params!$L$5-Params!$K$9)/(Params!$L$33-Params!$K$33))*($B93-Params!$K$33),$C93&lt;Params!$L$5+((Params!$Q$4-Params!$L$5)/(Params!$Q$33-Params!$L$33))*($B93-Params!$L$33),$B93&lt;Params!$Q$33),$M$2,"")</f>
        <v/>
      </c>
      <c r="N93" s="3" t="str">
        <f>IF(OR(AND($C93&gt;=Params!$A$26,$B93&gt;=Params!$A$33,$B93&lt;Params!$C$33,$C93&lt;Params!$A$18+((Params!$C$13-Params!$A$18)/(Params!$C$33-Params!$A$33))*($B93-Params!$A$33)),AND($B93&gt;=Params!$C$33,$C93&gt;Params!$C$22+((Params!$E$17-Params!$C$22)/(Params!$E$33-Params!$C$33))*($B93-Params!$C$33),$C93&lt;Params!$C$13+((Params!$E$17-Params!$C$13)/(Params!$E$33-Params!$C$33))*($B93-Params!$C$33))),$N$2,"")</f>
        <v>Basanite</v>
      </c>
      <c r="O93" s="1" t="str">
        <f>IF(AND($C93&gt;=Params!$C$13+((Params!$E$17-Params!$C$13)/(Params!$E$33-Params!$C$33))*($B93-Params!$C$33),$C93&gt;=Params!$E$17+((Params!$H$13-Params!$E$17)/(Params!$H$33-Params!$E$33))*($B93-Params!$E$33),$C93&lt;Params!$C$13+((Params!$D$9-Params!$C$13)/(Params!$D$33-Params!$C$33))*($B93-Params!$C$33),$C93&lt;Params!$D$9+((Params!$H$13-Params!$D$9)/(Params!$H$33-Params!$D$33))*($B93-Params!$D$33)),$O$2,"")</f>
        <v/>
      </c>
      <c r="P93" s="1" t="str">
        <f>IF(AND($C93&gt;=Params!$D$9+((Params!$H$13-Params!$D$9)/(Params!$H$33-Params!$D$33))*($B93-Params!$D$33),$C93&gt;=Params!$H$13+((Params!$K$9-Params!$H$13)/(Params!$K$33-Params!$H$33))*($B93-Params!$H$33),$C93&lt;Params!$D$9+((Params!$G$4-Params!$D$9)/(Params!$G$33-Params!$D$33))*($B93-Params!$D$33),$C93&lt;Params!$G$4+((Params!$K$9-Params!$G$4)/(Params!$K$33-Params!$G$33))*($B93-Params!$G$33)),$P$2,"")</f>
        <v/>
      </c>
      <c r="Q93" s="1" t="str">
        <f>IF(AND($C93&gt;=Params!$G$4+((Params!$K$9-Params!$G$4)/(Params!$K$33-Params!$G$33))*($B93-Params!$G$33),$C93&gt;Params!$K$9+((Params!$L$5-Params!$K$9)/(Params!$L$33-Params!$K$33))*($B93-Params!$K$33),$C93&lt;Params!$G$4+((Params!$L$5-Params!$G$4)/(Params!$L$33-Params!$G$33))*($B93-Params!$G$33)),$Q$2,"")</f>
        <v/>
      </c>
      <c r="R93" s="2" t="str">
        <f>IF(AND(OR($B93&lt;Params!$A$33,AND($B93&gt;=Params!$A$33,$B93&lt;Params!$C$33,$C93&gt;=Params!$A$18+((Params!$C$13-Params!$A$18)/(Params!$C$33-Params!$A$33))*($B93-Params!$A$33)),AND($B93&gt;=Params!$C$33,$B93&lt;Params!$D$33,$C93&gt;=Params!$C$13+((Params!$D$9-Params!$C$13)/(Params!$D$33-Params!$C$33))*($B93-Params!$C$33)),AND($B93&gt;=Params!$D$33,$C93&gt;=Params!$D$9+((Params!$G$4-Params!$D$9)/(Params!$G$33-Params!$D$33))*($B93-Params!$D$33))),$C93&lt;Params!$G$4,$B93&gt;0,$C93&gt;0),$R$2,"")</f>
        <v/>
      </c>
      <c r="S93" s="18" t="str">
        <f t="shared" si="1"/>
        <v>Basanite</v>
      </c>
      <c r="T93" s="14" t="str">
        <f>IF(AND($S93&lt;&gt;$J$2,$S93&lt;&gt;$K$2,$S93&lt;&gt;$L$2),"",
IF($S93=$J$2,IF(Data!$C93&gt;=Data!$D93+2,"Hawaiite","Potassic Trachybasalt"),
IF($S93=$K$2,IF(Data!$C93&gt;=Data!$D93+2,"Mugearite","Shoshonite"),
IF($S93=$L$2,(IF(Data!$C93&gt;=Data!$D93+2,"Benmoreite","Latite")),""))))</f>
        <v/>
      </c>
    </row>
    <row r="94" spans="1:20" x14ac:dyDescent="0.2">
      <c r="A94" s="16" t="str">
        <f>Data!$A94</f>
        <v>Lesne et al 2011</v>
      </c>
      <c r="B94" s="27">
        <f>Data!$B94</f>
        <v>48.02</v>
      </c>
      <c r="C94" s="28">
        <f>Data!$C94+Data!$D94</f>
        <v>7.35</v>
      </c>
      <c r="D94" s="1" t="str">
        <f>IF(AND(AND($B94&gt;=Params!$A$33,$B94&lt;Params!$C$33),AND($C94&gt;=Params!$A$32,$C94&lt;Params!$A$26)),$D$2,"")</f>
        <v/>
      </c>
      <c r="E94" s="1" t="str">
        <f>IF(AND(AND($B94&gt;=Params!$C$33,$B94&lt;Params!$F$33),AND($C94&gt;=Params!$C$32,$C94&lt;Params!$C$22)),$E$2,"")</f>
        <v/>
      </c>
      <c r="F94" s="4" t="str">
        <f>IF(AND($B94&gt;=Params!$F$33,$B94&lt;Params!$J$33,$C94&lt;Params!$F$22+((Params!$J$20-Params!$F$22)/(Params!$J$33-Params!$F$33))*($B94-Params!$F$33)),$F$2,"")</f>
        <v/>
      </c>
      <c r="G94" s="4" t="str">
        <f>IF(AND($B94&gt;=Params!$J$33,$B94&lt;Params!$N$33,$C94&lt;Params!$J$20+((Params!$N$18-Params!$J$20)/(Params!$N$33-Params!$J$33))*($B94-Params!$J$33)),$G$2,"")</f>
        <v/>
      </c>
      <c r="H94" s="4" t="str">
        <f>IF(AND($B94&gt;=Params!$N$33,$C94&lt;Params!$N$18+((Params!$Q$16-Params!$N$18)/(Params!$Q$33-Params!$N$33))*($B94-Params!$N$33),C$3&lt;Params!$Q$16+((Params!$S$32-Params!$Q$16)/(Params!$S$33-Params!$Q$33))*($B94-Params!$Q$33)),$H$2,"")</f>
        <v/>
      </c>
      <c r="I94" s="12" t="str">
        <f>IF(AND($B94&gt;=Params!$Q$33,$C94&gt;=Params!$Q$16+((Params!$S$32-Params!$Q$16)/(Params!$S$33-Params!$Q$33))*($B94-Params!$Q$33)),$I$2,"")</f>
        <v/>
      </c>
      <c r="J94" s="1" t="str">
        <f>IF(AND($C94&gt;=Params!$C$22,$C94&lt;Params!$C$22+((Params!$E$17-Params!$C$22)/(Params!$E$33-Params!$C$33))*($B94-Params!$C$33),$C94&lt;Params!$E$17+((Params!$F$22-Params!$E$17)/(Params!$F$33-Params!$E$33))*($B94-Params!$E$33)),$J$2,"")</f>
        <v/>
      </c>
      <c r="K94" s="1" t="str">
        <f>IF(AND($C94&gt;=Params!$E$17+((Params!$F$22-Params!$E$17)/(Params!$F$33-Params!$E$33))*($B94-Params!$E$33),$C94&gt;=Params!$F$22+((Params!$J$20-Params!$F$22)/(Params!$J$33-Params!$F$33))*($B94-Params!$F$33),$C94&lt;Params!$E$17+((Params!$H$13-Params!$E$17)/(Params!$H$33-Params!$E$33))*($B94-Params!$E$33),$C94&lt;Params!$H$13+((Params!$J$20-Params!$H$13)/(Params!$J$33-Params!$H$33))*($B94-Params!$H$33)),$K$2,"")</f>
        <v/>
      </c>
      <c r="L94" s="1" t="str">
        <f>IF(AND($C94&gt;=Params!$H$13+((Params!$J$20-Params!$H$13)/(Params!$J$33-Params!$H$33))*($B94-Params!$H$33),$C94&gt;=Params!$J$20+((Params!$N$18-Params!$J$20)/(Params!$N$33-Params!$J$33))*($B94-Params!$J$33),$C94&lt;Params!$H$13+((Params!$K$9-Params!$H$13)/(Params!$K$33-Params!$H$33))*($B94-Params!$H$33),$C94&lt;Params!$K$9+((Params!$N$18-Params!$K$9)/(Params!$N$33-Params!$K$33))*($B94-Params!$K$33)),$L$2,"")</f>
        <v/>
      </c>
      <c r="M94" s="2" t="str">
        <f>IF(AND($C94&gt;=Params!$K$9+((Params!$N$18-Params!$K$9)/(Params!$N$33-Params!$K$33))*($B94-Params!$K$33),$C94&gt;=Params!$N$18+((Params!$Q$16-Params!$N$18)/(Params!$Q$33-Params!$N124))*($B94-Params!$Q$33),$C94&lt;Params!$K$9+((Params!$L$5-Params!$K$9)/(Params!$L$33-Params!$K$33))*($B94-Params!$K$33),$C94&lt;Params!$L$5+((Params!$Q$4-Params!$L$5)/(Params!$Q$33-Params!$L$33))*($B94-Params!$L$33),$B94&lt;Params!$Q$33),$M$2,"")</f>
        <v/>
      </c>
      <c r="N94" s="3" t="str">
        <f>IF(OR(AND($C94&gt;=Params!$A$26,$B94&gt;=Params!$A$33,$B94&lt;Params!$C$33,$C94&lt;Params!$A$18+((Params!$C$13-Params!$A$18)/(Params!$C$33-Params!$A$33))*($B94-Params!$A$33)),AND($B94&gt;=Params!$C$33,$C94&gt;Params!$C$22+((Params!$E$17-Params!$C$22)/(Params!$E$33-Params!$C$33))*($B94-Params!$C$33),$C94&lt;Params!$C$13+((Params!$E$17-Params!$C$13)/(Params!$E$33-Params!$C$33))*($B94-Params!$C$33))),$N$2,"")</f>
        <v>Basanite</v>
      </c>
      <c r="O94" s="1" t="str">
        <f>IF(AND($C94&gt;=Params!$C$13+((Params!$E$17-Params!$C$13)/(Params!$E$33-Params!$C$33))*($B94-Params!$C$33),$C94&gt;=Params!$E$17+((Params!$H$13-Params!$E$17)/(Params!$H$33-Params!$E$33))*($B94-Params!$E$33),$C94&lt;Params!$C$13+((Params!$D$9-Params!$C$13)/(Params!$D$33-Params!$C$33))*($B94-Params!$C$33),$C94&lt;Params!$D$9+((Params!$H$13-Params!$D$9)/(Params!$H$33-Params!$D$33))*($B94-Params!$D$33)),$O$2,"")</f>
        <v/>
      </c>
      <c r="P94" s="1" t="str">
        <f>IF(AND($C94&gt;=Params!$D$9+((Params!$H$13-Params!$D$9)/(Params!$H$33-Params!$D$33))*($B94-Params!$D$33),$C94&gt;=Params!$H$13+((Params!$K$9-Params!$H$13)/(Params!$K$33-Params!$H$33))*($B94-Params!$H$33),$C94&lt;Params!$D$9+((Params!$G$4-Params!$D$9)/(Params!$G$33-Params!$D$33))*($B94-Params!$D$33),$C94&lt;Params!$G$4+((Params!$K$9-Params!$G$4)/(Params!$K$33-Params!$G$33))*($B94-Params!$G$33)),$P$2,"")</f>
        <v/>
      </c>
      <c r="Q94" s="1" t="str">
        <f>IF(AND($C94&gt;=Params!$G$4+((Params!$K$9-Params!$G$4)/(Params!$K$33-Params!$G$33))*($B94-Params!$G$33),$C94&gt;Params!$K$9+((Params!$L$5-Params!$K$9)/(Params!$L$33-Params!$K$33))*($B94-Params!$K$33),$C94&lt;Params!$G$4+((Params!$L$5-Params!$G$4)/(Params!$L$33-Params!$G$33))*($B94-Params!$G$33)),$Q$2,"")</f>
        <v/>
      </c>
      <c r="R94" s="2" t="str">
        <f>IF(AND(OR($B94&lt;Params!$A$33,AND($B94&gt;=Params!$A$33,$B94&lt;Params!$C$33,$C94&gt;=Params!$A$18+((Params!$C$13-Params!$A$18)/(Params!$C$33-Params!$A$33))*($B94-Params!$A$33)),AND($B94&gt;=Params!$C$33,$B94&lt;Params!$D$33,$C94&gt;=Params!$C$13+((Params!$D$9-Params!$C$13)/(Params!$D$33-Params!$C$33))*($B94-Params!$C$33)),AND($B94&gt;=Params!$D$33,$C94&gt;=Params!$D$9+((Params!$G$4-Params!$D$9)/(Params!$G$33-Params!$D$33))*($B94-Params!$D$33))),$C94&lt;Params!$G$4,$B94&gt;0,$C94&gt;0),$R$2,"")</f>
        <v/>
      </c>
      <c r="S94" s="18" t="str">
        <f t="shared" si="1"/>
        <v>Basanite</v>
      </c>
      <c r="T94" s="14" t="str">
        <f>IF(AND($S94&lt;&gt;$J$2,$S94&lt;&gt;$K$2,$S94&lt;&gt;$L$2),"",
IF($S94=$J$2,IF(Data!$C94&gt;=Data!$D94+2,"Hawaiite","Potassic Trachybasalt"),
IF($S94=$K$2,IF(Data!$C94&gt;=Data!$D94+2,"Mugearite","Shoshonite"),
IF($S94=$L$2,(IF(Data!$C94&gt;=Data!$D94+2,"Benmoreite","Latite")),""))))</f>
        <v/>
      </c>
    </row>
    <row r="95" spans="1:20" x14ac:dyDescent="0.2">
      <c r="A95" s="16" t="str">
        <f>Data!$A95</f>
        <v>Lesne et al 2011</v>
      </c>
      <c r="B95" s="27">
        <f>Data!$B95</f>
        <v>48.02</v>
      </c>
      <c r="C95" s="28">
        <f>Data!$C95+Data!$D95</f>
        <v>7.35</v>
      </c>
      <c r="D95" s="1" t="str">
        <f>IF(AND(AND($B95&gt;=Params!$A$33,$B95&lt;Params!$C$33),AND($C95&gt;=Params!$A$32,$C95&lt;Params!$A$26)),$D$2,"")</f>
        <v/>
      </c>
      <c r="E95" s="1" t="str">
        <f>IF(AND(AND($B95&gt;=Params!$C$33,$B95&lt;Params!$F$33),AND($C95&gt;=Params!$C$32,$C95&lt;Params!$C$22)),$E$2,"")</f>
        <v/>
      </c>
      <c r="F95" s="4" t="str">
        <f>IF(AND($B95&gt;=Params!$F$33,$B95&lt;Params!$J$33,$C95&lt;Params!$F$22+((Params!$J$20-Params!$F$22)/(Params!$J$33-Params!$F$33))*($B95-Params!$F$33)),$F$2,"")</f>
        <v/>
      </c>
      <c r="G95" s="4" t="str">
        <f>IF(AND($B95&gt;=Params!$J$33,$B95&lt;Params!$N$33,$C95&lt;Params!$J$20+((Params!$N$18-Params!$J$20)/(Params!$N$33-Params!$J$33))*($B95-Params!$J$33)),$G$2,"")</f>
        <v/>
      </c>
      <c r="H95" s="4" t="str">
        <f>IF(AND($B95&gt;=Params!$N$33,$C95&lt;Params!$N$18+((Params!$Q$16-Params!$N$18)/(Params!$Q$33-Params!$N$33))*($B95-Params!$N$33),C$3&lt;Params!$Q$16+((Params!$S$32-Params!$Q$16)/(Params!$S$33-Params!$Q$33))*($B95-Params!$Q$33)),$H$2,"")</f>
        <v/>
      </c>
      <c r="I95" s="12" t="str">
        <f>IF(AND($B95&gt;=Params!$Q$33,$C95&gt;=Params!$Q$16+((Params!$S$32-Params!$Q$16)/(Params!$S$33-Params!$Q$33))*($B95-Params!$Q$33)),$I$2,"")</f>
        <v/>
      </c>
      <c r="J95" s="1" t="str">
        <f>IF(AND($C95&gt;=Params!$C$22,$C95&lt;Params!$C$22+((Params!$E$17-Params!$C$22)/(Params!$E$33-Params!$C$33))*($B95-Params!$C$33),$C95&lt;Params!$E$17+((Params!$F$22-Params!$E$17)/(Params!$F$33-Params!$E$33))*($B95-Params!$E$33)),$J$2,"")</f>
        <v/>
      </c>
      <c r="K95" s="1" t="str">
        <f>IF(AND($C95&gt;=Params!$E$17+((Params!$F$22-Params!$E$17)/(Params!$F$33-Params!$E$33))*($B95-Params!$E$33),$C95&gt;=Params!$F$22+((Params!$J$20-Params!$F$22)/(Params!$J$33-Params!$F$33))*($B95-Params!$F$33),$C95&lt;Params!$E$17+((Params!$H$13-Params!$E$17)/(Params!$H$33-Params!$E$33))*($B95-Params!$E$33),$C95&lt;Params!$H$13+((Params!$J$20-Params!$H$13)/(Params!$J$33-Params!$H$33))*($B95-Params!$H$33)),$K$2,"")</f>
        <v/>
      </c>
      <c r="L95" s="1" t="str">
        <f>IF(AND($C95&gt;=Params!$H$13+((Params!$J$20-Params!$H$13)/(Params!$J$33-Params!$H$33))*($B95-Params!$H$33),$C95&gt;=Params!$J$20+((Params!$N$18-Params!$J$20)/(Params!$N$33-Params!$J$33))*($B95-Params!$J$33),$C95&lt;Params!$H$13+((Params!$K$9-Params!$H$13)/(Params!$K$33-Params!$H$33))*($B95-Params!$H$33),$C95&lt;Params!$K$9+((Params!$N$18-Params!$K$9)/(Params!$N$33-Params!$K$33))*($B95-Params!$K$33)),$L$2,"")</f>
        <v/>
      </c>
      <c r="M95" s="2" t="str">
        <f>IF(AND($C95&gt;=Params!$K$9+((Params!$N$18-Params!$K$9)/(Params!$N$33-Params!$K$33))*($B95-Params!$K$33),$C95&gt;=Params!$N$18+((Params!$Q$16-Params!$N$18)/(Params!$Q$33-Params!$N125))*($B95-Params!$Q$33),$C95&lt;Params!$K$9+((Params!$L$5-Params!$K$9)/(Params!$L$33-Params!$K$33))*($B95-Params!$K$33),$C95&lt;Params!$L$5+((Params!$Q$4-Params!$L$5)/(Params!$Q$33-Params!$L$33))*($B95-Params!$L$33),$B95&lt;Params!$Q$33),$M$2,"")</f>
        <v/>
      </c>
      <c r="N95" s="3" t="str">
        <f>IF(OR(AND($C95&gt;=Params!$A$26,$B95&gt;=Params!$A$33,$B95&lt;Params!$C$33,$C95&lt;Params!$A$18+((Params!$C$13-Params!$A$18)/(Params!$C$33-Params!$A$33))*($B95-Params!$A$33)),AND($B95&gt;=Params!$C$33,$C95&gt;Params!$C$22+((Params!$E$17-Params!$C$22)/(Params!$E$33-Params!$C$33))*($B95-Params!$C$33),$C95&lt;Params!$C$13+((Params!$E$17-Params!$C$13)/(Params!$E$33-Params!$C$33))*($B95-Params!$C$33))),$N$2,"")</f>
        <v>Basanite</v>
      </c>
      <c r="O95" s="1" t="str">
        <f>IF(AND($C95&gt;=Params!$C$13+((Params!$E$17-Params!$C$13)/(Params!$E$33-Params!$C$33))*($B95-Params!$C$33),$C95&gt;=Params!$E$17+((Params!$H$13-Params!$E$17)/(Params!$H$33-Params!$E$33))*($B95-Params!$E$33),$C95&lt;Params!$C$13+((Params!$D$9-Params!$C$13)/(Params!$D$33-Params!$C$33))*($B95-Params!$C$33),$C95&lt;Params!$D$9+((Params!$H$13-Params!$D$9)/(Params!$H$33-Params!$D$33))*($B95-Params!$D$33)),$O$2,"")</f>
        <v/>
      </c>
      <c r="P95" s="1" t="str">
        <f>IF(AND($C95&gt;=Params!$D$9+((Params!$H$13-Params!$D$9)/(Params!$H$33-Params!$D$33))*($B95-Params!$D$33),$C95&gt;=Params!$H$13+((Params!$K$9-Params!$H$13)/(Params!$K$33-Params!$H$33))*($B95-Params!$H$33),$C95&lt;Params!$D$9+((Params!$G$4-Params!$D$9)/(Params!$G$33-Params!$D$33))*($B95-Params!$D$33),$C95&lt;Params!$G$4+((Params!$K$9-Params!$G$4)/(Params!$K$33-Params!$G$33))*($B95-Params!$G$33)),$P$2,"")</f>
        <v/>
      </c>
      <c r="Q95" s="1" t="str">
        <f>IF(AND($C95&gt;=Params!$G$4+((Params!$K$9-Params!$G$4)/(Params!$K$33-Params!$G$33))*($B95-Params!$G$33),$C95&gt;Params!$K$9+((Params!$L$5-Params!$K$9)/(Params!$L$33-Params!$K$33))*($B95-Params!$K$33),$C95&lt;Params!$G$4+((Params!$L$5-Params!$G$4)/(Params!$L$33-Params!$G$33))*($B95-Params!$G$33)),$Q$2,"")</f>
        <v/>
      </c>
      <c r="R95" s="2" t="str">
        <f>IF(AND(OR($B95&lt;Params!$A$33,AND($B95&gt;=Params!$A$33,$B95&lt;Params!$C$33,$C95&gt;=Params!$A$18+((Params!$C$13-Params!$A$18)/(Params!$C$33-Params!$A$33))*($B95-Params!$A$33)),AND($B95&gt;=Params!$C$33,$B95&lt;Params!$D$33,$C95&gt;=Params!$C$13+((Params!$D$9-Params!$C$13)/(Params!$D$33-Params!$C$33))*($B95-Params!$C$33)),AND($B95&gt;=Params!$D$33,$C95&gt;=Params!$D$9+((Params!$G$4-Params!$D$9)/(Params!$G$33-Params!$D$33))*($B95-Params!$D$33))),$C95&lt;Params!$G$4,$B95&gt;0,$C95&gt;0),$R$2,"")</f>
        <v/>
      </c>
      <c r="S95" s="18" t="str">
        <f t="shared" si="1"/>
        <v>Basanite</v>
      </c>
      <c r="T95" s="14" t="str">
        <f>IF(AND($S95&lt;&gt;$J$2,$S95&lt;&gt;$K$2,$S95&lt;&gt;$L$2),"",
IF($S95=$J$2,IF(Data!$C95&gt;=Data!$D95+2,"Hawaiite","Potassic Trachybasalt"),
IF($S95=$K$2,IF(Data!$C95&gt;=Data!$D95+2,"Mugearite","Shoshonite"),
IF($S95=$L$2,(IF(Data!$C95&gt;=Data!$D95+2,"Benmoreite","Latite")),""))))</f>
        <v/>
      </c>
    </row>
    <row r="96" spans="1:20" x14ac:dyDescent="0.2">
      <c r="A96" s="16" t="str">
        <f>Data!$A96</f>
        <v>Lesne et al 2011</v>
      </c>
      <c r="B96" s="27">
        <f>Data!$B96</f>
        <v>48.02</v>
      </c>
      <c r="C96" s="28">
        <f>Data!$C96+Data!$D96</f>
        <v>7.35</v>
      </c>
      <c r="D96" s="1" t="str">
        <f>IF(AND(AND($B96&gt;=Params!$A$33,$B96&lt;Params!$C$33),AND($C96&gt;=Params!$A$32,$C96&lt;Params!$A$26)),$D$2,"")</f>
        <v/>
      </c>
      <c r="E96" s="1" t="str">
        <f>IF(AND(AND($B96&gt;=Params!$C$33,$B96&lt;Params!$F$33),AND($C96&gt;=Params!$C$32,$C96&lt;Params!$C$22)),$E$2,"")</f>
        <v/>
      </c>
      <c r="F96" s="4" t="str">
        <f>IF(AND($B96&gt;=Params!$F$33,$B96&lt;Params!$J$33,$C96&lt;Params!$F$22+((Params!$J$20-Params!$F$22)/(Params!$J$33-Params!$F$33))*($B96-Params!$F$33)),$F$2,"")</f>
        <v/>
      </c>
      <c r="G96" s="4" t="str">
        <f>IF(AND($B96&gt;=Params!$J$33,$B96&lt;Params!$N$33,$C96&lt;Params!$J$20+((Params!$N$18-Params!$J$20)/(Params!$N$33-Params!$J$33))*($B96-Params!$J$33)),$G$2,"")</f>
        <v/>
      </c>
      <c r="H96" s="4" t="str">
        <f>IF(AND($B96&gt;=Params!$N$33,$C96&lt;Params!$N$18+((Params!$Q$16-Params!$N$18)/(Params!$Q$33-Params!$N$33))*($B96-Params!$N$33),C$3&lt;Params!$Q$16+((Params!$S$32-Params!$Q$16)/(Params!$S$33-Params!$Q$33))*($B96-Params!$Q$33)),$H$2,"")</f>
        <v/>
      </c>
      <c r="I96" s="12" t="str">
        <f>IF(AND($B96&gt;=Params!$Q$33,$C96&gt;=Params!$Q$16+((Params!$S$32-Params!$Q$16)/(Params!$S$33-Params!$Q$33))*($B96-Params!$Q$33)),$I$2,"")</f>
        <v/>
      </c>
      <c r="J96" s="1" t="str">
        <f>IF(AND($C96&gt;=Params!$C$22,$C96&lt;Params!$C$22+((Params!$E$17-Params!$C$22)/(Params!$E$33-Params!$C$33))*($B96-Params!$C$33),$C96&lt;Params!$E$17+((Params!$F$22-Params!$E$17)/(Params!$F$33-Params!$E$33))*($B96-Params!$E$33)),$J$2,"")</f>
        <v/>
      </c>
      <c r="K96" s="1" t="str">
        <f>IF(AND($C96&gt;=Params!$E$17+((Params!$F$22-Params!$E$17)/(Params!$F$33-Params!$E$33))*($B96-Params!$E$33),$C96&gt;=Params!$F$22+((Params!$J$20-Params!$F$22)/(Params!$J$33-Params!$F$33))*($B96-Params!$F$33),$C96&lt;Params!$E$17+((Params!$H$13-Params!$E$17)/(Params!$H$33-Params!$E$33))*($B96-Params!$E$33),$C96&lt;Params!$H$13+((Params!$J$20-Params!$H$13)/(Params!$J$33-Params!$H$33))*($B96-Params!$H$33)),$K$2,"")</f>
        <v/>
      </c>
      <c r="L96" s="1" t="str">
        <f>IF(AND($C96&gt;=Params!$H$13+((Params!$J$20-Params!$H$13)/(Params!$J$33-Params!$H$33))*($B96-Params!$H$33),$C96&gt;=Params!$J$20+((Params!$N$18-Params!$J$20)/(Params!$N$33-Params!$J$33))*($B96-Params!$J$33),$C96&lt;Params!$H$13+((Params!$K$9-Params!$H$13)/(Params!$K$33-Params!$H$33))*($B96-Params!$H$33),$C96&lt;Params!$K$9+((Params!$N$18-Params!$K$9)/(Params!$N$33-Params!$K$33))*($B96-Params!$K$33)),$L$2,"")</f>
        <v/>
      </c>
      <c r="M96" s="2" t="str">
        <f>IF(AND($C96&gt;=Params!$K$9+((Params!$N$18-Params!$K$9)/(Params!$N$33-Params!$K$33))*($B96-Params!$K$33),$C96&gt;=Params!$N$18+((Params!$Q$16-Params!$N$18)/(Params!$Q$33-Params!$N126))*($B96-Params!$Q$33),$C96&lt;Params!$K$9+((Params!$L$5-Params!$K$9)/(Params!$L$33-Params!$K$33))*($B96-Params!$K$33),$C96&lt;Params!$L$5+((Params!$Q$4-Params!$L$5)/(Params!$Q$33-Params!$L$33))*($B96-Params!$L$33),$B96&lt;Params!$Q$33),$M$2,"")</f>
        <v/>
      </c>
      <c r="N96" s="3" t="str">
        <f>IF(OR(AND($C96&gt;=Params!$A$26,$B96&gt;=Params!$A$33,$B96&lt;Params!$C$33,$C96&lt;Params!$A$18+((Params!$C$13-Params!$A$18)/(Params!$C$33-Params!$A$33))*($B96-Params!$A$33)),AND($B96&gt;=Params!$C$33,$C96&gt;Params!$C$22+((Params!$E$17-Params!$C$22)/(Params!$E$33-Params!$C$33))*($B96-Params!$C$33),$C96&lt;Params!$C$13+((Params!$E$17-Params!$C$13)/(Params!$E$33-Params!$C$33))*($B96-Params!$C$33))),$N$2,"")</f>
        <v>Basanite</v>
      </c>
      <c r="O96" s="1" t="str">
        <f>IF(AND($C96&gt;=Params!$C$13+((Params!$E$17-Params!$C$13)/(Params!$E$33-Params!$C$33))*($B96-Params!$C$33),$C96&gt;=Params!$E$17+((Params!$H$13-Params!$E$17)/(Params!$H$33-Params!$E$33))*($B96-Params!$E$33),$C96&lt;Params!$C$13+((Params!$D$9-Params!$C$13)/(Params!$D$33-Params!$C$33))*($B96-Params!$C$33),$C96&lt;Params!$D$9+((Params!$H$13-Params!$D$9)/(Params!$H$33-Params!$D$33))*($B96-Params!$D$33)),$O$2,"")</f>
        <v/>
      </c>
      <c r="P96" s="1" t="str">
        <f>IF(AND($C96&gt;=Params!$D$9+((Params!$H$13-Params!$D$9)/(Params!$H$33-Params!$D$33))*($B96-Params!$D$33),$C96&gt;=Params!$H$13+((Params!$K$9-Params!$H$13)/(Params!$K$33-Params!$H$33))*($B96-Params!$H$33),$C96&lt;Params!$D$9+((Params!$G$4-Params!$D$9)/(Params!$G$33-Params!$D$33))*($B96-Params!$D$33),$C96&lt;Params!$G$4+((Params!$K$9-Params!$G$4)/(Params!$K$33-Params!$G$33))*($B96-Params!$G$33)),$P$2,"")</f>
        <v/>
      </c>
      <c r="Q96" s="1" t="str">
        <f>IF(AND($C96&gt;=Params!$G$4+((Params!$K$9-Params!$G$4)/(Params!$K$33-Params!$G$33))*($B96-Params!$G$33),$C96&gt;Params!$K$9+((Params!$L$5-Params!$K$9)/(Params!$L$33-Params!$K$33))*($B96-Params!$K$33),$C96&lt;Params!$G$4+((Params!$L$5-Params!$G$4)/(Params!$L$33-Params!$G$33))*($B96-Params!$G$33)),$Q$2,"")</f>
        <v/>
      </c>
      <c r="R96" s="2" t="str">
        <f>IF(AND(OR($B96&lt;Params!$A$33,AND($B96&gt;=Params!$A$33,$B96&lt;Params!$C$33,$C96&gt;=Params!$A$18+((Params!$C$13-Params!$A$18)/(Params!$C$33-Params!$A$33))*($B96-Params!$A$33)),AND($B96&gt;=Params!$C$33,$B96&lt;Params!$D$33,$C96&gt;=Params!$C$13+((Params!$D$9-Params!$C$13)/(Params!$D$33-Params!$C$33))*($B96-Params!$C$33)),AND($B96&gt;=Params!$D$33,$C96&gt;=Params!$D$9+((Params!$G$4-Params!$D$9)/(Params!$G$33-Params!$D$33))*($B96-Params!$D$33))),$C96&lt;Params!$G$4,$B96&gt;0,$C96&gt;0),$R$2,"")</f>
        <v/>
      </c>
      <c r="S96" s="18" t="str">
        <f t="shared" si="1"/>
        <v>Basanite</v>
      </c>
      <c r="T96" s="14" t="str">
        <f>IF(AND($S96&lt;&gt;$J$2,$S96&lt;&gt;$K$2,$S96&lt;&gt;$L$2),"",
IF($S96=$J$2,IF(Data!$C96&gt;=Data!$D96+2,"Hawaiite","Potassic Trachybasalt"),
IF($S96=$K$2,IF(Data!$C96&gt;=Data!$D96+2,"Mugearite","Shoshonite"),
IF($S96=$L$2,(IF(Data!$C96&gt;=Data!$D96+2,"Benmoreite","Latite")),""))))</f>
        <v/>
      </c>
    </row>
    <row r="97" spans="1:20" x14ac:dyDescent="0.2">
      <c r="A97" s="16" t="str">
        <f>Data!$A97</f>
        <v>Lesne et al 2011</v>
      </c>
      <c r="B97" s="27">
        <f>Data!$B97</f>
        <v>48.02</v>
      </c>
      <c r="C97" s="28">
        <f>Data!$C97+Data!$D97</f>
        <v>7.35</v>
      </c>
      <c r="D97" s="1" t="str">
        <f>IF(AND(AND($B97&gt;=Params!$A$33,$B97&lt;Params!$C$33),AND($C97&gt;=Params!$A$32,$C97&lt;Params!$A$26)),$D$2,"")</f>
        <v/>
      </c>
      <c r="E97" s="1" t="str">
        <f>IF(AND(AND($B97&gt;=Params!$C$33,$B97&lt;Params!$F$33),AND($C97&gt;=Params!$C$32,$C97&lt;Params!$C$22)),$E$2,"")</f>
        <v/>
      </c>
      <c r="F97" s="4" t="str">
        <f>IF(AND($B97&gt;=Params!$F$33,$B97&lt;Params!$J$33,$C97&lt;Params!$F$22+((Params!$J$20-Params!$F$22)/(Params!$J$33-Params!$F$33))*($B97-Params!$F$33)),$F$2,"")</f>
        <v/>
      </c>
      <c r="G97" s="4" t="str">
        <f>IF(AND($B97&gt;=Params!$J$33,$B97&lt;Params!$N$33,$C97&lt;Params!$J$20+((Params!$N$18-Params!$J$20)/(Params!$N$33-Params!$J$33))*($B97-Params!$J$33)),$G$2,"")</f>
        <v/>
      </c>
      <c r="H97" s="4" t="str">
        <f>IF(AND($B97&gt;=Params!$N$33,$C97&lt;Params!$N$18+((Params!$Q$16-Params!$N$18)/(Params!$Q$33-Params!$N$33))*($B97-Params!$N$33),C$3&lt;Params!$Q$16+((Params!$S$32-Params!$Q$16)/(Params!$S$33-Params!$Q$33))*($B97-Params!$Q$33)),$H$2,"")</f>
        <v/>
      </c>
      <c r="I97" s="12" t="str">
        <f>IF(AND($B97&gt;=Params!$Q$33,$C97&gt;=Params!$Q$16+((Params!$S$32-Params!$Q$16)/(Params!$S$33-Params!$Q$33))*($B97-Params!$Q$33)),$I$2,"")</f>
        <v/>
      </c>
      <c r="J97" s="1" t="str">
        <f>IF(AND($C97&gt;=Params!$C$22,$C97&lt;Params!$C$22+((Params!$E$17-Params!$C$22)/(Params!$E$33-Params!$C$33))*($B97-Params!$C$33),$C97&lt;Params!$E$17+((Params!$F$22-Params!$E$17)/(Params!$F$33-Params!$E$33))*($B97-Params!$E$33)),$J$2,"")</f>
        <v/>
      </c>
      <c r="K97" s="1" t="str">
        <f>IF(AND($C97&gt;=Params!$E$17+((Params!$F$22-Params!$E$17)/(Params!$F$33-Params!$E$33))*($B97-Params!$E$33),$C97&gt;=Params!$F$22+((Params!$J$20-Params!$F$22)/(Params!$J$33-Params!$F$33))*($B97-Params!$F$33),$C97&lt;Params!$E$17+((Params!$H$13-Params!$E$17)/(Params!$H$33-Params!$E$33))*($B97-Params!$E$33),$C97&lt;Params!$H$13+((Params!$J$20-Params!$H$13)/(Params!$J$33-Params!$H$33))*($B97-Params!$H$33)),$K$2,"")</f>
        <v/>
      </c>
      <c r="L97" s="1" t="str">
        <f>IF(AND($C97&gt;=Params!$H$13+((Params!$J$20-Params!$H$13)/(Params!$J$33-Params!$H$33))*($B97-Params!$H$33),$C97&gt;=Params!$J$20+((Params!$N$18-Params!$J$20)/(Params!$N$33-Params!$J$33))*($B97-Params!$J$33),$C97&lt;Params!$H$13+((Params!$K$9-Params!$H$13)/(Params!$K$33-Params!$H$33))*($B97-Params!$H$33),$C97&lt;Params!$K$9+((Params!$N$18-Params!$K$9)/(Params!$N$33-Params!$K$33))*($B97-Params!$K$33)),$L$2,"")</f>
        <v/>
      </c>
      <c r="M97" s="2" t="str">
        <f>IF(AND($C97&gt;=Params!$K$9+((Params!$N$18-Params!$K$9)/(Params!$N$33-Params!$K$33))*($B97-Params!$K$33),$C97&gt;=Params!$N$18+((Params!$Q$16-Params!$N$18)/(Params!$Q$33-Params!$N127))*($B97-Params!$Q$33),$C97&lt;Params!$K$9+((Params!$L$5-Params!$K$9)/(Params!$L$33-Params!$K$33))*($B97-Params!$K$33),$C97&lt;Params!$L$5+((Params!$Q$4-Params!$L$5)/(Params!$Q$33-Params!$L$33))*($B97-Params!$L$33),$B97&lt;Params!$Q$33),$M$2,"")</f>
        <v/>
      </c>
      <c r="N97" s="3" t="str">
        <f>IF(OR(AND($C97&gt;=Params!$A$26,$B97&gt;=Params!$A$33,$B97&lt;Params!$C$33,$C97&lt;Params!$A$18+((Params!$C$13-Params!$A$18)/(Params!$C$33-Params!$A$33))*($B97-Params!$A$33)),AND($B97&gt;=Params!$C$33,$C97&gt;Params!$C$22+((Params!$E$17-Params!$C$22)/(Params!$E$33-Params!$C$33))*($B97-Params!$C$33),$C97&lt;Params!$C$13+((Params!$E$17-Params!$C$13)/(Params!$E$33-Params!$C$33))*($B97-Params!$C$33))),$N$2,"")</f>
        <v>Basanite</v>
      </c>
      <c r="O97" s="1" t="str">
        <f>IF(AND($C97&gt;=Params!$C$13+((Params!$E$17-Params!$C$13)/(Params!$E$33-Params!$C$33))*($B97-Params!$C$33),$C97&gt;=Params!$E$17+((Params!$H$13-Params!$E$17)/(Params!$H$33-Params!$E$33))*($B97-Params!$E$33),$C97&lt;Params!$C$13+((Params!$D$9-Params!$C$13)/(Params!$D$33-Params!$C$33))*($B97-Params!$C$33),$C97&lt;Params!$D$9+((Params!$H$13-Params!$D$9)/(Params!$H$33-Params!$D$33))*($B97-Params!$D$33)),$O$2,"")</f>
        <v/>
      </c>
      <c r="P97" s="1" t="str">
        <f>IF(AND($C97&gt;=Params!$D$9+((Params!$H$13-Params!$D$9)/(Params!$H$33-Params!$D$33))*($B97-Params!$D$33),$C97&gt;=Params!$H$13+((Params!$K$9-Params!$H$13)/(Params!$K$33-Params!$H$33))*($B97-Params!$H$33),$C97&lt;Params!$D$9+((Params!$G$4-Params!$D$9)/(Params!$G$33-Params!$D$33))*($B97-Params!$D$33),$C97&lt;Params!$G$4+((Params!$K$9-Params!$G$4)/(Params!$K$33-Params!$G$33))*($B97-Params!$G$33)),$P$2,"")</f>
        <v/>
      </c>
      <c r="Q97" s="1" t="str">
        <f>IF(AND($C97&gt;=Params!$G$4+((Params!$K$9-Params!$G$4)/(Params!$K$33-Params!$G$33))*($B97-Params!$G$33),$C97&gt;Params!$K$9+((Params!$L$5-Params!$K$9)/(Params!$L$33-Params!$K$33))*($B97-Params!$K$33),$C97&lt;Params!$G$4+((Params!$L$5-Params!$G$4)/(Params!$L$33-Params!$G$33))*($B97-Params!$G$33)),$Q$2,"")</f>
        <v/>
      </c>
      <c r="R97" s="2" t="str">
        <f>IF(AND(OR($B97&lt;Params!$A$33,AND($B97&gt;=Params!$A$33,$B97&lt;Params!$C$33,$C97&gt;=Params!$A$18+((Params!$C$13-Params!$A$18)/(Params!$C$33-Params!$A$33))*($B97-Params!$A$33)),AND($B97&gt;=Params!$C$33,$B97&lt;Params!$D$33,$C97&gt;=Params!$C$13+((Params!$D$9-Params!$C$13)/(Params!$D$33-Params!$C$33))*($B97-Params!$C$33)),AND($B97&gt;=Params!$D$33,$C97&gt;=Params!$D$9+((Params!$G$4-Params!$D$9)/(Params!$G$33-Params!$D$33))*($B97-Params!$D$33))),$C97&lt;Params!$G$4,$B97&gt;0,$C97&gt;0),$R$2,"")</f>
        <v/>
      </c>
      <c r="S97" s="18" t="str">
        <f t="shared" si="1"/>
        <v>Basanite</v>
      </c>
      <c r="T97" s="14" t="str">
        <f>IF(AND($S97&lt;&gt;$J$2,$S97&lt;&gt;$K$2,$S97&lt;&gt;$L$2),"",
IF($S97=$J$2,IF(Data!$C97&gt;=Data!$D97+2,"Hawaiite","Potassic Trachybasalt"),
IF($S97=$K$2,IF(Data!$C97&gt;=Data!$D97+2,"Mugearite","Shoshonite"),
IF($S97=$L$2,(IF(Data!$C97&gt;=Data!$D97+2,"Benmoreite","Latite")),""))))</f>
        <v/>
      </c>
    </row>
    <row r="98" spans="1:20" x14ac:dyDescent="0.2">
      <c r="A98" s="16" t="str">
        <f>Data!$A98</f>
        <v>Lesne et al 2011</v>
      </c>
      <c r="B98" s="27">
        <f>Data!$B98</f>
        <v>48.02</v>
      </c>
      <c r="C98" s="28">
        <f>Data!$C98+Data!$D98</f>
        <v>7.35</v>
      </c>
      <c r="D98" s="1" t="str">
        <f>IF(AND(AND($B98&gt;=Params!$A$33,$B98&lt;Params!$C$33),AND($C98&gt;=Params!$A$32,$C98&lt;Params!$A$26)),$D$2,"")</f>
        <v/>
      </c>
      <c r="E98" s="1" t="str">
        <f>IF(AND(AND($B98&gt;=Params!$C$33,$B98&lt;Params!$F$33),AND($C98&gt;=Params!$C$32,$C98&lt;Params!$C$22)),$E$2,"")</f>
        <v/>
      </c>
      <c r="F98" s="4" t="str">
        <f>IF(AND($B98&gt;=Params!$F$33,$B98&lt;Params!$J$33,$C98&lt;Params!$F$22+((Params!$J$20-Params!$F$22)/(Params!$J$33-Params!$F$33))*($B98-Params!$F$33)),$F$2,"")</f>
        <v/>
      </c>
      <c r="G98" s="4" t="str">
        <f>IF(AND($B98&gt;=Params!$J$33,$B98&lt;Params!$N$33,$C98&lt;Params!$J$20+((Params!$N$18-Params!$J$20)/(Params!$N$33-Params!$J$33))*($B98-Params!$J$33)),$G$2,"")</f>
        <v/>
      </c>
      <c r="H98" s="4" t="str">
        <f>IF(AND($B98&gt;=Params!$N$33,$C98&lt;Params!$N$18+((Params!$Q$16-Params!$N$18)/(Params!$Q$33-Params!$N$33))*($B98-Params!$N$33),C$3&lt;Params!$Q$16+((Params!$S$32-Params!$Q$16)/(Params!$S$33-Params!$Q$33))*($B98-Params!$Q$33)),$H$2,"")</f>
        <v/>
      </c>
      <c r="I98" s="12" t="str">
        <f>IF(AND($B98&gt;=Params!$Q$33,$C98&gt;=Params!$Q$16+((Params!$S$32-Params!$Q$16)/(Params!$S$33-Params!$Q$33))*($B98-Params!$Q$33)),$I$2,"")</f>
        <v/>
      </c>
      <c r="J98" s="1" t="str">
        <f>IF(AND($C98&gt;=Params!$C$22,$C98&lt;Params!$C$22+((Params!$E$17-Params!$C$22)/(Params!$E$33-Params!$C$33))*($B98-Params!$C$33),$C98&lt;Params!$E$17+((Params!$F$22-Params!$E$17)/(Params!$F$33-Params!$E$33))*($B98-Params!$E$33)),$J$2,"")</f>
        <v/>
      </c>
      <c r="K98" s="1" t="str">
        <f>IF(AND($C98&gt;=Params!$E$17+((Params!$F$22-Params!$E$17)/(Params!$F$33-Params!$E$33))*($B98-Params!$E$33),$C98&gt;=Params!$F$22+((Params!$J$20-Params!$F$22)/(Params!$J$33-Params!$F$33))*($B98-Params!$F$33),$C98&lt;Params!$E$17+((Params!$H$13-Params!$E$17)/(Params!$H$33-Params!$E$33))*($B98-Params!$E$33),$C98&lt;Params!$H$13+((Params!$J$20-Params!$H$13)/(Params!$J$33-Params!$H$33))*($B98-Params!$H$33)),$K$2,"")</f>
        <v/>
      </c>
      <c r="L98" s="1" t="str">
        <f>IF(AND($C98&gt;=Params!$H$13+((Params!$J$20-Params!$H$13)/(Params!$J$33-Params!$H$33))*($B98-Params!$H$33),$C98&gt;=Params!$J$20+((Params!$N$18-Params!$J$20)/(Params!$N$33-Params!$J$33))*($B98-Params!$J$33),$C98&lt;Params!$H$13+((Params!$K$9-Params!$H$13)/(Params!$K$33-Params!$H$33))*($B98-Params!$H$33),$C98&lt;Params!$K$9+((Params!$N$18-Params!$K$9)/(Params!$N$33-Params!$K$33))*($B98-Params!$K$33)),$L$2,"")</f>
        <v/>
      </c>
      <c r="M98" s="2" t="str">
        <f>IF(AND($C98&gt;=Params!$K$9+((Params!$N$18-Params!$K$9)/(Params!$N$33-Params!$K$33))*($B98-Params!$K$33),$C98&gt;=Params!$N$18+((Params!$Q$16-Params!$N$18)/(Params!$Q$33-Params!$N128))*($B98-Params!$Q$33),$C98&lt;Params!$K$9+((Params!$L$5-Params!$K$9)/(Params!$L$33-Params!$K$33))*($B98-Params!$K$33),$C98&lt;Params!$L$5+((Params!$Q$4-Params!$L$5)/(Params!$Q$33-Params!$L$33))*($B98-Params!$L$33),$B98&lt;Params!$Q$33),$M$2,"")</f>
        <v/>
      </c>
      <c r="N98" s="3" t="str">
        <f>IF(OR(AND($C98&gt;=Params!$A$26,$B98&gt;=Params!$A$33,$B98&lt;Params!$C$33,$C98&lt;Params!$A$18+((Params!$C$13-Params!$A$18)/(Params!$C$33-Params!$A$33))*($B98-Params!$A$33)),AND($B98&gt;=Params!$C$33,$C98&gt;Params!$C$22+((Params!$E$17-Params!$C$22)/(Params!$E$33-Params!$C$33))*($B98-Params!$C$33),$C98&lt;Params!$C$13+((Params!$E$17-Params!$C$13)/(Params!$E$33-Params!$C$33))*($B98-Params!$C$33))),$N$2,"")</f>
        <v>Basanite</v>
      </c>
      <c r="O98" s="1" t="str">
        <f>IF(AND($C98&gt;=Params!$C$13+((Params!$E$17-Params!$C$13)/(Params!$E$33-Params!$C$33))*($B98-Params!$C$33),$C98&gt;=Params!$E$17+((Params!$H$13-Params!$E$17)/(Params!$H$33-Params!$E$33))*($B98-Params!$E$33),$C98&lt;Params!$C$13+((Params!$D$9-Params!$C$13)/(Params!$D$33-Params!$C$33))*($B98-Params!$C$33),$C98&lt;Params!$D$9+((Params!$H$13-Params!$D$9)/(Params!$H$33-Params!$D$33))*($B98-Params!$D$33)),$O$2,"")</f>
        <v/>
      </c>
      <c r="P98" s="1" t="str">
        <f>IF(AND($C98&gt;=Params!$D$9+((Params!$H$13-Params!$D$9)/(Params!$H$33-Params!$D$33))*($B98-Params!$D$33),$C98&gt;=Params!$H$13+((Params!$K$9-Params!$H$13)/(Params!$K$33-Params!$H$33))*($B98-Params!$H$33),$C98&lt;Params!$D$9+((Params!$G$4-Params!$D$9)/(Params!$G$33-Params!$D$33))*($B98-Params!$D$33),$C98&lt;Params!$G$4+((Params!$K$9-Params!$G$4)/(Params!$K$33-Params!$G$33))*($B98-Params!$G$33)),$P$2,"")</f>
        <v/>
      </c>
      <c r="Q98" s="1" t="str">
        <f>IF(AND($C98&gt;=Params!$G$4+((Params!$K$9-Params!$G$4)/(Params!$K$33-Params!$G$33))*($B98-Params!$G$33),$C98&gt;Params!$K$9+((Params!$L$5-Params!$K$9)/(Params!$L$33-Params!$K$33))*($B98-Params!$K$33),$C98&lt;Params!$G$4+((Params!$L$5-Params!$G$4)/(Params!$L$33-Params!$G$33))*($B98-Params!$G$33)),$Q$2,"")</f>
        <v/>
      </c>
      <c r="R98" s="2" t="str">
        <f>IF(AND(OR($B98&lt;Params!$A$33,AND($B98&gt;=Params!$A$33,$B98&lt;Params!$C$33,$C98&gt;=Params!$A$18+((Params!$C$13-Params!$A$18)/(Params!$C$33-Params!$A$33))*($B98-Params!$A$33)),AND($B98&gt;=Params!$C$33,$B98&lt;Params!$D$33,$C98&gt;=Params!$C$13+((Params!$D$9-Params!$C$13)/(Params!$D$33-Params!$C$33))*($B98-Params!$C$33)),AND($B98&gt;=Params!$D$33,$C98&gt;=Params!$D$9+((Params!$G$4-Params!$D$9)/(Params!$G$33-Params!$D$33))*($B98-Params!$D$33))),$C98&lt;Params!$G$4,$B98&gt;0,$C98&gt;0),$R$2,"")</f>
        <v/>
      </c>
      <c r="S98" s="18" t="str">
        <f t="shared" si="1"/>
        <v>Basanite</v>
      </c>
      <c r="T98" s="14" t="str">
        <f>IF(AND($S98&lt;&gt;$J$2,$S98&lt;&gt;$K$2,$S98&lt;&gt;$L$2),"",
IF($S98=$J$2,IF(Data!$C98&gt;=Data!$D98+2,"Hawaiite","Potassic Trachybasalt"),
IF($S98=$K$2,IF(Data!$C98&gt;=Data!$D98+2,"Mugearite","Shoshonite"),
IF($S98=$L$2,(IF(Data!$C98&gt;=Data!$D98+2,"Benmoreite","Latite")),""))))</f>
        <v/>
      </c>
    </row>
    <row r="99" spans="1:20" x14ac:dyDescent="0.2">
      <c r="A99" s="16" t="str">
        <f>Data!$A99</f>
        <v>Lesne et al 2011</v>
      </c>
      <c r="B99" s="27">
        <f>Data!$B99</f>
        <v>48.02</v>
      </c>
      <c r="C99" s="28">
        <f>Data!$C99+Data!$D99</f>
        <v>7.35</v>
      </c>
      <c r="D99" s="1" t="str">
        <f>IF(AND(AND($B99&gt;=Params!$A$33,$B99&lt;Params!$C$33),AND($C99&gt;=Params!$A$32,$C99&lt;Params!$A$26)),$D$2,"")</f>
        <v/>
      </c>
      <c r="E99" s="1" t="str">
        <f>IF(AND(AND($B99&gt;=Params!$C$33,$B99&lt;Params!$F$33),AND($C99&gt;=Params!$C$32,$C99&lt;Params!$C$22)),$E$2,"")</f>
        <v/>
      </c>
      <c r="F99" s="4" t="str">
        <f>IF(AND($B99&gt;=Params!$F$33,$B99&lt;Params!$J$33,$C99&lt;Params!$F$22+((Params!$J$20-Params!$F$22)/(Params!$J$33-Params!$F$33))*($B99-Params!$F$33)),$F$2,"")</f>
        <v/>
      </c>
      <c r="G99" s="4" t="str">
        <f>IF(AND($B99&gt;=Params!$J$33,$B99&lt;Params!$N$33,$C99&lt;Params!$J$20+((Params!$N$18-Params!$J$20)/(Params!$N$33-Params!$J$33))*($B99-Params!$J$33)),$G$2,"")</f>
        <v/>
      </c>
      <c r="H99" s="4" t="str">
        <f>IF(AND($B99&gt;=Params!$N$33,$C99&lt;Params!$N$18+((Params!$Q$16-Params!$N$18)/(Params!$Q$33-Params!$N$33))*($B99-Params!$N$33),C$3&lt;Params!$Q$16+((Params!$S$32-Params!$Q$16)/(Params!$S$33-Params!$Q$33))*($B99-Params!$Q$33)),$H$2,"")</f>
        <v/>
      </c>
      <c r="I99" s="12" t="str">
        <f>IF(AND($B99&gt;=Params!$Q$33,$C99&gt;=Params!$Q$16+((Params!$S$32-Params!$Q$16)/(Params!$S$33-Params!$Q$33))*($B99-Params!$Q$33)),$I$2,"")</f>
        <v/>
      </c>
      <c r="J99" s="1" t="str">
        <f>IF(AND($C99&gt;=Params!$C$22,$C99&lt;Params!$C$22+((Params!$E$17-Params!$C$22)/(Params!$E$33-Params!$C$33))*($B99-Params!$C$33),$C99&lt;Params!$E$17+((Params!$F$22-Params!$E$17)/(Params!$F$33-Params!$E$33))*($B99-Params!$E$33)),$J$2,"")</f>
        <v/>
      </c>
      <c r="K99" s="1" t="str">
        <f>IF(AND($C99&gt;=Params!$E$17+((Params!$F$22-Params!$E$17)/(Params!$F$33-Params!$E$33))*($B99-Params!$E$33),$C99&gt;=Params!$F$22+((Params!$J$20-Params!$F$22)/(Params!$J$33-Params!$F$33))*($B99-Params!$F$33),$C99&lt;Params!$E$17+((Params!$H$13-Params!$E$17)/(Params!$H$33-Params!$E$33))*($B99-Params!$E$33),$C99&lt;Params!$H$13+((Params!$J$20-Params!$H$13)/(Params!$J$33-Params!$H$33))*($B99-Params!$H$33)),$K$2,"")</f>
        <v/>
      </c>
      <c r="L99" s="1" t="str">
        <f>IF(AND($C99&gt;=Params!$H$13+((Params!$J$20-Params!$H$13)/(Params!$J$33-Params!$H$33))*($B99-Params!$H$33),$C99&gt;=Params!$J$20+((Params!$N$18-Params!$J$20)/(Params!$N$33-Params!$J$33))*($B99-Params!$J$33),$C99&lt;Params!$H$13+((Params!$K$9-Params!$H$13)/(Params!$K$33-Params!$H$33))*($B99-Params!$H$33),$C99&lt;Params!$K$9+((Params!$N$18-Params!$K$9)/(Params!$N$33-Params!$K$33))*($B99-Params!$K$33)),$L$2,"")</f>
        <v/>
      </c>
      <c r="M99" s="2" t="str">
        <f>IF(AND($C99&gt;=Params!$K$9+((Params!$N$18-Params!$K$9)/(Params!$N$33-Params!$K$33))*($B99-Params!$K$33),$C99&gt;=Params!$N$18+((Params!$Q$16-Params!$N$18)/(Params!$Q$33-Params!$N129))*($B99-Params!$Q$33),$C99&lt;Params!$K$9+((Params!$L$5-Params!$K$9)/(Params!$L$33-Params!$K$33))*($B99-Params!$K$33),$C99&lt;Params!$L$5+((Params!$Q$4-Params!$L$5)/(Params!$Q$33-Params!$L$33))*($B99-Params!$L$33),$B99&lt;Params!$Q$33),$M$2,"")</f>
        <v/>
      </c>
      <c r="N99" s="3" t="str">
        <f>IF(OR(AND($C99&gt;=Params!$A$26,$B99&gt;=Params!$A$33,$B99&lt;Params!$C$33,$C99&lt;Params!$A$18+((Params!$C$13-Params!$A$18)/(Params!$C$33-Params!$A$33))*($B99-Params!$A$33)),AND($B99&gt;=Params!$C$33,$C99&gt;Params!$C$22+((Params!$E$17-Params!$C$22)/(Params!$E$33-Params!$C$33))*($B99-Params!$C$33),$C99&lt;Params!$C$13+((Params!$E$17-Params!$C$13)/(Params!$E$33-Params!$C$33))*($B99-Params!$C$33))),$N$2,"")</f>
        <v>Basanite</v>
      </c>
      <c r="O99" s="1" t="str">
        <f>IF(AND($C99&gt;=Params!$C$13+((Params!$E$17-Params!$C$13)/(Params!$E$33-Params!$C$33))*($B99-Params!$C$33),$C99&gt;=Params!$E$17+((Params!$H$13-Params!$E$17)/(Params!$H$33-Params!$E$33))*($B99-Params!$E$33),$C99&lt;Params!$C$13+((Params!$D$9-Params!$C$13)/(Params!$D$33-Params!$C$33))*($B99-Params!$C$33),$C99&lt;Params!$D$9+((Params!$H$13-Params!$D$9)/(Params!$H$33-Params!$D$33))*($B99-Params!$D$33)),$O$2,"")</f>
        <v/>
      </c>
      <c r="P99" s="1" t="str">
        <f>IF(AND($C99&gt;=Params!$D$9+((Params!$H$13-Params!$D$9)/(Params!$H$33-Params!$D$33))*($B99-Params!$D$33),$C99&gt;=Params!$H$13+((Params!$K$9-Params!$H$13)/(Params!$K$33-Params!$H$33))*($B99-Params!$H$33),$C99&lt;Params!$D$9+((Params!$G$4-Params!$D$9)/(Params!$G$33-Params!$D$33))*($B99-Params!$D$33),$C99&lt;Params!$G$4+((Params!$K$9-Params!$G$4)/(Params!$K$33-Params!$G$33))*($B99-Params!$G$33)),$P$2,"")</f>
        <v/>
      </c>
      <c r="Q99" s="1" t="str">
        <f>IF(AND($C99&gt;=Params!$G$4+((Params!$K$9-Params!$G$4)/(Params!$K$33-Params!$G$33))*($B99-Params!$G$33),$C99&gt;Params!$K$9+((Params!$L$5-Params!$K$9)/(Params!$L$33-Params!$K$33))*($B99-Params!$K$33),$C99&lt;Params!$G$4+((Params!$L$5-Params!$G$4)/(Params!$L$33-Params!$G$33))*($B99-Params!$G$33)),$Q$2,"")</f>
        <v/>
      </c>
      <c r="R99" s="2" t="str">
        <f>IF(AND(OR($B99&lt;Params!$A$33,AND($B99&gt;=Params!$A$33,$B99&lt;Params!$C$33,$C99&gt;=Params!$A$18+((Params!$C$13-Params!$A$18)/(Params!$C$33-Params!$A$33))*($B99-Params!$A$33)),AND($B99&gt;=Params!$C$33,$B99&lt;Params!$D$33,$C99&gt;=Params!$C$13+((Params!$D$9-Params!$C$13)/(Params!$D$33-Params!$C$33))*($B99-Params!$C$33)),AND($B99&gt;=Params!$D$33,$C99&gt;=Params!$D$9+((Params!$G$4-Params!$D$9)/(Params!$G$33-Params!$D$33))*($B99-Params!$D$33))),$C99&lt;Params!$G$4,$B99&gt;0,$C99&gt;0),$R$2,"")</f>
        <v/>
      </c>
      <c r="S99" s="18" t="str">
        <f t="shared" si="1"/>
        <v>Basanite</v>
      </c>
      <c r="T99" s="14" t="str">
        <f>IF(AND($S99&lt;&gt;$J$2,$S99&lt;&gt;$K$2,$S99&lt;&gt;$L$2),"",
IF($S99=$J$2,IF(Data!$C99&gt;=Data!$D99+2,"Hawaiite","Potassic Trachybasalt"),
IF($S99=$K$2,IF(Data!$C99&gt;=Data!$D99+2,"Mugearite","Shoshonite"),
IF($S99=$L$2,(IF(Data!$C99&gt;=Data!$D99+2,"Benmoreite","Latite")),""))))</f>
        <v/>
      </c>
    </row>
    <row r="100" spans="1:20" x14ac:dyDescent="0.2">
      <c r="A100" s="16" t="str">
        <f>Data!$A100</f>
        <v>Lesne et al 2011</v>
      </c>
      <c r="B100" s="27">
        <f>Data!$B100</f>
        <v>48.02</v>
      </c>
      <c r="C100" s="28">
        <f>Data!$C100+Data!$D100</f>
        <v>7.35</v>
      </c>
      <c r="D100" s="1" t="str">
        <f>IF(AND(AND($B100&gt;=Params!$A$33,$B100&lt;Params!$C$33),AND($C100&gt;=Params!$A$32,$C100&lt;Params!$A$26)),$D$2,"")</f>
        <v/>
      </c>
      <c r="E100" s="1" t="str">
        <f>IF(AND(AND($B100&gt;=Params!$C$33,$B100&lt;Params!$F$33),AND($C100&gt;=Params!$C$32,$C100&lt;Params!$C$22)),$E$2,"")</f>
        <v/>
      </c>
      <c r="F100" s="4" t="str">
        <f>IF(AND($B100&gt;=Params!$F$33,$B100&lt;Params!$J$33,$C100&lt;Params!$F$22+((Params!$J$20-Params!$F$22)/(Params!$J$33-Params!$F$33))*($B100-Params!$F$33)),$F$2,"")</f>
        <v/>
      </c>
      <c r="G100" s="4" t="str">
        <f>IF(AND($B100&gt;=Params!$J$33,$B100&lt;Params!$N$33,$C100&lt;Params!$J$20+((Params!$N$18-Params!$J$20)/(Params!$N$33-Params!$J$33))*($B100-Params!$J$33)),$G$2,"")</f>
        <v/>
      </c>
      <c r="H100" s="4" t="str">
        <f>IF(AND($B100&gt;=Params!$N$33,$C100&lt;Params!$N$18+((Params!$Q$16-Params!$N$18)/(Params!$Q$33-Params!$N$33))*($B100-Params!$N$33),C$3&lt;Params!$Q$16+((Params!$S$32-Params!$Q$16)/(Params!$S$33-Params!$Q$33))*($B100-Params!$Q$33)),$H$2,"")</f>
        <v/>
      </c>
      <c r="I100" s="12" t="str">
        <f>IF(AND($B100&gt;=Params!$Q$33,$C100&gt;=Params!$Q$16+((Params!$S$32-Params!$Q$16)/(Params!$S$33-Params!$Q$33))*($B100-Params!$Q$33)),$I$2,"")</f>
        <v/>
      </c>
      <c r="J100" s="1" t="str">
        <f>IF(AND($C100&gt;=Params!$C$22,$C100&lt;Params!$C$22+((Params!$E$17-Params!$C$22)/(Params!$E$33-Params!$C$33))*($B100-Params!$C$33),$C100&lt;Params!$E$17+((Params!$F$22-Params!$E$17)/(Params!$F$33-Params!$E$33))*($B100-Params!$E$33)),$J$2,"")</f>
        <v/>
      </c>
      <c r="K100" s="1" t="str">
        <f>IF(AND($C100&gt;=Params!$E$17+((Params!$F$22-Params!$E$17)/(Params!$F$33-Params!$E$33))*($B100-Params!$E$33),$C100&gt;=Params!$F$22+((Params!$J$20-Params!$F$22)/(Params!$J$33-Params!$F$33))*($B100-Params!$F$33),$C100&lt;Params!$E$17+((Params!$H$13-Params!$E$17)/(Params!$H$33-Params!$E$33))*($B100-Params!$E$33),$C100&lt;Params!$H$13+((Params!$J$20-Params!$H$13)/(Params!$J$33-Params!$H$33))*($B100-Params!$H$33)),$K$2,"")</f>
        <v/>
      </c>
      <c r="L100" s="1" t="str">
        <f>IF(AND($C100&gt;=Params!$H$13+((Params!$J$20-Params!$H$13)/(Params!$J$33-Params!$H$33))*($B100-Params!$H$33),$C100&gt;=Params!$J$20+((Params!$N$18-Params!$J$20)/(Params!$N$33-Params!$J$33))*($B100-Params!$J$33),$C100&lt;Params!$H$13+((Params!$K$9-Params!$H$13)/(Params!$K$33-Params!$H$33))*($B100-Params!$H$33),$C100&lt;Params!$K$9+((Params!$N$18-Params!$K$9)/(Params!$N$33-Params!$K$33))*($B100-Params!$K$33)),$L$2,"")</f>
        <v/>
      </c>
      <c r="M100" s="2" t="str">
        <f>IF(AND($C100&gt;=Params!$K$9+((Params!$N$18-Params!$K$9)/(Params!$N$33-Params!$K$33))*($B100-Params!$K$33),$C100&gt;=Params!$N$18+((Params!$Q$16-Params!$N$18)/(Params!$Q$33-Params!$N130))*($B100-Params!$Q$33),$C100&lt;Params!$K$9+((Params!$L$5-Params!$K$9)/(Params!$L$33-Params!$K$33))*($B100-Params!$K$33),$C100&lt;Params!$L$5+((Params!$Q$4-Params!$L$5)/(Params!$Q$33-Params!$L$33))*($B100-Params!$L$33),$B100&lt;Params!$Q$33),$M$2,"")</f>
        <v/>
      </c>
      <c r="N100" s="3" t="str">
        <f>IF(OR(AND($C100&gt;=Params!$A$26,$B100&gt;=Params!$A$33,$B100&lt;Params!$C$33,$C100&lt;Params!$A$18+((Params!$C$13-Params!$A$18)/(Params!$C$33-Params!$A$33))*($B100-Params!$A$33)),AND($B100&gt;=Params!$C$33,$C100&gt;Params!$C$22+((Params!$E$17-Params!$C$22)/(Params!$E$33-Params!$C$33))*($B100-Params!$C$33),$C100&lt;Params!$C$13+((Params!$E$17-Params!$C$13)/(Params!$E$33-Params!$C$33))*($B100-Params!$C$33))),$N$2,"")</f>
        <v>Basanite</v>
      </c>
      <c r="O100" s="1" t="str">
        <f>IF(AND($C100&gt;=Params!$C$13+((Params!$E$17-Params!$C$13)/(Params!$E$33-Params!$C$33))*($B100-Params!$C$33),$C100&gt;=Params!$E$17+((Params!$H$13-Params!$E$17)/(Params!$H$33-Params!$E$33))*($B100-Params!$E$33),$C100&lt;Params!$C$13+((Params!$D$9-Params!$C$13)/(Params!$D$33-Params!$C$33))*($B100-Params!$C$33),$C100&lt;Params!$D$9+((Params!$H$13-Params!$D$9)/(Params!$H$33-Params!$D$33))*($B100-Params!$D$33)),$O$2,"")</f>
        <v/>
      </c>
      <c r="P100" s="1" t="str">
        <f>IF(AND($C100&gt;=Params!$D$9+((Params!$H$13-Params!$D$9)/(Params!$H$33-Params!$D$33))*($B100-Params!$D$33),$C100&gt;=Params!$H$13+((Params!$K$9-Params!$H$13)/(Params!$K$33-Params!$H$33))*($B100-Params!$H$33),$C100&lt;Params!$D$9+((Params!$G$4-Params!$D$9)/(Params!$G$33-Params!$D$33))*($B100-Params!$D$33),$C100&lt;Params!$G$4+((Params!$K$9-Params!$G$4)/(Params!$K$33-Params!$G$33))*($B100-Params!$G$33)),$P$2,"")</f>
        <v/>
      </c>
      <c r="Q100" s="1" t="str">
        <f>IF(AND($C100&gt;=Params!$G$4+((Params!$K$9-Params!$G$4)/(Params!$K$33-Params!$G$33))*($B100-Params!$G$33),$C100&gt;Params!$K$9+((Params!$L$5-Params!$K$9)/(Params!$L$33-Params!$K$33))*($B100-Params!$K$33),$C100&lt;Params!$G$4+((Params!$L$5-Params!$G$4)/(Params!$L$33-Params!$G$33))*($B100-Params!$G$33)),$Q$2,"")</f>
        <v/>
      </c>
      <c r="R100" s="2" t="str">
        <f>IF(AND(OR($B100&lt;Params!$A$33,AND($B100&gt;=Params!$A$33,$B100&lt;Params!$C$33,$C100&gt;=Params!$A$18+((Params!$C$13-Params!$A$18)/(Params!$C$33-Params!$A$33))*($B100-Params!$A$33)),AND($B100&gt;=Params!$C$33,$B100&lt;Params!$D$33,$C100&gt;=Params!$C$13+((Params!$D$9-Params!$C$13)/(Params!$D$33-Params!$C$33))*($B100-Params!$C$33)),AND($B100&gt;=Params!$D$33,$C100&gt;=Params!$D$9+((Params!$G$4-Params!$D$9)/(Params!$G$33-Params!$D$33))*($B100-Params!$D$33))),$C100&lt;Params!$G$4,$B100&gt;0,$C100&gt;0),$R$2,"")</f>
        <v/>
      </c>
      <c r="S100" s="18" t="str">
        <f t="shared" si="1"/>
        <v>Basanite</v>
      </c>
      <c r="T100" s="14" t="str">
        <f>IF(AND($S100&lt;&gt;$J$2,$S100&lt;&gt;$K$2,$S100&lt;&gt;$L$2),"",
IF($S100=$J$2,IF(Data!$C100&gt;=Data!$D100+2,"Hawaiite","Potassic Trachybasalt"),
IF($S100=$K$2,IF(Data!$C100&gt;=Data!$D100+2,"Mugearite","Shoshonite"),
IF($S100=$L$2,(IF(Data!$C100&gt;=Data!$D100+2,"Benmoreite","Latite")),""))))</f>
        <v/>
      </c>
    </row>
    <row r="101" spans="1:20" x14ac:dyDescent="0.2">
      <c r="A101" s="16" t="str">
        <f>Data!$A101</f>
        <v>Lesne et al 2011</v>
      </c>
      <c r="B101" s="27">
        <f>Data!$B101</f>
        <v>48.02</v>
      </c>
      <c r="C101" s="28">
        <f>Data!$C101+Data!$D101</f>
        <v>7.35</v>
      </c>
      <c r="D101" s="1" t="str">
        <f>IF(AND(AND($B101&gt;=Params!$A$33,$B101&lt;Params!$C$33),AND($C101&gt;=Params!$A$32,$C101&lt;Params!$A$26)),$D$2,"")</f>
        <v/>
      </c>
      <c r="E101" s="1" t="str">
        <f>IF(AND(AND($B101&gt;=Params!$C$33,$B101&lt;Params!$F$33),AND($C101&gt;=Params!$C$32,$C101&lt;Params!$C$22)),$E$2,"")</f>
        <v/>
      </c>
      <c r="F101" s="4" t="str">
        <f>IF(AND($B101&gt;=Params!$F$33,$B101&lt;Params!$J$33,$C101&lt;Params!$F$22+((Params!$J$20-Params!$F$22)/(Params!$J$33-Params!$F$33))*($B101-Params!$F$33)),$F$2,"")</f>
        <v/>
      </c>
      <c r="G101" s="4" t="str">
        <f>IF(AND($B101&gt;=Params!$J$33,$B101&lt;Params!$N$33,$C101&lt;Params!$J$20+((Params!$N$18-Params!$J$20)/(Params!$N$33-Params!$J$33))*($B101-Params!$J$33)),$G$2,"")</f>
        <v/>
      </c>
      <c r="H101" s="4" t="str">
        <f>IF(AND($B101&gt;=Params!$N$33,$C101&lt;Params!$N$18+((Params!$Q$16-Params!$N$18)/(Params!$Q$33-Params!$N$33))*($B101-Params!$N$33),C$3&lt;Params!$Q$16+((Params!$S$32-Params!$Q$16)/(Params!$S$33-Params!$Q$33))*($B101-Params!$Q$33)),$H$2,"")</f>
        <v/>
      </c>
      <c r="I101" s="12" t="str">
        <f>IF(AND($B101&gt;=Params!$Q$33,$C101&gt;=Params!$Q$16+((Params!$S$32-Params!$Q$16)/(Params!$S$33-Params!$Q$33))*($B101-Params!$Q$33)),$I$2,"")</f>
        <v/>
      </c>
      <c r="J101" s="1" t="str">
        <f>IF(AND($C101&gt;=Params!$C$22,$C101&lt;Params!$C$22+((Params!$E$17-Params!$C$22)/(Params!$E$33-Params!$C$33))*($B101-Params!$C$33),$C101&lt;Params!$E$17+((Params!$F$22-Params!$E$17)/(Params!$F$33-Params!$E$33))*($B101-Params!$E$33)),$J$2,"")</f>
        <v/>
      </c>
      <c r="K101" s="1" t="str">
        <f>IF(AND($C101&gt;=Params!$E$17+((Params!$F$22-Params!$E$17)/(Params!$F$33-Params!$E$33))*($B101-Params!$E$33),$C101&gt;=Params!$F$22+((Params!$J$20-Params!$F$22)/(Params!$J$33-Params!$F$33))*($B101-Params!$F$33),$C101&lt;Params!$E$17+((Params!$H$13-Params!$E$17)/(Params!$H$33-Params!$E$33))*($B101-Params!$E$33),$C101&lt;Params!$H$13+((Params!$J$20-Params!$H$13)/(Params!$J$33-Params!$H$33))*($B101-Params!$H$33)),$K$2,"")</f>
        <v/>
      </c>
      <c r="L101" s="1" t="str">
        <f>IF(AND($C101&gt;=Params!$H$13+((Params!$J$20-Params!$H$13)/(Params!$J$33-Params!$H$33))*($B101-Params!$H$33),$C101&gt;=Params!$J$20+((Params!$N$18-Params!$J$20)/(Params!$N$33-Params!$J$33))*($B101-Params!$J$33),$C101&lt;Params!$H$13+((Params!$K$9-Params!$H$13)/(Params!$K$33-Params!$H$33))*($B101-Params!$H$33),$C101&lt;Params!$K$9+((Params!$N$18-Params!$K$9)/(Params!$N$33-Params!$K$33))*($B101-Params!$K$33)),$L$2,"")</f>
        <v/>
      </c>
      <c r="M101" s="2" t="str">
        <f>IF(AND($C101&gt;=Params!$K$9+((Params!$N$18-Params!$K$9)/(Params!$N$33-Params!$K$33))*($B101-Params!$K$33),$C101&gt;=Params!$N$18+((Params!$Q$16-Params!$N$18)/(Params!$Q$33-Params!$N131))*($B101-Params!$Q$33),$C101&lt;Params!$K$9+((Params!$L$5-Params!$K$9)/(Params!$L$33-Params!$K$33))*($B101-Params!$K$33),$C101&lt;Params!$L$5+((Params!$Q$4-Params!$L$5)/(Params!$Q$33-Params!$L$33))*($B101-Params!$L$33),$B101&lt;Params!$Q$33),$M$2,"")</f>
        <v/>
      </c>
      <c r="N101" s="3" t="str">
        <f>IF(OR(AND($C101&gt;=Params!$A$26,$B101&gt;=Params!$A$33,$B101&lt;Params!$C$33,$C101&lt;Params!$A$18+((Params!$C$13-Params!$A$18)/(Params!$C$33-Params!$A$33))*($B101-Params!$A$33)),AND($B101&gt;=Params!$C$33,$C101&gt;Params!$C$22+((Params!$E$17-Params!$C$22)/(Params!$E$33-Params!$C$33))*($B101-Params!$C$33),$C101&lt;Params!$C$13+((Params!$E$17-Params!$C$13)/(Params!$E$33-Params!$C$33))*($B101-Params!$C$33))),$N$2,"")</f>
        <v>Basanite</v>
      </c>
      <c r="O101" s="1" t="str">
        <f>IF(AND($C101&gt;=Params!$C$13+((Params!$E$17-Params!$C$13)/(Params!$E$33-Params!$C$33))*($B101-Params!$C$33),$C101&gt;=Params!$E$17+((Params!$H$13-Params!$E$17)/(Params!$H$33-Params!$E$33))*($B101-Params!$E$33),$C101&lt;Params!$C$13+((Params!$D$9-Params!$C$13)/(Params!$D$33-Params!$C$33))*($B101-Params!$C$33),$C101&lt;Params!$D$9+((Params!$H$13-Params!$D$9)/(Params!$H$33-Params!$D$33))*($B101-Params!$D$33)),$O$2,"")</f>
        <v/>
      </c>
      <c r="P101" s="1" t="str">
        <f>IF(AND($C101&gt;=Params!$D$9+((Params!$H$13-Params!$D$9)/(Params!$H$33-Params!$D$33))*($B101-Params!$D$33),$C101&gt;=Params!$H$13+((Params!$K$9-Params!$H$13)/(Params!$K$33-Params!$H$33))*($B101-Params!$H$33),$C101&lt;Params!$D$9+((Params!$G$4-Params!$D$9)/(Params!$G$33-Params!$D$33))*($B101-Params!$D$33),$C101&lt;Params!$G$4+((Params!$K$9-Params!$G$4)/(Params!$K$33-Params!$G$33))*($B101-Params!$G$33)),$P$2,"")</f>
        <v/>
      </c>
      <c r="Q101" s="1" t="str">
        <f>IF(AND($C101&gt;=Params!$G$4+((Params!$K$9-Params!$G$4)/(Params!$K$33-Params!$G$33))*($B101-Params!$G$33),$C101&gt;Params!$K$9+((Params!$L$5-Params!$K$9)/(Params!$L$33-Params!$K$33))*($B101-Params!$K$33),$C101&lt;Params!$G$4+((Params!$L$5-Params!$G$4)/(Params!$L$33-Params!$G$33))*($B101-Params!$G$33)),$Q$2,"")</f>
        <v/>
      </c>
      <c r="R101" s="2" t="str">
        <f>IF(AND(OR($B101&lt;Params!$A$33,AND($B101&gt;=Params!$A$33,$B101&lt;Params!$C$33,$C101&gt;=Params!$A$18+((Params!$C$13-Params!$A$18)/(Params!$C$33-Params!$A$33))*($B101-Params!$A$33)),AND($B101&gt;=Params!$C$33,$B101&lt;Params!$D$33,$C101&gt;=Params!$C$13+((Params!$D$9-Params!$C$13)/(Params!$D$33-Params!$C$33))*($B101-Params!$C$33)),AND($B101&gt;=Params!$D$33,$C101&gt;=Params!$D$9+((Params!$G$4-Params!$D$9)/(Params!$G$33-Params!$D$33))*($B101-Params!$D$33))),$C101&lt;Params!$G$4,$B101&gt;0,$C101&gt;0),$R$2,"")</f>
        <v/>
      </c>
      <c r="S101" s="18" t="str">
        <f t="shared" si="1"/>
        <v>Basanite</v>
      </c>
      <c r="T101" s="14" t="str">
        <f>IF(AND($S101&lt;&gt;$J$2,$S101&lt;&gt;$K$2,$S101&lt;&gt;$L$2),"",
IF($S101=$J$2,IF(Data!$C101&gt;=Data!$D101+2,"Hawaiite","Potassic Trachybasalt"),
IF($S101=$K$2,IF(Data!$C101&gt;=Data!$D101+2,"Mugearite","Shoshonite"),
IF($S101=$L$2,(IF(Data!$C101&gt;=Data!$D101+2,"Benmoreite","Latite")),""))))</f>
        <v/>
      </c>
    </row>
    <row r="102" spans="1:20" x14ac:dyDescent="0.2">
      <c r="A102" s="16" t="str">
        <f>Data!$A102</f>
        <v>Lesne et al 2011</v>
      </c>
      <c r="B102" s="27">
        <f>Data!$B102</f>
        <v>48.02</v>
      </c>
      <c r="C102" s="28">
        <f>Data!$C102+Data!$D102</f>
        <v>7.35</v>
      </c>
      <c r="D102" s="1" t="str">
        <f>IF(AND(AND($B102&gt;=Params!$A$33,$B102&lt;Params!$C$33),AND($C102&gt;=Params!$A$32,$C102&lt;Params!$A$26)),$D$2,"")</f>
        <v/>
      </c>
      <c r="E102" s="1" t="str">
        <f>IF(AND(AND($B102&gt;=Params!$C$33,$B102&lt;Params!$F$33),AND($C102&gt;=Params!$C$32,$C102&lt;Params!$C$22)),$E$2,"")</f>
        <v/>
      </c>
      <c r="F102" s="4" t="str">
        <f>IF(AND($B102&gt;=Params!$F$33,$B102&lt;Params!$J$33,$C102&lt;Params!$F$22+((Params!$J$20-Params!$F$22)/(Params!$J$33-Params!$F$33))*($B102-Params!$F$33)),$F$2,"")</f>
        <v/>
      </c>
      <c r="G102" s="4" t="str">
        <f>IF(AND($B102&gt;=Params!$J$33,$B102&lt;Params!$N$33,$C102&lt;Params!$J$20+((Params!$N$18-Params!$J$20)/(Params!$N$33-Params!$J$33))*($B102-Params!$J$33)),$G$2,"")</f>
        <v/>
      </c>
      <c r="H102" s="4" t="str">
        <f>IF(AND($B102&gt;=Params!$N$33,$C102&lt;Params!$N$18+((Params!$Q$16-Params!$N$18)/(Params!$Q$33-Params!$N$33))*($B102-Params!$N$33),C$3&lt;Params!$Q$16+((Params!$S$32-Params!$Q$16)/(Params!$S$33-Params!$Q$33))*($B102-Params!$Q$33)),$H$2,"")</f>
        <v/>
      </c>
      <c r="I102" s="12" t="str">
        <f>IF(AND($B102&gt;=Params!$Q$33,$C102&gt;=Params!$Q$16+((Params!$S$32-Params!$Q$16)/(Params!$S$33-Params!$Q$33))*($B102-Params!$Q$33)),$I$2,"")</f>
        <v/>
      </c>
      <c r="J102" s="1" t="str">
        <f>IF(AND($C102&gt;=Params!$C$22,$C102&lt;Params!$C$22+((Params!$E$17-Params!$C$22)/(Params!$E$33-Params!$C$33))*($B102-Params!$C$33),$C102&lt;Params!$E$17+((Params!$F$22-Params!$E$17)/(Params!$F$33-Params!$E$33))*($B102-Params!$E$33)),$J$2,"")</f>
        <v/>
      </c>
      <c r="K102" s="1" t="str">
        <f>IF(AND($C102&gt;=Params!$E$17+((Params!$F$22-Params!$E$17)/(Params!$F$33-Params!$E$33))*($B102-Params!$E$33),$C102&gt;=Params!$F$22+((Params!$J$20-Params!$F$22)/(Params!$J$33-Params!$F$33))*($B102-Params!$F$33),$C102&lt;Params!$E$17+((Params!$H$13-Params!$E$17)/(Params!$H$33-Params!$E$33))*($B102-Params!$E$33),$C102&lt;Params!$H$13+((Params!$J$20-Params!$H$13)/(Params!$J$33-Params!$H$33))*($B102-Params!$H$33)),$K$2,"")</f>
        <v/>
      </c>
      <c r="L102" s="1" t="str">
        <f>IF(AND($C102&gt;=Params!$H$13+((Params!$J$20-Params!$H$13)/(Params!$J$33-Params!$H$33))*($B102-Params!$H$33),$C102&gt;=Params!$J$20+((Params!$N$18-Params!$J$20)/(Params!$N$33-Params!$J$33))*($B102-Params!$J$33),$C102&lt;Params!$H$13+((Params!$K$9-Params!$H$13)/(Params!$K$33-Params!$H$33))*($B102-Params!$H$33),$C102&lt;Params!$K$9+((Params!$N$18-Params!$K$9)/(Params!$N$33-Params!$K$33))*($B102-Params!$K$33)),$L$2,"")</f>
        <v/>
      </c>
      <c r="M102" s="2" t="str">
        <f>IF(AND($C102&gt;=Params!$K$9+((Params!$N$18-Params!$K$9)/(Params!$N$33-Params!$K$33))*($B102-Params!$K$33),$C102&gt;=Params!$N$18+((Params!$Q$16-Params!$N$18)/(Params!$Q$33-Params!$N132))*($B102-Params!$Q$33),$C102&lt;Params!$K$9+((Params!$L$5-Params!$K$9)/(Params!$L$33-Params!$K$33))*($B102-Params!$K$33),$C102&lt;Params!$L$5+((Params!$Q$4-Params!$L$5)/(Params!$Q$33-Params!$L$33))*($B102-Params!$L$33),$B102&lt;Params!$Q$33),$M$2,"")</f>
        <v/>
      </c>
      <c r="N102" s="3" t="str">
        <f>IF(OR(AND($C102&gt;=Params!$A$26,$B102&gt;=Params!$A$33,$B102&lt;Params!$C$33,$C102&lt;Params!$A$18+((Params!$C$13-Params!$A$18)/(Params!$C$33-Params!$A$33))*($B102-Params!$A$33)),AND($B102&gt;=Params!$C$33,$C102&gt;Params!$C$22+((Params!$E$17-Params!$C$22)/(Params!$E$33-Params!$C$33))*($B102-Params!$C$33),$C102&lt;Params!$C$13+((Params!$E$17-Params!$C$13)/(Params!$E$33-Params!$C$33))*($B102-Params!$C$33))),$N$2,"")</f>
        <v>Basanite</v>
      </c>
      <c r="O102" s="1" t="str">
        <f>IF(AND($C102&gt;=Params!$C$13+((Params!$E$17-Params!$C$13)/(Params!$E$33-Params!$C$33))*($B102-Params!$C$33),$C102&gt;=Params!$E$17+((Params!$H$13-Params!$E$17)/(Params!$H$33-Params!$E$33))*($B102-Params!$E$33),$C102&lt;Params!$C$13+((Params!$D$9-Params!$C$13)/(Params!$D$33-Params!$C$33))*($B102-Params!$C$33),$C102&lt;Params!$D$9+((Params!$H$13-Params!$D$9)/(Params!$H$33-Params!$D$33))*($B102-Params!$D$33)),$O$2,"")</f>
        <v/>
      </c>
      <c r="P102" s="1" t="str">
        <f>IF(AND($C102&gt;=Params!$D$9+((Params!$H$13-Params!$D$9)/(Params!$H$33-Params!$D$33))*($B102-Params!$D$33),$C102&gt;=Params!$H$13+((Params!$K$9-Params!$H$13)/(Params!$K$33-Params!$H$33))*($B102-Params!$H$33),$C102&lt;Params!$D$9+((Params!$G$4-Params!$D$9)/(Params!$G$33-Params!$D$33))*($B102-Params!$D$33),$C102&lt;Params!$G$4+((Params!$K$9-Params!$G$4)/(Params!$K$33-Params!$G$33))*($B102-Params!$G$33)),$P$2,"")</f>
        <v/>
      </c>
      <c r="Q102" s="1" t="str">
        <f>IF(AND($C102&gt;=Params!$G$4+((Params!$K$9-Params!$G$4)/(Params!$K$33-Params!$G$33))*($B102-Params!$G$33),$C102&gt;Params!$K$9+((Params!$L$5-Params!$K$9)/(Params!$L$33-Params!$K$33))*($B102-Params!$K$33),$C102&lt;Params!$G$4+((Params!$L$5-Params!$G$4)/(Params!$L$33-Params!$G$33))*($B102-Params!$G$33)),$Q$2,"")</f>
        <v/>
      </c>
      <c r="R102" s="2" t="str">
        <f>IF(AND(OR($B102&lt;Params!$A$33,AND($B102&gt;=Params!$A$33,$B102&lt;Params!$C$33,$C102&gt;=Params!$A$18+((Params!$C$13-Params!$A$18)/(Params!$C$33-Params!$A$33))*($B102-Params!$A$33)),AND($B102&gt;=Params!$C$33,$B102&lt;Params!$D$33,$C102&gt;=Params!$C$13+((Params!$D$9-Params!$C$13)/(Params!$D$33-Params!$C$33))*($B102-Params!$C$33)),AND($B102&gt;=Params!$D$33,$C102&gt;=Params!$D$9+((Params!$G$4-Params!$D$9)/(Params!$G$33-Params!$D$33))*($B102-Params!$D$33))),$C102&lt;Params!$G$4,$B102&gt;0,$C102&gt;0),$R$2,"")</f>
        <v/>
      </c>
      <c r="S102" s="18" t="str">
        <f t="shared" si="1"/>
        <v>Basanite</v>
      </c>
      <c r="T102" s="14" t="str">
        <f>IF(AND($S102&lt;&gt;$J$2,$S102&lt;&gt;$K$2,$S102&lt;&gt;$L$2),"",
IF($S102=$J$2,IF(Data!$C102&gt;=Data!$D102+2,"Hawaiite","Potassic Trachybasalt"),
IF($S102=$K$2,IF(Data!$C102&gt;=Data!$D102+2,"Mugearite","Shoshonite"),
IF($S102=$L$2,(IF(Data!$C102&gt;=Data!$D102+2,"Benmoreite","Latite")),""))))</f>
        <v/>
      </c>
    </row>
    <row r="103" spans="1:20" x14ac:dyDescent="0.2">
      <c r="A103" s="16" t="str">
        <f>Data!$A103</f>
        <v>Lesne et al 2011</v>
      </c>
      <c r="B103" s="27">
        <f>Data!$B103</f>
        <v>48.02</v>
      </c>
      <c r="C103" s="28">
        <f>Data!$C103+Data!$D103</f>
        <v>7.35</v>
      </c>
      <c r="D103" s="1" t="str">
        <f>IF(AND(AND($B103&gt;=Params!$A$33,$B103&lt;Params!$C$33),AND($C103&gt;=Params!$A$32,$C103&lt;Params!$A$26)),$D$2,"")</f>
        <v/>
      </c>
      <c r="E103" s="1" t="str">
        <f>IF(AND(AND($B103&gt;=Params!$C$33,$B103&lt;Params!$F$33),AND($C103&gt;=Params!$C$32,$C103&lt;Params!$C$22)),$E$2,"")</f>
        <v/>
      </c>
      <c r="F103" s="4" t="str">
        <f>IF(AND($B103&gt;=Params!$F$33,$B103&lt;Params!$J$33,$C103&lt;Params!$F$22+((Params!$J$20-Params!$F$22)/(Params!$J$33-Params!$F$33))*($B103-Params!$F$33)),$F$2,"")</f>
        <v/>
      </c>
      <c r="G103" s="4" t="str">
        <f>IF(AND($B103&gt;=Params!$J$33,$B103&lt;Params!$N$33,$C103&lt;Params!$J$20+((Params!$N$18-Params!$J$20)/(Params!$N$33-Params!$J$33))*($B103-Params!$J$33)),$G$2,"")</f>
        <v/>
      </c>
      <c r="H103" s="4" t="str">
        <f>IF(AND($B103&gt;=Params!$N$33,$C103&lt;Params!$N$18+((Params!$Q$16-Params!$N$18)/(Params!$Q$33-Params!$N$33))*($B103-Params!$N$33),C$3&lt;Params!$Q$16+((Params!$S$32-Params!$Q$16)/(Params!$S$33-Params!$Q$33))*($B103-Params!$Q$33)),$H$2,"")</f>
        <v/>
      </c>
      <c r="I103" s="12" t="str">
        <f>IF(AND($B103&gt;=Params!$Q$33,$C103&gt;=Params!$Q$16+((Params!$S$32-Params!$Q$16)/(Params!$S$33-Params!$Q$33))*($B103-Params!$Q$33)),$I$2,"")</f>
        <v/>
      </c>
      <c r="J103" s="1" t="str">
        <f>IF(AND($C103&gt;=Params!$C$22,$C103&lt;Params!$C$22+((Params!$E$17-Params!$C$22)/(Params!$E$33-Params!$C$33))*($B103-Params!$C$33),$C103&lt;Params!$E$17+((Params!$F$22-Params!$E$17)/(Params!$F$33-Params!$E$33))*($B103-Params!$E$33)),$J$2,"")</f>
        <v/>
      </c>
      <c r="K103" s="1" t="str">
        <f>IF(AND($C103&gt;=Params!$E$17+((Params!$F$22-Params!$E$17)/(Params!$F$33-Params!$E$33))*($B103-Params!$E$33),$C103&gt;=Params!$F$22+((Params!$J$20-Params!$F$22)/(Params!$J$33-Params!$F$33))*($B103-Params!$F$33),$C103&lt;Params!$E$17+((Params!$H$13-Params!$E$17)/(Params!$H$33-Params!$E$33))*($B103-Params!$E$33),$C103&lt;Params!$H$13+((Params!$J$20-Params!$H$13)/(Params!$J$33-Params!$H$33))*($B103-Params!$H$33)),$K$2,"")</f>
        <v/>
      </c>
      <c r="L103" s="1" t="str">
        <f>IF(AND($C103&gt;=Params!$H$13+((Params!$J$20-Params!$H$13)/(Params!$J$33-Params!$H$33))*($B103-Params!$H$33),$C103&gt;=Params!$J$20+((Params!$N$18-Params!$J$20)/(Params!$N$33-Params!$J$33))*($B103-Params!$J$33),$C103&lt;Params!$H$13+((Params!$K$9-Params!$H$13)/(Params!$K$33-Params!$H$33))*($B103-Params!$H$33),$C103&lt;Params!$K$9+((Params!$N$18-Params!$K$9)/(Params!$N$33-Params!$K$33))*($B103-Params!$K$33)),$L$2,"")</f>
        <v/>
      </c>
      <c r="M103" s="2" t="str">
        <f>IF(AND($C103&gt;=Params!$K$9+((Params!$N$18-Params!$K$9)/(Params!$N$33-Params!$K$33))*($B103-Params!$K$33),$C103&gt;=Params!$N$18+((Params!$Q$16-Params!$N$18)/(Params!$Q$33-Params!$N133))*($B103-Params!$Q$33),$C103&lt;Params!$K$9+((Params!$L$5-Params!$K$9)/(Params!$L$33-Params!$K$33))*($B103-Params!$K$33),$C103&lt;Params!$L$5+((Params!$Q$4-Params!$L$5)/(Params!$Q$33-Params!$L$33))*($B103-Params!$L$33),$B103&lt;Params!$Q$33),$M$2,"")</f>
        <v/>
      </c>
      <c r="N103" s="3" t="str">
        <f>IF(OR(AND($C103&gt;=Params!$A$26,$B103&gt;=Params!$A$33,$B103&lt;Params!$C$33,$C103&lt;Params!$A$18+((Params!$C$13-Params!$A$18)/(Params!$C$33-Params!$A$33))*($B103-Params!$A$33)),AND($B103&gt;=Params!$C$33,$C103&gt;Params!$C$22+((Params!$E$17-Params!$C$22)/(Params!$E$33-Params!$C$33))*($B103-Params!$C$33),$C103&lt;Params!$C$13+((Params!$E$17-Params!$C$13)/(Params!$E$33-Params!$C$33))*($B103-Params!$C$33))),$N$2,"")</f>
        <v>Basanite</v>
      </c>
      <c r="O103" s="1" t="str">
        <f>IF(AND($C103&gt;=Params!$C$13+((Params!$E$17-Params!$C$13)/(Params!$E$33-Params!$C$33))*($B103-Params!$C$33),$C103&gt;=Params!$E$17+((Params!$H$13-Params!$E$17)/(Params!$H$33-Params!$E$33))*($B103-Params!$E$33),$C103&lt;Params!$C$13+((Params!$D$9-Params!$C$13)/(Params!$D$33-Params!$C$33))*($B103-Params!$C$33),$C103&lt;Params!$D$9+((Params!$H$13-Params!$D$9)/(Params!$H$33-Params!$D$33))*($B103-Params!$D$33)),$O$2,"")</f>
        <v/>
      </c>
      <c r="P103" s="1" t="str">
        <f>IF(AND($C103&gt;=Params!$D$9+((Params!$H$13-Params!$D$9)/(Params!$H$33-Params!$D$33))*($B103-Params!$D$33),$C103&gt;=Params!$H$13+((Params!$K$9-Params!$H$13)/(Params!$K$33-Params!$H$33))*($B103-Params!$H$33),$C103&lt;Params!$D$9+((Params!$G$4-Params!$D$9)/(Params!$G$33-Params!$D$33))*($B103-Params!$D$33),$C103&lt;Params!$G$4+((Params!$K$9-Params!$G$4)/(Params!$K$33-Params!$G$33))*($B103-Params!$G$33)),$P$2,"")</f>
        <v/>
      </c>
      <c r="Q103" s="1" t="str">
        <f>IF(AND($C103&gt;=Params!$G$4+((Params!$K$9-Params!$G$4)/(Params!$K$33-Params!$G$33))*($B103-Params!$G$33),$C103&gt;Params!$K$9+((Params!$L$5-Params!$K$9)/(Params!$L$33-Params!$K$33))*($B103-Params!$K$33),$C103&lt;Params!$G$4+((Params!$L$5-Params!$G$4)/(Params!$L$33-Params!$G$33))*($B103-Params!$G$33)),$Q$2,"")</f>
        <v/>
      </c>
      <c r="R103" s="2" t="str">
        <f>IF(AND(OR($B103&lt;Params!$A$33,AND($B103&gt;=Params!$A$33,$B103&lt;Params!$C$33,$C103&gt;=Params!$A$18+((Params!$C$13-Params!$A$18)/(Params!$C$33-Params!$A$33))*($B103-Params!$A$33)),AND($B103&gt;=Params!$C$33,$B103&lt;Params!$D$33,$C103&gt;=Params!$C$13+((Params!$D$9-Params!$C$13)/(Params!$D$33-Params!$C$33))*($B103-Params!$C$33)),AND($B103&gt;=Params!$D$33,$C103&gt;=Params!$D$9+((Params!$G$4-Params!$D$9)/(Params!$G$33-Params!$D$33))*($B103-Params!$D$33))),$C103&lt;Params!$G$4,$B103&gt;0,$C103&gt;0),$R$2,"")</f>
        <v/>
      </c>
      <c r="S103" s="18" t="str">
        <f t="shared" si="1"/>
        <v>Basanite</v>
      </c>
      <c r="T103" s="14" t="str">
        <f>IF(AND($S103&lt;&gt;$J$2,$S103&lt;&gt;$K$2,$S103&lt;&gt;$L$2),"",
IF($S103=$J$2,IF(Data!$C103&gt;=Data!$D103+2,"Hawaiite","Potassic Trachybasalt"),
IF($S103=$K$2,IF(Data!$C103&gt;=Data!$D103+2,"Mugearite","Shoshonite"),
IF($S103=$L$2,(IF(Data!$C103&gt;=Data!$D103+2,"Benmoreite","Latite")),""))))</f>
        <v/>
      </c>
    </row>
    <row r="104" spans="1:20" x14ac:dyDescent="0.2">
      <c r="A104" s="16" t="str">
        <f>Data!$A104</f>
        <v>Lesne et al 2011</v>
      </c>
      <c r="B104" s="27">
        <f>Data!$B104</f>
        <v>48.02</v>
      </c>
      <c r="C104" s="28">
        <f>Data!$C104+Data!$D104</f>
        <v>7.35</v>
      </c>
      <c r="D104" s="1" t="str">
        <f>IF(AND(AND($B104&gt;=Params!$A$33,$B104&lt;Params!$C$33),AND($C104&gt;=Params!$A$32,$C104&lt;Params!$A$26)),$D$2,"")</f>
        <v/>
      </c>
      <c r="E104" s="1" t="str">
        <f>IF(AND(AND($B104&gt;=Params!$C$33,$B104&lt;Params!$F$33),AND($C104&gt;=Params!$C$32,$C104&lt;Params!$C$22)),$E$2,"")</f>
        <v/>
      </c>
      <c r="F104" s="4" t="str">
        <f>IF(AND($B104&gt;=Params!$F$33,$B104&lt;Params!$J$33,$C104&lt;Params!$F$22+((Params!$J$20-Params!$F$22)/(Params!$J$33-Params!$F$33))*($B104-Params!$F$33)),$F$2,"")</f>
        <v/>
      </c>
      <c r="G104" s="4" t="str">
        <f>IF(AND($B104&gt;=Params!$J$33,$B104&lt;Params!$N$33,$C104&lt;Params!$J$20+((Params!$N$18-Params!$J$20)/(Params!$N$33-Params!$J$33))*($B104-Params!$J$33)),$G$2,"")</f>
        <v/>
      </c>
      <c r="H104" s="4" t="str">
        <f>IF(AND($B104&gt;=Params!$N$33,$C104&lt;Params!$N$18+((Params!$Q$16-Params!$N$18)/(Params!$Q$33-Params!$N$33))*($B104-Params!$N$33),C$3&lt;Params!$Q$16+((Params!$S$32-Params!$Q$16)/(Params!$S$33-Params!$Q$33))*($B104-Params!$Q$33)),$H$2,"")</f>
        <v/>
      </c>
      <c r="I104" s="12" t="str">
        <f>IF(AND($B104&gt;=Params!$Q$33,$C104&gt;=Params!$Q$16+((Params!$S$32-Params!$Q$16)/(Params!$S$33-Params!$Q$33))*($B104-Params!$Q$33)),$I$2,"")</f>
        <v/>
      </c>
      <c r="J104" s="1" t="str">
        <f>IF(AND($C104&gt;=Params!$C$22,$C104&lt;Params!$C$22+((Params!$E$17-Params!$C$22)/(Params!$E$33-Params!$C$33))*($B104-Params!$C$33),$C104&lt;Params!$E$17+((Params!$F$22-Params!$E$17)/(Params!$F$33-Params!$E$33))*($B104-Params!$E$33)),$J$2,"")</f>
        <v/>
      </c>
      <c r="K104" s="1" t="str">
        <f>IF(AND($C104&gt;=Params!$E$17+((Params!$F$22-Params!$E$17)/(Params!$F$33-Params!$E$33))*($B104-Params!$E$33),$C104&gt;=Params!$F$22+((Params!$J$20-Params!$F$22)/(Params!$J$33-Params!$F$33))*($B104-Params!$F$33),$C104&lt;Params!$E$17+((Params!$H$13-Params!$E$17)/(Params!$H$33-Params!$E$33))*($B104-Params!$E$33),$C104&lt;Params!$H$13+((Params!$J$20-Params!$H$13)/(Params!$J$33-Params!$H$33))*($B104-Params!$H$33)),$K$2,"")</f>
        <v/>
      </c>
      <c r="L104" s="1" t="str">
        <f>IF(AND($C104&gt;=Params!$H$13+((Params!$J$20-Params!$H$13)/(Params!$J$33-Params!$H$33))*($B104-Params!$H$33),$C104&gt;=Params!$J$20+((Params!$N$18-Params!$J$20)/(Params!$N$33-Params!$J$33))*($B104-Params!$J$33),$C104&lt;Params!$H$13+((Params!$K$9-Params!$H$13)/(Params!$K$33-Params!$H$33))*($B104-Params!$H$33),$C104&lt;Params!$K$9+((Params!$N$18-Params!$K$9)/(Params!$N$33-Params!$K$33))*($B104-Params!$K$33)),$L$2,"")</f>
        <v/>
      </c>
      <c r="M104" s="2" t="str">
        <f>IF(AND($C104&gt;=Params!$K$9+((Params!$N$18-Params!$K$9)/(Params!$N$33-Params!$K$33))*($B104-Params!$K$33),$C104&gt;=Params!$N$18+((Params!$Q$16-Params!$N$18)/(Params!$Q$33-Params!$N134))*($B104-Params!$Q$33),$C104&lt;Params!$K$9+((Params!$L$5-Params!$K$9)/(Params!$L$33-Params!$K$33))*($B104-Params!$K$33),$C104&lt;Params!$L$5+((Params!$Q$4-Params!$L$5)/(Params!$Q$33-Params!$L$33))*($B104-Params!$L$33),$B104&lt;Params!$Q$33),$M$2,"")</f>
        <v/>
      </c>
      <c r="N104" s="3" t="str">
        <f>IF(OR(AND($C104&gt;=Params!$A$26,$B104&gt;=Params!$A$33,$B104&lt;Params!$C$33,$C104&lt;Params!$A$18+((Params!$C$13-Params!$A$18)/(Params!$C$33-Params!$A$33))*($B104-Params!$A$33)),AND($B104&gt;=Params!$C$33,$C104&gt;Params!$C$22+((Params!$E$17-Params!$C$22)/(Params!$E$33-Params!$C$33))*($B104-Params!$C$33),$C104&lt;Params!$C$13+((Params!$E$17-Params!$C$13)/(Params!$E$33-Params!$C$33))*($B104-Params!$C$33))),$N$2,"")</f>
        <v>Basanite</v>
      </c>
      <c r="O104" s="1" t="str">
        <f>IF(AND($C104&gt;=Params!$C$13+((Params!$E$17-Params!$C$13)/(Params!$E$33-Params!$C$33))*($B104-Params!$C$33),$C104&gt;=Params!$E$17+((Params!$H$13-Params!$E$17)/(Params!$H$33-Params!$E$33))*($B104-Params!$E$33),$C104&lt;Params!$C$13+((Params!$D$9-Params!$C$13)/(Params!$D$33-Params!$C$33))*($B104-Params!$C$33),$C104&lt;Params!$D$9+((Params!$H$13-Params!$D$9)/(Params!$H$33-Params!$D$33))*($B104-Params!$D$33)),$O$2,"")</f>
        <v/>
      </c>
      <c r="P104" s="1" t="str">
        <f>IF(AND($C104&gt;=Params!$D$9+((Params!$H$13-Params!$D$9)/(Params!$H$33-Params!$D$33))*($B104-Params!$D$33),$C104&gt;=Params!$H$13+((Params!$K$9-Params!$H$13)/(Params!$K$33-Params!$H$33))*($B104-Params!$H$33),$C104&lt;Params!$D$9+((Params!$G$4-Params!$D$9)/(Params!$G$33-Params!$D$33))*($B104-Params!$D$33),$C104&lt;Params!$G$4+((Params!$K$9-Params!$G$4)/(Params!$K$33-Params!$G$33))*($B104-Params!$G$33)),$P$2,"")</f>
        <v/>
      </c>
      <c r="Q104" s="1" t="str">
        <f>IF(AND($C104&gt;=Params!$G$4+((Params!$K$9-Params!$G$4)/(Params!$K$33-Params!$G$33))*($B104-Params!$G$33),$C104&gt;Params!$K$9+((Params!$L$5-Params!$K$9)/(Params!$L$33-Params!$K$33))*($B104-Params!$K$33),$C104&lt;Params!$G$4+((Params!$L$5-Params!$G$4)/(Params!$L$33-Params!$G$33))*($B104-Params!$G$33)),$Q$2,"")</f>
        <v/>
      </c>
      <c r="R104" s="2" t="str">
        <f>IF(AND(OR($B104&lt;Params!$A$33,AND($B104&gt;=Params!$A$33,$B104&lt;Params!$C$33,$C104&gt;=Params!$A$18+((Params!$C$13-Params!$A$18)/(Params!$C$33-Params!$A$33))*($B104-Params!$A$33)),AND($B104&gt;=Params!$C$33,$B104&lt;Params!$D$33,$C104&gt;=Params!$C$13+((Params!$D$9-Params!$C$13)/(Params!$D$33-Params!$C$33))*($B104-Params!$C$33)),AND($B104&gt;=Params!$D$33,$C104&gt;=Params!$D$9+((Params!$G$4-Params!$D$9)/(Params!$G$33-Params!$D$33))*($B104-Params!$D$33))),$C104&lt;Params!$G$4,$B104&gt;0,$C104&gt;0),$R$2,"")</f>
        <v/>
      </c>
      <c r="S104" s="18" t="str">
        <f t="shared" si="1"/>
        <v>Basanite</v>
      </c>
      <c r="T104" s="14" t="str">
        <f>IF(AND($S104&lt;&gt;$J$2,$S104&lt;&gt;$K$2,$S104&lt;&gt;$L$2),"",
IF($S104=$J$2,IF(Data!$C104&gt;=Data!$D104+2,"Hawaiite","Potassic Trachybasalt"),
IF($S104=$K$2,IF(Data!$C104&gt;=Data!$D104+2,"Mugearite","Shoshonite"),
IF($S104=$L$2,(IF(Data!$C104&gt;=Data!$D104+2,"Benmoreite","Latite")),""))))</f>
        <v/>
      </c>
    </row>
    <row r="105" spans="1:20" x14ac:dyDescent="0.2">
      <c r="A105" s="16" t="str">
        <f>Data!$A105</f>
        <v>Lesne et al 2011</v>
      </c>
      <c r="B105" s="27">
        <f>Data!$B105</f>
        <v>48.02</v>
      </c>
      <c r="C105" s="28">
        <f>Data!$C105+Data!$D105</f>
        <v>7.35</v>
      </c>
      <c r="D105" s="1" t="str">
        <f>IF(AND(AND($B105&gt;=Params!$A$33,$B105&lt;Params!$C$33),AND($C105&gt;=Params!$A$32,$C105&lt;Params!$A$26)),$D$2,"")</f>
        <v/>
      </c>
      <c r="E105" s="1" t="str">
        <f>IF(AND(AND($B105&gt;=Params!$C$33,$B105&lt;Params!$F$33),AND($C105&gt;=Params!$C$32,$C105&lt;Params!$C$22)),$E$2,"")</f>
        <v/>
      </c>
      <c r="F105" s="4" t="str">
        <f>IF(AND($B105&gt;=Params!$F$33,$B105&lt;Params!$J$33,$C105&lt;Params!$F$22+((Params!$J$20-Params!$F$22)/(Params!$J$33-Params!$F$33))*($B105-Params!$F$33)),$F$2,"")</f>
        <v/>
      </c>
      <c r="G105" s="4" t="str">
        <f>IF(AND($B105&gt;=Params!$J$33,$B105&lt;Params!$N$33,$C105&lt;Params!$J$20+((Params!$N$18-Params!$J$20)/(Params!$N$33-Params!$J$33))*($B105-Params!$J$33)),$G$2,"")</f>
        <v/>
      </c>
      <c r="H105" s="4" t="str">
        <f>IF(AND($B105&gt;=Params!$N$33,$C105&lt;Params!$N$18+((Params!$Q$16-Params!$N$18)/(Params!$Q$33-Params!$N$33))*($B105-Params!$N$33),C$3&lt;Params!$Q$16+((Params!$S$32-Params!$Q$16)/(Params!$S$33-Params!$Q$33))*($B105-Params!$Q$33)),$H$2,"")</f>
        <v/>
      </c>
      <c r="I105" s="12" t="str">
        <f>IF(AND($B105&gt;=Params!$Q$33,$C105&gt;=Params!$Q$16+((Params!$S$32-Params!$Q$16)/(Params!$S$33-Params!$Q$33))*($B105-Params!$Q$33)),$I$2,"")</f>
        <v/>
      </c>
      <c r="J105" s="1" t="str">
        <f>IF(AND($C105&gt;=Params!$C$22,$C105&lt;Params!$C$22+((Params!$E$17-Params!$C$22)/(Params!$E$33-Params!$C$33))*($B105-Params!$C$33),$C105&lt;Params!$E$17+((Params!$F$22-Params!$E$17)/(Params!$F$33-Params!$E$33))*($B105-Params!$E$33)),$J$2,"")</f>
        <v/>
      </c>
      <c r="K105" s="1" t="str">
        <f>IF(AND($C105&gt;=Params!$E$17+((Params!$F$22-Params!$E$17)/(Params!$F$33-Params!$E$33))*($B105-Params!$E$33),$C105&gt;=Params!$F$22+((Params!$J$20-Params!$F$22)/(Params!$J$33-Params!$F$33))*($B105-Params!$F$33),$C105&lt;Params!$E$17+((Params!$H$13-Params!$E$17)/(Params!$H$33-Params!$E$33))*($B105-Params!$E$33),$C105&lt;Params!$H$13+((Params!$J$20-Params!$H$13)/(Params!$J$33-Params!$H$33))*($B105-Params!$H$33)),$K$2,"")</f>
        <v/>
      </c>
      <c r="L105" s="1" t="str">
        <f>IF(AND($C105&gt;=Params!$H$13+((Params!$J$20-Params!$H$13)/(Params!$J$33-Params!$H$33))*($B105-Params!$H$33),$C105&gt;=Params!$J$20+((Params!$N$18-Params!$J$20)/(Params!$N$33-Params!$J$33))*($B105-Params!$J$33),$C105&lt;Params!$H$13+((Params!$K$9-Params!$H$13)/(Params!$K$33-Params!$H$33))*($B105-Params!$H$33),$C105&lt;Params!$K$9+((Params!$N$18-Params!$K$9)/(Params!$N$33-Params!$K$33))*($B105-Params!$K$33)),$L$2,"")</f>
        <v/>
      </c>
      <c r="M105" s="2" t="str">
        <f>IF(AND($C105&gt;=Params!$K$9+((Params!$N$18-Params!$K$9)/(Params!$N$33-Params!$K$33))*($B105-Params!$K$33),$C105&gt;=Params!$N$18+((Params!$Q$16-Params!$N$18)/(Params!$Q$33-Params!$N135))*($B105-Params!$Q$33),$C105&lt;Params!$K$9+((Params!$L$5-Params!$K$9)/(Params!$L$33-Params!$K$33))*($B105-Params!$K$33),$C105&lt;Params!$L$5+((Params!$Q$4-Params!$L$5)/(Params!$Q$33-Params!$L$33))*($B105-Params!$L$33),$B105&lt;Params!$Q$33),$M$2,"")</f>
        <v/>
      </c>
      <c r="N105" s="3" t="str">
        <f>IF(OR(AND($C105&gt;=Params!$A$26,$B105&gt;=Params!$A$33,$B105&lt;Params!$C$33,$C105&lt;Params!$A$18+((Params!$C$13-Params!$A$18)/(Params!$C$33-Params!$A$33))*($B105-Params!$A$33)),AND($B105&gt;=Params!$C$33,$C105&gt;Params!$C$22+((Params!$E$17-Params!$C$22)/(Params!$E$33-Params!$C$33))*($B105-Params!$C$33),$C105&lt;Params!$C$13+((Params!$E$17-Params!$C$13)/(Params!$E$33-Params!$C$33))*($B105-Params!$C$33))),$N$2,"")</f>
        <v>Basanite</v>
      </c>
      <c r="O105" s="1" t="str">
        <f>IF(AND($C105&gt;=Params!$C$13+((Params!$E$17-Params!$C$13)/(Params!$E$33-Params!$C$33))*($B105-Params!$C$33),$C105&gt;=Params!$E$17+((Params!$H$13-Params!$E$17)/(Params!$H$33-Params!$E$33))*($B105-Params!$E$33),$C105&lt;Params!$C$13+((Params!$D$9-Params!$C$13)/(Params!$D$33-Params!$C$33))*($B105-Params!$C$33),$C105&lt;Params!$D$9+((Params!$H$13-Params!$D$9)/(Params!$H$33-Params!$D$33))*($B105-Params!$D$33)),$O$2,"")</f>
        <v/>
      </c>
      <c r="P105" s="1" t="str">
        <f>IF(AND($C105&gt;=Params!$D$9+((Params!$H$13-Params!$D$9)/(Params!$H$33-Params!$D$33))*($B105-Params!$D$33),$C105&gt;=Params!$H$13+((Params!$K$9-Params!$H$13)/(Params!$K$33-Params!$H$33))*($B105-Params!$H$33),$C105&lt;Params!$D$9+((Params!$G$4-Params!$D$9)/(Params!$G$33-Params!$D$33))*($B105-Params!$D$33),$C105&lt;Params!$G$4+((Params!$K$9-Params!$G$4)/(Params!$K$33-Params!$G$33))*($B105-Params!$G$33)),$P$2,"")</f>
        <v/>
      </c>
      <c r="Q105" s="1" t="str">
        <f>IF(AND($C105&gt;=Params!$G$4+((Params!$K$9-Params!$G$4)/(Params!$K$33-Params!$G$33))*($B105-Params!$G$33),$C105&gt;Params!$K$9+((Params!$L$5-Params!$K$9)/(Params!$L$33-Params!$K$33))*($B105-Params!$K$33),$C105&lt;Params!$G$4+((Params!$L$5-Params!$G$4)/(Params!$L$33-Params!$G$33))*($B105-Params!$G$33)),$Q$2,"")</f>
        <v/>
      </c>
      <c r="R105" s="2" t="str">
        <f>IF(AND(OR($B105&lt;Params!$A$33,AND($B105&gt;=Params!$A$33,$B105&lt;Params!$C$33,$C105&gt;=Params!$A$18+((Params!$C$13-Params!$A$18)/(Params!$C$33-Params!$A$33))*($B105-Params!$A$33)),AND($B105&gt;=Params!$C$33,$B105&lt;Params!$D$33,$C105&gt;=Params!$C$13+((Params!$D$9-Params!$C$13)/(Params!$D$33-Params!$C$33))*($B105-Params!$C$33)),AND($B105&gt;=Params!$D$33,$C105&gt;=Params!$D$9+((Params!$G$4-Params!$D$9)/(Params!$G$33-Params!$D$33))*($B105-Params!$D$33))),$C105&lt;Params!$G$4,$B105&gt;0,$C105&gt;0),$R$2,"")</f>
        <v/>
      </c>
      <c r="S105" s="18" t="str">
        <f t="shared" si="1"/>
        <v>Basanite</v>
      </c>
      <c r="T105" s="14" t="str">
        <f>IF(AND($S105&lt;&gt;$J$2,$S105&lt;&gt;$K$2,$S105&lt;&gt;$L$2),"",
IF($S105=$J$2,IF(Data!$C105&gt;=Data!$D105+2,"Hawaiite","Potassic Trachybasalt"),
IF($S105=$K$2,IF(Data!$C105&gt;=Data!$D105+2,"Mugearite","Shoshonite"),
IF($S105=$L$2,(IF(Data!$C105&gt;=Data!$D105+2,"Benmoreite","Latite")),""))))</f>
        <v/>
      </c>
    </row>
    <row r="106" spans="1:20" x14ac:dyDescent="0.2">
      <c r="A106" s="16" t="str">
        <f>Data!$A106</f>
        <v>Lesne et al 2011</v>
      </c>
      <c r="B106" s="27">
        <f>Data!$B106</f>
        <v>48.02</v>
      </c>
      <c r="C106" s="28">
        <f>Data!$C106+Data!$D106</f>
        <v>7.35</v>
      </c>
      <c r="D106" s="1" t="str">
        <f>IF(AND(AND($B106&gt;=Params!$A$33,$B106&lt;Params!$C$33),AND($C106&gt;=Params!$A$32,$C106&lt;Params!$A$26)),$D$2,"")</f>
        <v/>
      </c>
      <c r="E106" s="1" t="str">
        <f>IF(AND(AND($B106&gt;=Params!$C$33,$B106&lt;Params!$F$33),AND($C106&gt;=Params!$C$32,$C106&lt;Params!$C$22)),$E$2,"")</f>
        <v/>
      </c>
      <c r="F106" s="4" t="str">
        <f>IF(AND($B106&gt;=Params!$F$33,$B106&lt;Params!$J$33,$C106&lt;Params!$F$22+((Params!$J$20-Params!$F$22)/(Params!$J$33-Params!$F$33))*($B106-Params!$F$33)),$F$2,"")</f>
        <v/>
      </c>
      <c r="G106" s="4" t="str">
        <f>IF(AND($B106&gt;=Params!$J$33,$B106&lt;Params!$N$33,$C106&lt;Params!$J$20+((Params!$N$18-Params!$J$20)/(Params!$N$33-Params!$J$33))*($B106-Params!$J$33)),$G$2,"")</f>
        <v/>
      </c>
      <c r="H106" s="4" t="str">
        <f>IF(AND($B106&gt;=Params!$N$33,$C106&lt;Params!$N$18+((Params!$Q$16-Params!$N$18)/(Params!$Q$33-Params!$N$33))*($B106-Params!$N$33),C$3&lt;Params!$Q$16+((Params!$S$32-Params!$Q$16)/(Params!$S$33-Params!$Q$33))*($B106-Params!$Q$33)),$H$2,"")</f>
        <v/>
      </c>
      <c r="I106" s="12" t="str">
        <f>IF(AND($B106&gt;=Params!$Q$33,$C106&gt;=Params!$Q$16+((Params!$S$32-Params!$Q$16)/(Params!$S$33-Params!$Q$33))*($B106-Params!$Q$33)),$I$2,"")</f>
        <v/>
      </c>
      <c r="J106" s="1" t="str">
        <f>IF(AND($C106&gt;=Params!$C$22,$C106&lt;Params!$C$22+((Params!$E$17-Params!$C$22)/(Params!$E$33-Params!$C$33))*($B106-Params!$C$33),$C106&lt;Params!$E$17+((Params!$F$22-Params!$E$17)/(Params!$F$33-Params!$E$33))*($B106-Params!$E$33)),$J$2,"")</f>
        <v/>
      </c>
      <c r="K106" s="1" t="str">
        <f>IF(AND($C106&gt;=Params!$E$17+((Params!$F$22-Params!$E$17)/(Params!$F$33-Params!$E$33))*($B106-Params!$E$33),$C106&gt;=Params!$F$22+((Params!$J$20-Params!$F$22)/(Params!$J$33-Params!$F$33))*($B106-Params!$F$33),$C106&lt;Params!$E$17+((Params!$H$13-Params!$E$17)/(Params!$H$33-Params!$E$33))*($B106-Params!$E$33),$C106&lt;Params!$H$13+((Params!$J$20-Params!$H$13)/(Params!$J$33-Params!$H$33))*($B106-Params!$H$33)),$K$2,"")</f>
        <v/>
      </c>
      <c r="L106" s="1" t="str">
        <f>IF(AND($C106&gt;=Params!$H$13+((Params!$J$20-Params!$H$13)/(Params!$J$33-Params!$H$33))*($B106-Params!$H$33),$C106&gt;=Params!$J$20+((Params!$N$18-Params!$J$20)/(Params!$N$33-Params!$J$33))*($B106-Params!$J$33),$C106&lt;Params!$H$13+((Params!$K$9-Params!$H$13)/(Params!$K$33-Params!$H$33))*($B106-Params!$H$33),$C106&lt;Params!$K$9+((Params!$N$18-Params!$K$9)/(Params!$N$33-Params!$K$33))*($B106-Params!$K$33)),$L$2,"")</f>
        <v/>
      </c>
      <c r="M106" s="2" t="str">
        <f>IF(AND($C106&gt;=Params!$K$9+((Params!$N$18-Params!$K$9)/(Params!$N$33-Params!$K$33))*($B106-Params!$K$33),$C106&gt;=Params!$N$18+((Params!$Q$16-Params!$N$18)/(Params!$Q$33-Params!$N136))*($B106-Params!$Q$33),$C106&lt;Params!$K$9+((Params!$L$5-Params!$K$9)/(Params!$L$33-Params!$K$33))*($B106-Params!$K$33),$C106&lt;Params!$L$5+((Params!$Q$4-Params!$L$5)/(Params!$Q$33-Params!$L$33))*($B106-Params!$L$33),$B106&lt;Params!$Q$33),$M$2,"")</f>
        <v/>
      </c>
      <c r="N106" s="3" t="str">
        <f>IF(OR(AND($C106&gt;=Params!$A$26,$B106&gt;=Params!$A$33,$B106&lt;Params!$C$33,$C106&lt;Params!$A$18+((Params!$C$13-Params!$A$18)/(Params!$C$33-Params!$A$33))*($B106-Params!$A$33)),AND($B106&gt;=Params!$C$33,$C106&gt;Params!$C$22+((Params!$E$17-Params!$C$22)/(Params!$E$33-Params!$C$33))*($B106-Params!$C$33),$C106&lt;Params!$C$13+((Params!$E$17-Params!$C$13)/(Params!$E$33-Params!$C$33))*($B106-Params!$C$33))),$N$2,"")</f>
        <v>Basanite</v>
      </c>
      <c r="O106" s="1" t="str">
        <f>IF(AND($C106&gt;=Params!$C$13+((Params!$E$17-Params!$C$13)/(Params!$E$33-Params!$C$33))*($B106-Params!$C$33),$C106&gt;=Params!$E$17+((Params!$H$13-Params!$E$17)/(Params!$H$33-Params!$E$33))*($B106-Params!$E$33),$C106&lt;Params!$C$13+((Params!$D$9-Params!$C$13)/(Params!$D$33-Params!$C$33))*($B106-Params!$C$33),$C106&lt;Params!$D$9+((Params!$H$13-Params!$D$9)/(Params!$H$33-Params!$D$33))*($B106-Params!$D$33)),$O$2,"")</f>
        <v/>
      </c>
      <c r="P106" s="1" t="str">
        <f>IF(AND($C106&gt;=Params!$D$9+((Params!$H$13-Params!$D$9)/(Params!$H$33-Params!$D$33))*($B106-Params!$D$33),$C106&gt;=Params!$H$13+((Params!$K$9-Params!$H$13)/(Params!$K$33-Params!$H$33))*($B106-Params!$H$33),$C106&lt;Params!$D$9+((Params!$G$4-Params!$D$9)/(Params!$G$33-Params!$D$33))*($B106-Params!$D$33),$C106&lt;Params!$G$4+((Params!$K$9-Params!$G$4)/(Params!$K$33-Params!$G$33))*($B106-Params!$G$33)),$P$2,"")</f>
        <v/>
      </c>
      <c r="Q106" s="1" t="str">
        <f>IF(AND($C106&gt;=Params!$G$4+((Params!$K$9-Params!$G$4)/(Params!$K$33-Params!$G$33))*($B106-Params!$G$33),$C106&gt;Params!$K$9+((Params!$L$5-Params!$K$9)/(Params!$L$33-Params!$K$33))*($B106-Params!$K$33),$C106&lt;Params!$G$4+((Params!$L$5-Params!$G$4)/(Params!$L$33-Params!$G$33))*($B106-Params!$G$33)),$Q$2,"")</f>
        <v/>
      </c>
      <c r="R106" s="2" t="str">
        <f>IF(AND(OR($B106&lt;Params!$A$33,AND($B106&gt;=Params!$A$33,$B106&lt;Params!$C$33,$C106&gt;=Params!$A$18+((Params!$C$13-Params!$A$18)/(Params!$C$33-Params!$A$33))*($B106-Params!$A$33)),AND($B106&gt;=Params!$C$33,$B106&lt;Params!$D$33,$C106&gt;=Params!$C$13+((Params!$D$9-Params!$C$13)/(Params!$D$33-Params!$C$33))*($B106-Params!$C$33)),AND($B106&gt;=Params!$D$33,$C106&gt;=Params!$D$9+((Params!$G$4-Params!$D$9)/(Params!$G$33-Params!$D$33))*($B106-Params!$D$33))),$C106&lt;Params!$G$4,$B106&gt;0,$C106&gt;0),$R$2,"")</f>
        <v/>
      </c>
      <c r="S106" s="18" t="str">
        <f t="shared" si="1"/>
        <v>Basanite</v>
      </c>
      <c r="T106" s="14" t="str">
        <f>IF(AND($S106&lt;&gt;$J$2,$S106&lt;&gt;$K$2,$S106&lt;&gt;$L$2),"",
IF($S106=$J$2,IF(Data!$C106&gt;=Data!$D106+2,"Hawaiite","Potassic Trachybasalt"),
IF($S106=$K$2,IF(Data!$C106&gt;=Data!$D106+2,"Mugearite","Shoshonite"),
IF($S106=$L$2,(IF(Data!$C106&gt;=Data!$D106+2,"Benmoreite","Latite")),""))))</f>
        <v/>
      </c>
    </row>
    <row r="107" spans="1:20" x14ac:dyDescent="0.2">
      <c r="A107" s="16" t="str">
        <f>Data!$A107</f>
        <v>Iacono-Marziano et al., 2012</v>
      </c>
      <c r="B107" s="27">
        <f>Data!$B107</f>
        <v>48.03646563814867</v>
      </c>
      <c r="C107" s="28">
        <f>Data!$C107+Data!$D107</f>
        <v>5.4498096573832902</v>
      </c>
      <c r="D107" s="1" t="str">
        <f>IF(AND(AND($B107&gt;=Params!$A$33,$B107&lt;Params!$C$33),AND($C107&gt;=Params!$A$32,$C107&lt;Params!$A$26)),$D$2,"")</f>
        <v/>
      </c>
      <c r="E107" s="1" t="str">
        <f>IF(AND(AND($B107&gt;=Params!$C$33,$B107&lt;Params!$F$33),AND($C107&gt;=Params!$C$32,$C107&lt;Params!$C$22)),$E$2,"")</f>
        <v/>
      </c>
      <c r="F107" s="4" t="str">
        <f>IF(AND($B107&gt;=Params!$F$33,$B107&lt;Params!$J$33,$C107&lt;Params!$F$22+((Params!$J$20-Params!$F$22)/(Params!$J$33-Params!$F$33))*($B107-Params!$F$33)),$F$2,"")</f>
        <v/>
      </c>
      <c r="G107" s="4" t="str">
        <f>IF(AND($B107&gt;=Params!$J$33,$B107&lt;Params!$N$33,$C107&lt;Params!$J$20+((Params!$N$18-Params!$J$20)/(Params!$N$33-Params!$J$33))*($B107-Params!$J$33)),$G$2,"")</f>
        <v/>
      </c>
      <c r="H107" s="4" t="str">
        <f>IF(AND($B107&gt;=Params!$N$33,$C107&lt;Params!$N$18+((Params!$Q$16-Params!$N$18)/(Params!$Q$33-Params!$N$33))*($B107-Params!$N$33),C$3&lt;Params!$Q$16+((Params!$S$32-Params!$Q$16)/(Params!$S$33-Params!$Q$33))*($B107-Params!$Q$33)),$H$2,"")</f>
        <v/>
      </c>
      <c r="I107" s="12" t="str">
        <f>IF(AND($B107&gt;=Params!$Q$33,$C107&gt;=Params!$Q$16+((Params!$S$32-Params!$Q$16)/(Params!$S$33-Params!$Q$33))*($B107-Params!$Q$33)),$I$2,"")</f>
        <v/>
      </c>
      <c r="J107" s="1" t="str">
        <f>IF(AND($C107&gt;=Params!$C$22,$C107&lt;Params!$C$22+((Params!$E$17-Params!$C$22)/(Params!$E$33-Params!$C$33))*($B107-Params!$C$33),$C107&lt;Params!$E$17+((Params!$F$22-Params!$E$17)/(Params!$F$33-Params!$E$33))*($B107-Params!$E$33)),$J$2,"")</f>
        <v>TrachyBasalt</v>
      </c>
      <c r="K107" s="1" t="str">
        <f>IF(AND($C107&gt;=Params!$E$17+((Params!$F$22-Params!$E$17)/(Params!$F$33-Params!$E$33))*($B107-Params!$E$33),$C107&gt;=Params!$F$22+((Params!$J$20-Params!$F$22)/(Params!$J$33-Params!$F$33))*($B107-Params!$F$33),$C107&lt;Params!$E$17+((Params!$H$13-Params!$E$17)/(Params!$H$33-Params!$E$33))*($B107-Params!$E$33),$C107&lt;Params!$H$13+((Params!$J$20-Params!$H$13)/(Params!$J$33-Params!$H$33))*($B107-Params!$H$33)),$K$2,"")</f>
        <v/>
      </c>
      <c r="L107" s="1" t="str">
        <f>IF(AND($C107&gt;=Params!$H$13+((Params!$J$20-Params!$H$13)/(Params!$J$33-Params!$H$33))*($B107-Params!$H$33),$C107&gt;=Params!$J$20+((Params!$N$18-Params!$J$20)/(Params!$N$33-Params!$J$33))*($B107-Params!$J$33),$C107&lt;Params!$H$13+((Params!$K$9-Params!$H$13)/(Params!$K$33-Params!$H$33))*($B107-Params!$H$33),$C107&lt;Params!$K$9+((Params!$N$18-Params!$K$9)/(Params!$N$33-Params!$K$33))*($B107-Params!$K$33)),$L$2,"")</f>
        <v/>
      </c>
      <c r="M107" s="2" t="str">
        <f>IF(AND($C107&gt;=Params!$K$9+((Params!$N$18-Params!$K$9)/(Params!$N$33-Params!$K$33))*($B107-Params!$K$33),$C107&gt;=Params!$N$18+((Params!$Q$16-Params!$N$18)/(Params!$Q$33-Params!$N137))*($B107-Params!$Q$33),$C107&lt;Params!$K$9+((Params!$L$5-Params!$K$9)/(Params!$L$33-Params!$K$33))*($B107-Params!$K$33),$C107&lt;Params!$L$5+((Params!$Q$4-Params!$L$5)/(Params!$Q$33-Params!$L$33))*($B107-Params!$L$33),$B107&lt;Params!$Q$33),$M$2,"")</f>
        <v/>
      </c>
      <c r="N107" s="3" t="str">
        <f>IF(OR(AND($C107&gt;=Params!$A$26,$B107&gt;=Params!$A$33,$B107&lt;Params!$C$33,$C107&lt;Params!$A$18+((Params!$C$13-Params!$A$18)/(Params!$C$33-Params!$A$33))*($B107-Params!$A$33)),AND($B107&gt;=Params!$C$33,$C107&gt;Params!$C$22+((Params!$E$17-Params!$C$22)/(Params!$E$33-Params!$C$33))*($B107-Params!$C$33),$C107&lt;Params!$C$13+((Params!$E$17-Params!$C$13)/(Params!$E$33-Params!$C$33))*($B107-Params!$C$33))),$N$2,"")</f>
        <v/>
      </c>
      <c r="O107" s="1" t="str">
        <f>IF(AND($C107&gt;=Params!$C$13+((Params!$E$17-Params!$C$13)/(Params!$E$33-Params!$C$33))*($B107-Params!$C$33),$C107&gt;=Params!$E$17+((Params!$H$13-Params!$E$17)/(Params!$H$33-Params!$E$33))*($B107-Params!$E$33),$C107&lt;Params!$C$13+((Params!$D$9-Params!$C$13)/(Params!$D$33-Params!$C$33))*($B107-Params!$C$33),$C107&lt;Params!$D$9+((Params!$H$13-Params!$D$9)/(Params!$H$33-Params!$D$33))*($B107-Params!$D$33)),$O$2,"")</f>
        <v/>
      </c>
      <c r="P107" s="1" t="str">
        <f>IF(AND($C107&gt;=Params!$D$9+((Params!$H$13-Params!$D$9)/(Params!$H$33-Params!$D$33))*($B107-Params!$D$33),$C107&gt;=Params!$H$13+((Params!$K$9-Params!$H$13)/(Params!$K$33-Params!$H$33))*($B107-Params!$H$33),$C107&lt;Params!$D$9+((Params!$G$4-Params!$D$9)/(Params!$G$33-Params!$D$33))*($B107-Params!$D$33),$C107&lt;Params!$G$4+((Params!$K$9-Params!$G$4)/(Params!$K$33-Params!$G$33))*($B107-Params!$G$33)),$P$2,"")</f>
        <v/>
      </c>
      <c r="Q107" s="1" t="str">
        <f>IF(AND($C107&gt;=Params!$G$4+((Params!$K$9-Params!$G$4)/(Params!$K$33-Params!$G$33))*($B107-Params!$G$33),$C107&gt;Params!$K$9+((Params!$L$5-Params!$K$9)/(Params!$L$33-Params!$K$33))*($B107-Params!$K$33),$C107&lt;Params!$G$4+((Params!$L$5-Params!$G$4)/(Params!$L$33-Params!$G$33))*($B107-Params!$G$33)),$Q$2,"")</f>
        <v/>
      </c>
      <c r="R107" s="2" t="str">
        <f>IF(AND(OR($B107&lt;Params!$A$33,AND($B107&gt;=Params!$A$33,$B107&lt;Params!$C$33,$C107&gt;=Params!$A$18+((Params!$C$13-Params!$A$18)/(Params!$C$33-Params!$A$33))*($B107-Params!$A$33)),AND($B107&gt;=Params!$C$33,$B107&lt;Params!$D$33,$C107&gt;=Params!$C$13+((Params!$D$9-Params!$C$13)/(Params!$D$33-Params!$C$33))*($B107-Params!$C$33)),AND($B107&gt;=Params!$D$33,$C107&gt;=Params!$D$9+((Params!$G$4-Params!$D$9)/(Params!$G$33-Params!$D$33))*($B107-Params!$D$33))),$C107&lt;Params!$G$4,$B107&gt;0,$C107&gt;0),$R$2,"")</f>
        <v/>
      </c>
      <c r="S107" s="18" t="str">
        <f t="shared" si="1"/>
        <v>TrachyBasalt</v>
      </c>
      <c r="T107" s="14" t="str">
        <f>IF(AND($S107&lt;&gt;$J$2,$S107&lt;&gt;$K$2,$S107&lt;&gt;$L$2),"",
IF($S107=$J$2,IF(Data!$C107&gt;=Data!$D107+2,"Hawaiite","Potassic Trachybasalt"),
IF($S107=$K$2,IF(Data!$C107&gt;=Data!$D107+2,"Mugearite","Shoshonite"),
IF($S107=$L$2,(IF(Data!$C107&gt;=Data!$D107+2,"Benmoreite","Latite")),""))))</f>
        <v>Potassic Trachybasalt</v>
      </c>
    </row>
    <row r="108" spans="1:20" x14ac:dyDescent="0.2">
      <c r="A108" s="16" t="str">
        <f>Data!$A108</f>
        <v>Iacono-Marziano et al., 2012</v>
      </c>
      <c r="B108" s="27">
        <f>Data!$B108</f>
        <v>48.03646563814867</v>
      </c>
      <c r="C108" s="28">
        <f>Data!$C108+Data!$D108</f>
        <v>5.4498096573832902</v>
      </c>
      <c r="D108" s="1" t="str">
        <f>IF(AND(AND($B108&gt;=Params!$A$33,$B108&lt;Params!$C$33),AND($C108&gt;=Params!$A$32,$C108&lt;Params!$A$26)),$D$2,"")</f>
        <v/>
      </c>
      <c r="E108" s="1" t="str">
        <f>IF(AND(AND($B108&gt;=Params!$C$33,$B108&lt;Params!$F$33),AND($C108&gt;=Params!$C$32,$C108&lt;Params!$C$22)),$E$2,"")</f>
        <v/>
      </c>
      <c r="F108" s="4" t="str">
        <f>IF(AND($B108&gt;=Params!$F$33,$B108&lt;Params!$J$33,$C108&lt;Params!$F$22+((Params!$J$20-Params!$F$22)/(Params!$J$33-Params!$F$33))*($B108-Params!$F$33)),$F$2,"")</f>
        <v/>
      </c>
      <c r="G108" s="4" t="str">
        <f>IF(AND($B108&gt;=Params!$J$33,$B108&lt;Params!$N$33,$C108&lt;Params!$J$20+((Params!$N$18-Params!$J$20)/(Params!$N$33-Params!$J$33))*($B108-Params!$J$33)),$G$2,"")</f>
        <v/>
      </c>
      <c r="H108" s="4" t="str">
        <f>IF(AND($B108&gt;=Params!$N$33,$C108&lt;Params!$N$18+((Params!$Q$16-Params!$N$18)/(Params!$Q$33-Params!$N$33))*($B108-Params!$N$33),C$3&lt;Params!$Q$16+((Params!$S$32-Params!$Q$16)/(Params!$S$33-Params!$Q$33))*($B108-Params!$Q$33)),$H$2,"")</f>
        <v/>
      </c>
      <c r="I108" s="12" t="str">
        <f>IF(AND($B108&gt;=Params!$Q$33,$C108&gt;=Params!$Q$16+((Params!$S$32-Params!$Q$16)/(Params!$S$33-Params!$Q$33))*($B108-Params!$Q$33)),$I$2,"")</f>
        <v/>
      </c>
      <c r="J108" s="1" t="str">
        <f>IF(AND($C108&gt;=Params!$C$22,$C108&lt;Params!$C$22+((Params!$E$17-Params!$C$22)/(Params!$E$33-Params!$C$33))*($B108-Params!$C$33),$C108&lt;Params!$E$17+((Params!$F$22-Params!$E$17)/(Params!$F$33-Params!$E$33))*($B108-Params!$E$33)),$J$2,"")</f>
        <v>TrachyBasalt</v>
      </c>
      <c r="K108" s="1" t="str">
        <f>IF(AND($C108&gt;=Params!$E$17+((Params!$F$22-Params!$E$17)/(Params!$F$33-Params!$E$33))*($B108-Params!$E$33),$C108&gt;=Params!$F$22+((Params!$J$20-Params!$F$22)/(Params!$J$33-Params!$F$33))*($B108-Params!$F$33),$C108&lt;Params!$E$17+((Params!$H$13-Params!$E$17)/(Params!$H$33-Params!$E$33))*($B108-Params!$E$33),$C108&lt;Params!$H$13+((Params!$J$20-Params!$H$13)/(Params!$J$33-Params!$H$33))*($B108-Params!$H$33)),$K$2,"")</f>
        <v/>
      </c>
      <c r="L108" s="1" t="str">
        <f>IF(AND($C108&gt;=Params!$H$13+((Params!$J$20-Params!$H$13)/(Params!$J$33-Params!$H$33))*($B108-Params!$H$33),$C108&gt;=Params!$J$20+((Params!$N$18-Params!$J$20)/(Params!$N$33-Params!$J$33))*($B108-Params!$J$33),$C108&lt;Params!$H$13+((Params!$K$9-Params!$H$13)/(Params!$K$33-Params!$H$33))*($B108-Params!$H$33),$C108&lt;Params!$K$9+((Params!$N$18-Params!$K$9)/(Params!$N$33-Params!$K$33))*($B108-Params!$K$33)),$L$2,"")</f>
        <v/>
      </c>
      <c r="M108" s="2" t="str">
        <f>IF(AND($C108&gt;=Params!$K$9+((Params!$N$18-Params!$K$9)/(Params!$N$33-Params!$K$33))*($B108-Params!$K$33),$C108&gt;=Params!$N$18+((Params!$Q$16-Params!$N$18)/(Params!$Q$33-Params!$N138))*($B108-Params!$Q$33),$C108&lt;Params!$K$9+((Params!$L$5-Params!$K$9)/(Params!$L$33-Params!$K$33))*($B108-Params!$K$33),$C108&lt;Params!$L$5+((Params!$Q$4-Params!$L$5)/(Params!$Q$33-Params!$L$33))*($B108-Params!$L$33),$B108&lt;Params!$Q$33),$M$2,"")</f>
        <v/>
      </c>
      <c r="N108" s="3" t="str">
        <f>IF(OR(AND($C108&gt;=Params!$A$26,$B108&gt;=Params!$A$33,$B108&lt;Params!$C$33,$C108&lt;Params!$A$18+((Params!$C$13-Params!$A$18)/(Params!$C$33-Params!$A$33))*($B108-Params!$A$33)),AND($B108&gt;=Params!$C$33,$C108&gt;Params!$C$22+((Params!$E$17-Params!$C$22)/(Params!$E$33-Params!$C$33))*($B108-Params!$C$33),$C108&lt;Params!$C$13+((Params!$E$17-Params!$C$13)/(Params!$E$33-Params!$C$33))*($B108-Params!$C$33))),$N$2,"")</f>
        <v/>
      </c>
      <c r="O108" s="1" t="str">
        <f>IF(AND($C108&gt;=Params!$C$13+((Params!$E$17-Params!$C$13)/(Params!$E$33-Params!$C$33))*($B108-Params!$C$33),$C108&gt;=Params!$E$17+((Params!$H$13-Params!$E$17)/(Params!$H$33-Params!$E$33))*($B108-Params!$E$33),$C108&lt;Params!$C$13+((Params!$D$9-Params!$C$13)/(Params!$D$33-Params!$C$33))*($B108-Params!$C$33),$C108&lt;Params!$D$9+((Params!$H$13-Params!$D$9)/(Params!$H$33-Params!$D$33))*($B108-Params!$D$33)),$O$2,"")</f>
        <v/>
      </c>
      <c r="P108" s="1" t="str">
        <f>IF(AND($C108&gt;=Params!$D$9+((Params!$H$13-Params!$D$9)/(Params!$H$33-Params!$D$33))*($B108-Params!$D$33),$C108&gt;=Params!$H$13+((Params!$K$9-Params!$H$13)/(Params!$K$33-Params!$H$33))*($B108-Params!$H$33),$C108&lt;Params!$D$9+((Params!$G$4-Params!$D$9)/(Params!$G$33-Params!$D$33))*($B108-Params!$D$33),$C108&lt;Params!$G$4+((Params!$K$9-Params!$G$4)/(Params!$K$33-Params!$G$33))*($B108-Params!$G$33)),$P$2,"")</f>
        <v/>
      </c>
      <c r="Q108" s="1" t="str">
        <f>IF(AND($C108&gt;=Params!$G$4+((Params!$K$9-Params!$G$4)/(Params!$K$33-Params!$G$33))*($B108-Params!$G$33),$C108&gt;Params!$K$9+((Params!$L$5-Params!$K$9)/(Params!$L$33-Params!$K$33))*($B108-Params!$K$33),$C108&lt;Params!$G$4+((Params!$L$5-Params!$G$4)/(Params!$L$33-Params!$G$33))*($B108-Params!$G$33)),$Q$2,"")</f>
        <v/>
      </c>
      <c r="R108" s="2" t="str">
        <f>IF(AND(OR($B108&lt;Params!$A$33,AND($B108&gt;=Params!$A$33,$B108&lt;Params!$C$33,$C108&gt;=Params!$A$18+((Params!$C$13-Params!$A$18)/(Params!$C$33-Params!$A$33))*($B108-Params!$A$33)),AND($B108&gt;=Params!$C$33,$B108&lt;Params!$D$33,$C108&gt;=Params!$C$13+((Params!$D$9-Params!$C$13)/(Params!$D$33-Params!$C$33))*($B108-Params!$C$33)),AND($B108&gt;=Params!$D$33,$C108&gt;=Params!$D$9+((Params!$G$4-Params!$D$9)/(Params!$G$33-Params!$D$33))*($B108-Params!$D$33))),$C108&lt;Params!$G$4,$B108&gt;0,$C108&gt;0),$R$2,"")</f>
        <v/>
      </c>
      <c r="S108" s="18" t="str">
        <f t="shared" si="1"/>
        <v>TrachyBasalt</v>
      </c>
      <c r="T108" s="14" t="str">
        <f>IF(AND($S108&lt;&gt;$J$2,$S108&lt;&gt;$K$2,$S108&lt;&gt;$L$2),"",
IF($S108=$J$2,IF(Data!$C108&gt;=Data!$D108+2,"Hawaiite","Potassic Trachybasalt"),
IF($S108=$K$2,IF(Data!$C108&gt;=Data!$D108+2,"Mugearite","Shoshonite"),
IF($S108=$L$2,(IF(Data!$C108&gt;=Data!$D108+2,"Benmoreite","Latite")),""))))</f>
        <v>Potassic Trachybasalt</v>
      </c>
    </row>
    <row r="109" spans="1:20" x14ac:dyDescent="0.2">
      <c r="A109" s="16" t="str">
        <f>Data!$A109</f>
        <v>Iacono-Marziano et al., 2012</v>
      </c>
      <c r="B109" s="27">
        <f>Data!$B109</f>
        <v>48.03646563814867</v>
      </c>
      <c r="C109" s="28">
        <f>Data!$C109+Data!$D109</f>
        <v>5.4498096573832902</v>
      </c>
      <c r="D109" s="1" t="str">
        <f>IF(AND(AND($B109&gt;=Params!$A$33,$B109&lt;Params!$C$33),AND($C109&gt;=Params!$A$32,$C109&lt;Params!$A$26)),$D$2,"")</f>
        <v/>
      </c>
      <c r="E109" s="1" t="str">
        <f>IF(AND(AND($B109&gt;=Params!$C$33,$B109&lt;Params!$F$33),AND($C109&gt;=Params!$C$32,$C109&lt;Params!$C$22)),$E$2,"")</f>
        <v/>
      </c>
      <c r="F109" s="4" t="str">
        <f>IF(AND($B109&gt;=Params!$F$33,$B109&lt;Params!$J$33,$C109&lt;Params!$F$22+((Params!$J$20-Params!$F$22)/(Params!$J$33-Params!$F$33))*($B109-Params!$F$33)),$F$2,"")</f>
        <v/>
      </c>
      <c r="G109" s="4" t="str">
        <f>IF(AND($B109&gt;=Params!$J$33,$B109&lt;Params!$N$33,$C109&lt;Params!$J$20+((Params!$N$18-Params!$J$20)/(Params!$N$33-Params!$J$33))*($B109-Params!$J$33)),$G$2,"")</f>
        <v/>
      </c>
      <c r="H109" s="4" t="str">
        <f>IF(AND($B109&gt;=Params!$N$33,$C109&lt;Params!$N$18+((Params!$Q$16-Params!$N$18)/(Params!$Q$33-Params!$N$33))*($B109-Params!$N$33),C$3&lt;Params!$Q$16+((Params!$S$32-Params!$Q$16)/(Params!$S$33-Params!$Q$33))*($B109-Params!$Q$33)),$H$2,"")</f>
        <v/>
      </c>
      <c r="I109" s="12" t="str">
        <f>IF(AND($B109&gt;=Params!$Q$33,$C109&gt;=Params!$Q$16+((Params!$S$32-Params!$Q$16)/(Params!$S$33-Params!$Q$33))*($B109-Params!$Q$33)),$I$2,"")</f>
        <v/>
      </c>
      <c r="J109" s="1" t="str">
        <f>IF(AND($C109&gt;=Params!$C$22,$C109&lt;Params!$C$22+((Params!$E$17-Params!$C$22)/(Params!$E$33-Params!$C$33))*($B109-Params!$C$33),$C109&lt;Params!$E$17+((Params!$F$22-Params!$E$17)/(Params!$F$33-Params!$E$33))*($B109-Params!$E$33)),$J$2,"")</f>
        <v>TrachyBasalt</v>
      </c>
      <c r="K109" s="1" t="str">
        <f>IF(AND($C109&gt;=Params!$E$17+((Params!$F$22-Params!$E$17)/(Params!$F$33-Params!$E$33))*($B109-Params!$E$33),$C109&gt;=Params!$F$22+((Params!$J$20-Params!$F$22)/(Params!$J$33-Params!$F$33))*($B109-Params!$F$33),$C109&lt;Params!$E$17+((Params!$H$13-Params!$E$17)/(Params!$H$33-Params!$E$33))*($B109-Params!$E$33),$C109&lt;Params!$H$13+((Params!$J$20-Params!$H$13)/(Params!$J$33-Params!$H$33))*($B109-Params!$H$33)),$K$2,"")</f>
        <v/>
      </c>
      <c r="L109" s="1" t="str">
        <f>IF(AND($C109&gt;=Params!$H$13+((Params!$J$20-Params!$H$13)/(Params!$J$33-Params!$H$33))*($B109-Params!$H$33),$C109&gt;=Params!$J$20+((Params!$N$18-Params!$J$20)/(Params!$N$33-Params!$J$33))*($B109-Params!$J$33),$C109&lt;Params!$H$13+((Params!$K$9-Params!$H$13)/(Params!$K$33-Params!$H$33))*($B109-Params!$H$33),$C109&lt;Params!$K$9+((Params!$N$18-Params!$K$9)/(Params!$N$33-Params!$K$33))*($B109-Params!$K$33)),$L$2,"")</f>
        <v/>
      </c>
      <c r="M109" s="2" t="str">
        <f>IF(AND($C109&gt;=Params!$K$9+((Params!$N$18-Params!$K$9)/(Params!$N$33-Params!$K$33))*($B109-Params!$K$33),$C109&gt;=Params!$N$18+((Params!$Q$16-Params!$N$18)/(Params!$Q$33-Params!$N139))*($B109-Params!$Q$33),$C109&lt;Params!$K$9+((Params!$L$5-Params!$K$9)/(Params!$L$33-Params!$K$33))*($B109-Params!$K$33),$C109&lt;Params!$L$5+((Params!$Q$4-Params!$L$5)/(Params!$Q$33-Params!$L$33))*($B109-Params!$L$33),$B109&lt;Params!$Q$33),$M$2,"")</f>
        <v/>
      </c>
      <c r="N109" s="3" t="str">
        <f>IF(OR(AND($C109&gt;=Params!$A$26,$B109&gt;=Params!$A$33,$B109&lt;Params!$C$33,$C109&lt;Params!$A$18+((Params!$C$13-Params!$A$18)/(Params!$C$33-Params!$A$33))*($B109-Params!$A$33)),AND($B109&gt;=Params!$C$33,$C109&gt;Params!$C$22+((Params!$E$17-Params!$C$22)/(Params!$E$33-Params!$C$33))*($B109-Params!$C$33),$C109&lt;Params!$C$13+((Params!$E$17-Params!$C$13)/(Params!$E$33-Params!$C$33))*($B109-Params!$C$33))),$N$2,"")</f>
        <v/>
      </c>
      <c r="O109" s="1" t="str">
        <f>IF(AND($C109&gt;=Params!$C$13+((Params!$E$17-Params!$C$13)/(Params!$E$33-Params!$C$33))*($B109-Params!$C$33),$C109&gt;=Params!$E$17+((Params!$H$13-Params!$E$17)/(Params!$H$33-Params!$E$33))*($B109-Params!$E$33),$C109&lt;Params!$C$13+((Params!$D$9-Params!$C$13)/(Params!$D$33-Params!$C$33))*($B109-Params!$C$33),$C109&lt;Params!$D$9+((Params!$H$13-Params!$D$9)/(Params!$H$33-Params!$D$33))*($B109-Params!$D$33)),$O$2,"")</f>
        <v/>
      </c>
      <c r="P109" s="1" t="str">
        <f>IF(AND($C109&gt;=Params!$D$9+((Params!$H$13-Params!$D$9)/(Params!$H$33-Params!$D$33))*($B109-Params!$D$33),$C109&gt;=Params!$H$13+((Params!$K$9-Params!$H$13)/(Params!$K$33-Params!$H$33))*($B109-Params!$H$33),$C109&lt;Params!$D$9+((Params!$G$4-Params!$D$9)/(Params!$G$33-Params!$D$33))*($B109-Params!$D$33),$C109&lt;Params!$G$4+((Params!$K$9-Params!$G$4)/(Params!$K$33-Params!$G$33))*($B109-Params!$G$33)),$P$2,"")</f>
        <v/>
      </c>
      <c r="Q109" s="1" t="str">
        <f>IF(AND($C109&gt;=Params!$G$4+((Params!$K$9-Params!$G$4)/(Params!$K$33-Params!$G$33))*($B109-Params!$G$33),$C109&gt;Params!$K$9+((Params!$L$5-Params!$K$9)/(Params!$L$33-Params!$K$33))*($B109-Params!$K$33),$C109&lt;Params!$G$4+((Params!$L$5-Params!$G$4)/(Params!$L$33-Params!$G$33))*($B109-Params!$G$33)),$Q$2,"")</f>
        <v/>
      </c>
      <c r="R109" s="2" t="str">
        <f>IF(AND(OR($B109&lt;Params!$A$33,AND($B109&gt;=Params!$A$33,$B109&lt;Params!$C$33,$C109&gt;=Params!$A$18+((Params!$C$13-Params!$A$18)/(Params!$C$33-Params!$A$33))*($B109-Params!$A$33)),AND($B109&gt;=Params!$C$33,$B109&lt;Params!$D$33,$C109&gt;=Params!$C$13+((Params!$D$9-Params!$C$13)/(Params!$D$33-Params!$C$33))*($B109-Params!$C$33)),AND($B109&gt;=Params!$D$33,$C109&gt;=Params!$D$9+((Params!$G$4-Params!$D$9)/(Params!$G$33-Params!$D$33))*($B109-Params!$D$33))),$C109&lt;Params!$G$4,$B109&gt;0,$C109&gt;0),$R$2,"")</f>
        <v/>
      </c>
      <c r="S109" s="18" t="str">
        <f t="shared" si="1"/>
        <v>TrachyBasalt</v>
      </c>
      <c r="T109" s="14" t="str">
        <f>IF(AND($S109&lt;&gt;$J$2,$S109&lt;&gt;$K$2,$S109&lt;&gt;$L$2),"",
IF($S109=$J$2,IF(Data!$C109&gt;=Data!$D109+2,"Hawaiite","Potassic Trachybasalt"),
IF($S109=$K$2,IF(Data!$C109&gt;=Data!$D109+2,"Mugearite","Shoshonite"),
IF($S109=$L$2,(IF(Data!$C109&gt;=Data!$D109+2,"Benmoreite","Latite")),""))))</f>
        <v>Potassic Trachybasalt</v>
      </c>
    </row>
    <row r="110" spans="1:20" x14ac:dyDescent="0.2">
      <c r="A110" s="16" t="str">
        <f>Data!$A110</f>
        <v>SB-4</v>
      </c>
      <c r="B110" s="27">
        <f>Data!$B110</f>
        <v>48.13</v>
      </c>
      <c r="C110" s="28">
        <f>Data!$C110+Data!$D110</f>
        <v>4.28</v>
      </c>
      <c r="D110" s="1" t="str">
        <f>IF(AND(AND($B110&gt;=Params!$A$33,$B110&lt;Params!$C$33),AND($C110&gt;=Params!$A$32,$C110&lt;Params!$A$26)),$D$2,"")</f>
        <v/>
      </c>
      <c r="E110" s="1" t="str">
        <f>IF(AND(AND($B110&gt;=Params!$C$33,$B110&lt;Params!$F$33),AND($C110&gt;=Params!$C$32,$C110&lt;Params!$C$22)),$E$2,"")</f>
        <v>Basalt</v>
      </c>
      <c r="F110" s="4" t="str">
        <f>IF(AND($B110&gt;=Params!$F$33,$B110&lt;Params!$J$33,$C110&lt;Params!$F$22+((Params!$J$20-Params!$F$22)/(Params!$J$33-Params!$F$33))*($B110-Params!$F$33)),$F$2,"")</f>
        <v/>
      </c>
      <c r="G110" s="4" t="str">
        <f>IF(AND($B110&gt;=Params!$J$33,$B110&lt;Params!$N$33,$C110&lt;Params!$J$20+((Params!$N$18-Params!$J$20)/(Params!$N$33-Params!$J$33))*($B110-Params!$J$33)),$G$2,"")</f>
        <v/>
      </c>
      <c r="H110" s="4" t="str">
        <f>IF(AND($B110&gt;=Params!$N$33,$C110&lt;Params!$N$18+((Params!$Q$16-Params!$N$18)/(Params!$Q$33-Params!$N$33))*($B110-Params!$N$33),C$3&lt;Params!$Q$16+((Params!$S$32-Params!$Q$16)/(Params!$S$33-Params!$Q$33))*($B110-Params!$Q$33)),$H$2,"")</f>
        <v/>
      </c>
      <c r="I110" s="12" t="str">
        <f>IF(AND($B110&gt;=Params!$Q$33,$C110&gt;=Params!$Q$16+((Params!$S$32-Params!$Q$16)/(Params!$S$33-Params!$Q$33))*($B110-Params!$Q$33)),$I$2,"")</f>
        <v/>
      </c>
      <c r="J110" s="1" t="str">
        <f>IF(AND($C110&gt;=Params!$C$22,$C110&lt;Params!$C$22+((Params!$E$17-Params!$C$22)/(Params!$E$33-Params!$C$33))*($B110-Params!$C$33),$C110&lt;Params!$E$17+((Params!$F$22-Params!$E$17)/(Params!$F$33-Params!$E$33))*($B110-Params!$E$33)),$J$2,"")</f>
        <v/>
      </c>
      <c r="K110" s="1" t="str">
        <f>IF(AND($C110&gt;=Params!$E$17+((Params!$F$22-Params!$E$17)/(Params!$F$33-Params!$E$33))*($B110-Params!$E$33),$C110&gt;=Params!$F$22+((Params!$J$20-Params!$F$22)/(Params!$J$33-Params!$F$33))*($B110-Params!$F$33),$C110&lt;Params!$E$17+((Params!$H$13-Params!$E$17)/(Params!$H$33-Params!$E$33))*($B110-Params!$E$33),$C110&lt;Params!$H$13+((Params!$J$20-Params!$H$13)/(Params!$J$33-Params!$H$33))*($B110-Params!$H$33)),$K$2,"")</f>
        <v/>
      </c>
      <c r="L110" s="1" t="str">
        <f>IF(AND($C110&gt;=Params!$H$13+((Params!$J$20-Params!$H$13)/(Params!$J$33-Params!$H$33))*($B110-Params!$H$33),$C110&gt;=Params!$J$20+((Params!$N$18-Params!$J$20)/(Params!$N$33-Params!$J$33))*($B110-Params!$J$33),$C110&lt;Params!$H$13+((Params!$K$9-Params!$H$13)/(Params!$K$33-Params!$H$33))*($B110-Params!$H$33),$C110&lt;Params!$K$9+((Params!$N$18-Params!$K$9)/(Params!$N$33-Params!$K$33))*($B110-Params!$K$33)),$L$2,"")</f>
        <v/>
      </c>
      <c r="M110" s="2" t="str">
        <f>IF(AND($C110&gt;=Params!$K$9+((Params!$N$18-Params!$K$9)/(Params!$N$33-Params!$K$33))*($B110-Params!$K$33),$C110&gt;=Params!$N$18+((Params!$Q$16-Params!$N$18)/(Params!$Q$33-Params!$N140))*($B110-Params!$Q$33),$C110&lt;Params!$K$9+((Params!$L$5-Params!$K$9)/(Params!$L$33-Params!$K$33))*($B110-Params!$K$33),$C110&lt;Params!$L$5+((Params!$Q$4-Params!$L$5)/(Params!$Q$33-Params!$L$33))*($B110-Params!$L$33),$B110&lt;Params!$Q$33),$M$2,"")</f>
        <v/>
      </c>
      <c r="N110" s="3" t="str">
        <f>IF(OR(AND($C110&gt;=Params!$A$26,$B110&gt;=Params!$A$33,$B110&lt;Params!$C$33,$C110&lt;Params!$A$18+((Params!$C$13-Params!$A$18)/(Params!$C$33-Params!$A$33))*($B110-Params!$A$33)),AND($B110&gt;=Params!$C$33,$C110&gt;Params!$C$22+((Params!$E$17-Params!$C$22)/(Params!$E$33-Params!$C$33))*($B110-Params!$C$33),$C110&lt;Params!$C$13+((Params!$E$17-Params!$C$13)/(Params!$E$33-Params!$C$33))*($B110-Params!$C$33))),$N$2,"")</f>
        <v/>
      </c>
      <c r="O110" s="1" t="str">
        <f>IF(AND($C110&gt;=Params!$C$13+((Params!$E$17-Params!$C$13)/(Params!$E$33-Params!$C$33))*($B110-Params!$C$33),$C110&gt;=Params!$E$17+((Params!$H$13-Params!$E$17)/(Params!$H$33-Params!$E$33))*($B110-Params!$E$33),$C110&lt;Params!$C$13+((Params!$D$9-Params!$C$13)/(Params!$D$33-Params!$C$33))*($B110-Params!$C$33),$C110&lt;Params!$D$9+((Params!$H$13-Params!$D$9)/(Params!$H$33-Params!$D$33))*($B110-Params!$D$33)),$O$2,"")</f>
        <v/>
      </c>
      <c r="P110" s="1" t="str">
        <f>IF(AND($C110&gt;=Params!$D$9+((Params!$H$13-Params!$D$9)/(Params!$H$33-Params!$D$33))*($B110-Params!$D$33),$C110&gt;=Params!$H$13+((Params!$K$9-Params!$H$13)/(Params!$K$33-Params!$H$33))*($B110-Params!$H$33),$C110&lt;Params!$D$9+((Params!$G$4-Params!$D$9)/(Params!$G$33-Params!$D$33))*($B110-Params!$D$33),$C110&lt;Params!$G$4+((Params!$K$9-Params!$G$4)/(Params!$K$33-Params!$G$33))*($B110-Params!$G$33)),$P$2,"")</f>
        <v/>
      </c>
      <c r="Q110" s="1" t="str">
        <f>IF(AND($C110&gt;=Params!$G$4+((Params!$K$9-Params!$G$4)/(Params!$K$33-Params!$G$33))*($B110-Params!$G$33),$C110&gt;Params!$K$9+((Params!$L$5-Params!$K$9)/(Params!$L$33-Params!$K$33))*($B110-Params!$K$33),$C110&lt;Params!$G$4+((Params!$L$5-Params!$G$4)/(Params!$L$33-Params!$G$33))*($B110-Params!$G$33)),$Q$2,"")</f>
        <v/>
      </c>
      <c r="R110" s="2" t="str">
        <f>IF(AND(OR($B110&lt;Params!$A$33,AND($B110&gt;=Params!$A$33,$B110&lt;Params!$C$33,$C110&gt;=Params!$A$18+((Params!$C$13-Params!$A$18)/(Params!$C$33-Params!$A$33))*($B110-Params!$A$33)),AND($B110&gt;=Params!$C$33,$B110&lt;Params!$D$33,$C110&gt;=Params!$C$13+((Params!$D$9-Params!$C$13)/(Params!$D$33-Params!$C$33))*($B110-Params!$C$33)),AND($B110&gt;=Params!$D$33,$C110&gt;=Params!$D$9+((Params!$G$4-Params!$D$9)/(Params!$G$33-Params!$D$33))*($B110-Params!$D$33))),$C110&lt;Params!$G$4,$B110&gt;0,$C110&gt;0),$R$2,"")</f>
        <v/>
      </c>
      <c r="S110" s="18" t="str">
        <f t="shared" si="1"/>
        <v>Basalt</v>
      </c>
      <c r="T110" s="14" t="str">
        <f>IF(AND($S110&lt;&gt;$J$2,$S110&lt;&gt;$K$2,$S110&lt;&gt;$L$2),"",
IF($S110=$J$2,IF(Data!$C110&gt;=Data!$D110+2,"Hawaiite","Potassic Trachybasalt"),
IF($S110=$K$2,IF(Data!$C110&gt;=Data!$D110+2,"Mugearite","Shoshonite"),
IF($S110=$L$2,(IF(Data!$C110&gt;=Data!$D110+2,"Benmoreite","Latite")),""))))</f>
        <v/>
      </c>
    </row>
    <row r="111" spans="1:20" x14ac:dyDescent="0.2">
      <c r="A111" s="16" t="str">
        <f>Data!$A111</f>
        <v>SB-3</v>
      </c>
      <c r="B111" s="27">
        <f>Data!$B111</f>
        <v>48.2</v>
      </c>
      <c r="C111" s="28">
        <f>Data!$C111+Data!$D111</f>
        <v>4.29</v>
      </c>
      <c r="D111" s="1" t="str">
        <f>IF(AND(AND($B111&gt;=Params!$A$33,$B111&lt;Params!$C$33),AND($C111&gt;=Params!$A$32,$C111&lt;Params!$A$26)),$D$2,"")</f>
        <v/>
      </c>
      <c r="E111" s="1" t="str">
        <f>IF(AND(AND($B111&gt;=Params!$C$33,$B111&lt;Params!$F$33),AND($C111&gt;=Params!$C$32,$C111&lt;Params!$C$22)),$E$2,"")</f>
        <v>Basalt</v>
      </c>
      <c r="F111" s="4" t="str">
        <f>IF(AND($B111&gt;=Params!$F$33,$B111&lt;Params!$J$33,$C111&lt;Params!$F$22+((Params!$J$20-Params!$F$22)/(Params!$J$33-Params!$F$33))*($B111-Params!$F$33)),$F$2,"")</f>
        <v/>
      </c>
      <c r="G111" s="4" t="str">
        <f>IF(AND($B111&gt;=Params!$J$33,$B111&lt;Params!$N$33,$C111&lt;Params!$J$20+((Params!$N$18-Params!$J$20)/(Params!$N$33-Params!$J$33))*($B111-Params!$J$33)),$G$2,"")</f>
        <v/>
      </c>
      <c r="H111" s="4" t="str">
        <f>IF(AND($B111&gt;=Params!$N$33,$C111&lt;Params!$N$18+((Params!$Q$16-Params!$N$18)/(Params!$Q$33-Params!$N$33))*($B111-Params!$N$33),C$3&lt;Params!$Q$16+((Params!$S$32-Params!$Q$16)/(Params!$S$33-Params!$Q$33))*($B111-Params!$Q$33)),$H$2,"")</f>
        <v/>
      </c>
      <c r="I111" s="12" t="str">
        <f>IF(AND($B111&gt;=Params!$Q$33,$C111&gt;=Params!$Q$16+((Params!$S$32-Params!$Q$16)/(Params!$S$33-Params!$Q$33))*($B111-Params!$Q$33)),$I$2,"")</f>
        <v/>
      </c>
      <c r="J111" s="1" t="str">
        <f>IF(AND($C111&gt;=Params!$C$22,$C111&lt;Params!$C$22+((Params!$E$17-Params!$C$22)/(Params!$E$33-Params!$C$33))*($B111-Params!$C$33),$C111&lt;Params!$E$17+((Params!$F$22-Params!$E$17)/(Params!$F$33-Params!$E$33))*($B111-Params!$E$33)),$J$2,"")</f>
        <v/>
      </c>
      <c r="K111" s="1" t="str">
        <f>IF(AND($C111&gt;=Params!$E$17+((Params!$F$22-Params!$E$17)/(Params!$F$33-Params!$E$33))*($B111-Params!$E$33),$C111&gt;=Params!$F$22+((Params!$J$20-Params!$F$22)/(Params!$J$33-Params!$F$33))*($B111-Params!$F$33),$C111&lt;Params!$E$17+((Params!$H$13-Params!$E$17)/(Params!$H$33-Params!$E$33))*($B111-Params!$E$33),$C111&lt;Params!$H$13+((Params!$J$20-Params!$H$13)/(Params!$J$33-Params!$H$33))*($B111-Params!$H$33)),$K$2,"")</f>
        <v/>
      </c>
      <c r="L111" s="1" t="str">
        <f>IF(AND($C111&gt;=Params!$H$13+((Params!$J$20-Params!$H$13)/(Params!$J$33-Params!$H$33))*($B111-Params!$H$33),$C111&gt;=Params!$J$20+((Params!$N$18-Params!$J$20)/(Params!$N$33-Params!$J$33))*($B111-Params!$J$33),$C111&lt;Params!$H$13+((Params!$K$9-Params!$H$13)/(Params!$K$33-Params!$H$33))*($B111-Params!$H$33),$C111&lt;Params!$K$9+((Params!$N$18-Params!$K$9)/(Params!$N$33-Params!$K$33))*($B111-Params!$K$33)),$L$2,"")</f>
        <v/>
      </c>
      <c r="M111" s="2" t="str">
        <f>IF(AND($C111&gt;=Params!$K$9+((Params!$N$18-Params!$K$9)/(Params!$N$33-Params!$K$33))*($B111-Params!$K$33),$C111&gt;=Params!$N$18+((Params!$Q$16-Params!$N$18)/(Params!$Q$33-Params!$N141))*($B111-Params!$Q$33),$C111&lt;Params!$K$9+((Params!$L$5-Params!$K$9)/(Params!$L$33-Params!$K$33))*($B111-Params!$K$33),$C111&lt;Params!$L$5+((Params!$Q$4-Params!$L$5)/(Params!$Q$33-Params!$L$33))*($B111-Params!$L$33),$B111&lt;Params!$Q$33),$M$2,"")</f>
        <v/>
      </c>
      <c r="N111" s="3" t="str">
        <f>IF(OR(AND($C111&gt;=Params!$A$26,$B111&gt;=Params!$A$33,$B111&lt;Params!$C$33,$C111&lt;Params!$A$18+((Params!$C$13-Params!$A$18)/(Params!$C$33-Params!$A$33))*($B111-Params!$A$33)),AND($B111&gt;=Params!$C$33,$C111&gt;Params!$C$22+((Params!$E$17-Params!$C$22)/(Params!$E$33-Params!$C$33))*($B111-Params!$C$33),$C111&lt;Params!$C$13+((Params!$E$17-Params!$C$13)/(Params!$E$33-Params!$C$33))*($B111-Params!$C$33))),$N$2,"")</f>
        <v/>
      </c>
      <c r="O111" s="1" t="str">
        <f>IF(AND($C111&gt;=Params!$C$13+((Params!$E$17-Params!$C$13)/(Params!$E$33-Params!$C$33))*($B111-Params!$C$33),$C111&gt;=Params!$E$17+((Params!$H$13-Params!$E$17)/(Params!$H$33-Params!$E$33))*($B111-Params!$E$33),$C111&lt;Params!$C$13+((Params!$D$9-Params!$C$13)/(Params!$D$33-Params!$C$33))*($B111-Params!$C$33),$C111&lt;Params!$D$9+((Params!$H$13-Params!$D$9)/(Params!$H$33-Params!$D$33))*($B111-Params!$D$33)),$O$2,"")</f>
        <v/>
      </c>
      <c r="P111" s="1" t="str">
        <f>IF(AND($C111&gt;=Params!$D$9+((Params!$H$13-Params!$D$9)/(Params!$H$33-Params!$D$33))*($B111-Params!$D$33),$C111&gt;=Params!$H$13+((Params!$K$9-Params!$H$13)/(Params!$K$33-Params!$H$33))*($B111-Params!$H$33),$C111&lt;Params!$D$9+((Params!$G$4-Params!$D$9)/(Params!$G$33-Params!$D$33))*($B111-Params!$D$33),$C111&lt;Params!$G$4+((Params!$K$9-Params!$G$4)/(Params!$K$33-Params!$G$33))*($B111-Params!$G$33)),$P$2,"")</f>
        <v/>
      </c>
      <c r="Q111" s="1" t="str">
        <f>IF(AND($C111&gt;=Params!$G$4+((Params!$K$9-Params!$G$4)/(Params!$K$33-Params!$G$33))*($B111-Params!$G$33),$C111&gt;Params!$K$9+((Params!$L$5-Params!$K$9)/(Params!$L$33-Params!$K$33))*($B111-Params!$K$33),$C111&lt;Params!$G$4+((Params!$L$5-Params!$G$4)/(Params!$L$33-Params!$G$33))*($B111-Params!$G$33)),$Q$2,"")</f>
        <v/>
      </c>
      <c r="R111" s="2" t="str">
        <f>IF(AND(OR($B111&lt;Params!$A$33,AND($B111&gt;=Params!$A$33,$B111&lt;Params!$C$33,$C111&gt;=Params!$A$18+((Params!$C$13-Params!$A$18)/(Params!$C$33-Params!$A$33))*($B111-Params!$A$33)),AND($B111&gt;=Params!$C$33,$B111&lt;Params!$D$33,$C111&gt;=Params!$C$13+((Params!$D$9-Params!$C$13)/(Params!$D$33-Params!$C$33))*($B111-Params!$C$33)),AND($B111&gt;=Params!$D$33,$C111&gt;=Params!$D$9+((Params!$G$4-Params!$D$9)/(Params!$G$33-Params!$D$33))*($B111-Params!$D$33))),$C111&lt;Params!$G$4,$B111&gt;0,$C111&gt;0),$R$2,"")</f>
        <v/>
      </c>
      <c r="S111" s="18" t="str">
        <f t="shared" si="1"/>
        <v>Basalt</v>
      </c>
      <c r="T111" s="14" t="str">
        <f>IF(AND($S111&lt;&gt;$J$2,$S111&lt;&gt;$K$2,$S111&lt;&gt;$L$2),"",
IF($S111=$J$2,IF(Data!$C111&gt;=Data!$D111+2,"Hawaiite","Potassic Trachybasalt"),
IF($S111=$K$2,IF(Data!$C111&gt;=Data!$D111+2,"Mugearite","Shoshonite"),
IF($S111=$L$2,(IF(Data!$C111&gt;=Data!$D111+2,"Benmoreite","Latite")),""))))</f>
        <v/>
      </c>
    </row>
    <row r="112" spans="1:20" x14ac:dyDescent="0.2">
      <c r="A112" s="16" t="str">
        <f>Data!$A112</f>
        <v>Z-32</v>
      </c>
      <c r="B112" s="27">
        <f>Data!$B112</f>
        <v>48.21</v>
      </c>
      <c r="C112" s="28">
        <f>Data!$C112+Data!$D112</f>
        <v>4.28</v>
      </c>
      <c r="D112" s="1" t="str">
        <f>IF(AND(AND($B112&gt;=Params!$A$33,$B112&lt;Params!$C$33),AND($C112&gt;=Params!$A$32,$C112&lt;Params!$A$26)),$D$2,"")</f>
        <v/>
      </c>
      <c r="E112" s="1" t="str">
        <f>IF(AND(AND($B112&gt;=Params!$C$33,$B112&lt;Params!$F$33),AND($C112&gt;=Params!$C$32,$C112&lt;Params!$C$22)),$E$2,"")</f>
        <v>Basalt</v>
      </c>
      <c r="F112" s="4" t="str">
        <f>IF(AND($B112&gt;=Params!$F$33,$B112&lt;Params!$J$33,$C112&lt;Params!$F$22+((Params!$J$20-Params!$F$22)/(Params!$J$33-Params!$F$33))*($B112-Params!$F$33)),$F$2,"")</f>
        <v/>
      </c>
      <c r="G112" s="4" t="str">
        <f>IF(AND($B112&gt;=Params!$J$33,$B112&lt;Params!$N$33,$C112&lt;Params!$J$20+((Params!$N$18-Params!$J$20)/(Params!$N$33-Params!$J$33))*($B112-Params!$J$33)),$G$2,"")</f>
        <v/>
      </c>
      <c r="H112" s="4" t="str">
        <f>IF(AND($B112&gt;=Params!$N$33,$C112&lt;Params!$N$18+((Params!$Q$16-Params!$N$18)/(Params!$Q$33-Params!$N$33))*($B112-Params!$N$33),C$3&lt;Params!$Q$16+((Params!$S$32-Params!$Q$16)/(Params!$S$33-Params!$Q$33))*($B112-Params!$Q$33)),$H$2,"")</f>
        <v/>
      </c>
      <c r="I112" s="12" t="str">
        <f>IF(AND($B112&gt;=Params!$Q$33,$C112&gt;=Params!$Q$16+((Params!$S$32-Params!$Q$16)/(Params!$S$33-Params!$Q$33))*($B112-Params!$Q$33)),$I$2,"")</f>
        <v/>
      </c>
      <c r="J112" s="1" t="str">
        <f>IF(AND($C112&gt;=Params!$C$22,$C112&lt;Params!$C$22+((Params!$E$17-Params!$C$22)/(Params!$E$33-Params!$C$33))*($B112-Params!$C$33),$C112&lt;Params!$E$17+((Params!$F$22-Params!$E$17)/(Params!$F$33-Params!$E$33))*($B112-Params!$E$33)),$J$2,"")</f>
        <v/>
      </c>
      <c r="K112" s="1" t="str">
        <f>IF(AND($C112&gt;=Params!$E$17+((Params!$F$22-Params!$E$17)/(Params!$F$33-Params!$E$33))*($B112-Params!$E$33),$C112&gt;=Params!$F$22+((Params!$J$20-Params!$F$22)/(Params!$J$33-Params!$F$33))*($B112-Params!$F$33),$C112&lt;Params!$E$17+((Params!$H$13-Params!$E$17)/(Params!$H$33-Params!$E$33))*($B112-Params!$E$33),$C112&lt;Params!$H$13+((Params!$J$20-Params!$H$13)/(Params!$J$33-Params!$H$33))*($B112-Params!$H$33)),$K$2,"")</f>
        <v/>
      </c>
      <c r="L112" s="1" t="str">
        <f>IF(AND($C112&gt;=Params!$H$13+((Params!$J$20-Params!$H$13)/(Params!$J$33-Params!$H$33))*($B112-Params!$H$33),$C112&gt;=Params!$J$20+((Params!$N$18-Params!$J$20)/(Params!$N$33-Params!$J$33))*($B112-Params!$J$33),$C112&lt;Params!$H$13+((Params!$K$9-Params!$H$13)/(Params!$K$33-Params!$H$33))*($B112-Params!$H$33),$C112&lt;Params!$K$9+((Params!$N$18-Params!$K$9)/(Params!$N$33-Params!$K$33))*($B112-Params!$K$33)),$L$2,"")</f>
        <v/>
      </c>
      <c r="M112" s="2" t="str">
        <f>IF(AND($C112&gt;=Params!$K$9+((Params!$N$18-Params!$K$9)/(Params!$N$33-Params!$K$33))*($B112-Params!$K$33),$C112&gt;=Params!$N$18+((Params!$Q$16-Params!$N$18)/(Params!$Q$33-Params!$N142))*($B112-Params!$Q$33),$C112&lt;Params!$K$9+((Params!$L$5-Params!$K$9)/(Params!$L$33-Params!$K$33))*($B112-Params!$K$33),$C112&lt;Params!$L$5+((Params!$Q$4-Params!$L$5)/(Params!$Q$33-Params!$L$33))*($B112-Params!$L$33),$B112&lt;Params!$Q$33),$M$2,"")</f>
        <v/>
      </c>
      <c r="N112" s="3" t="str">
        <f>IF(OR(AND($C112&gt;=Params!$A$26,$B112&gt;=Params!$A$33,$B112&lt;Params!$C$33,$C112&lt;Params!$A$18+((Params!$C$13-Params!$A$18)/(Params!$C$33-Params!$A$33))*($B112-Params!$A$33)),AND($B112&gt;=Params!$C$33,$C112&gt;Params!$C$22+((Params!$E$17-Params!$C$22)/(Params!$E$33-Params!$C$33))*($B112-Params!$C$33),$C112&lt;Params!$C$13+((Params!$E$17-Params!$C$13)/(Params!$E$33-Params!$C$33))*($B112-Params!$C$33))),$N$2,"")</f>
        <v/>
      </c>
      <c r="O112" s="1" t="str">
        <f>IF(AND($C112&gt;=Params!$C$13+((Params!$E$17-Params!$C$13)/(Params!$E$33-Params!$C$33))*($B112-Params!$C$33),$C112&gt;=Params!$E$17+((Params!$H$13-Params!$E$17)/(Params!$H$33-Params!$E$33))*($B112-Params!$E$33),$C112&lt;Params!$C$13+((Params!$D$9-Params!$C$13)/(Params!$D$33-Params!$C$33))*($B112-Params!$C$33),$C112&lt;Params!$D$9+((Params!$H$13-Params!$D$9)/(Params!$H$33-Params!$D$33))*($B112-Params!$D$33)),$O$2,"")</f>
        <v/>
      </c>
      <c r="P112" s="1" t="str">
        <f>IF(AND($C112&gt;=Params!$D$9+((Params!$H$13-Params!$D$9)/(Params!$H$33-Params!$D$33))*($B112-Params!$D$33),$C112&gt;=Params!$H$13+((Params!$K$9-Params!$H$13)/(Params!$K$33-Params!$H$33))*($B112-Params!$H$33),$C112&lt;Params!$D$9+((Params!$G$4-Params!$D$9)/(Params!$G$33-Params!$D$33))*($B112-Params!$D$33),$C112&lt;Params!$G$4+((Params!$K$9-Params!$G$4)/(Params!$K$33-Params!$G$33))*($B112-Params!$G$33)),$P$2,"")</f>
        <v/>
      </c>
      <c r="Q112" s="1" t="str">
        <f>IF(AND($C112&gt;=Params!$G$4+((Params!$K$9-Params!$G$4)/(Params!$K$33-Params!$G$33))*($B112-Params!$G$33),$C112&gt;Params!$K$9+((Params!$L$5-Params!$K$9)/(Params!$L$33-Params!$K$33))*($B112-Params!$K$33),$C112&lt;Params!$G$4+((Params!$L$5-Params!$G$4)/(Params!$L$33-Params!$G$33))*($B112-Params!$G$33)),$Q$2,"")</f>
        <v/>
      </c>
      <c r="R112" s="2" t="str">
        <f>IF(AND(OR($B112&lt;Params!$A$33,AND($B112&gt;=Params!$A$33,$B112&lt;Params!$C$33,$C112&gt;=Params!$A$18+((Params!$C$13-Params!$A$18)/(Params!$C$33-Params!$A$33))*($B112-Params!$A$33)),AND($B112&gt;=Params!$C$33,$B112&lt;Params!$D$33,$C112&gt;=Params!$C$13+((Params!$D$9-Params!$C$13)/(Params!$D$33-Params!$C$33))*($B112-Params!$C$33)),AND($B112&gt;=Params!$D$33,$C112&gt;=Params!$D$9+((Params!$G$4-Params!$D$9)/(Params!$G$33-Params!$D$33))*($B112-Params!$D$33))),$C112&lt;Params!$G$4,$B112&gt;0,$C112&gt;0),$R$2,"")</f>
        <v/>
      </c>
      <c r="S112" s="18" t="str">
        <f t="shared" si="1"/>
        <v>Basalt</v>
      </c>
      <c r="T112" s="14" t="str">
        <f>IF(AND($S112&lt;&gt;$J$2,$S112&lt;&gt;$K$2,$S112&lt;&gt;$L$2),"",
IF($S112=$J$2,IF(Data!$C112&gt;=Data!$D112+2,"Hawaiite","Potassic Trachybasalt"),
IF($S112=$K$2,IF(Data!$C112&gt;=Data!$D112+2,"Mugearite","Shoshonite"),
IF($S112=$L$2,(IF(Data!$C112&gt;=Data!$D112+2,"Benmoreite","Latite")),""))))</f>
        <v/>
      </c>
    </row>
    <row r="113" spans="1:20" x14ac:dyDescent="0.2">
      <c r="A113" s="16" t="str">
        <f>Data!$A113</f>
        <v>Metrich &amp; Rutherford 1998</v>
      </c>
      <c r="B113" s="27">
        <f>Data!$B113</f>
        <v>48.28</v>
      </c>
      <c r="C113" s="28">
        <f>Data!$C113+Data!$D113</f>
        <v>4.84</v>
      </c>
      <c r="D113" s="1" t="str">
        <f>IF(AND(AND($B113&gt;=Params!$A$33,$B113&lt;Params!$C$33),AND($C113&gt;=Params!$A$32,$C113&lt;Params!$A$26)),$D$2,"")</f>
        <v/>
      </c>
      <c r="E113" s="1" t="str">
        <f>IF(AND(AND($B113&gt;=Params!$C$33,$B113&lt;Params!$F$33),AND($C113&gt;=Params!$C$32,$C113&lt;Params!$C$22)),$E$2,"")</f>
        <v>Basalt</v>
      </c>
      <c r="F113" s="4" t="str">
        <f>IF(AND($B113&gt;=Params!$F$33,$B113&lt;Params!$J$33,$C113&lt;Params!$F$22+((Params!$J$20-Params!$F$22)/(Params!$J$33-Params!$F$33))*($B113-Params!$F$33)),$F$2,"")</f>
        <v/>
      </c>
      <c r="G113" s="4" t="str">
        <f>IF(AND($B113&gt;=Params!$J$33,$B113&lt;Params!$N$33,$C113&lt;Params!$J$20+((Params!$N$18-Params!$J$20)/(Params!$N$33-Params!$J$33))*($B113-Params!$J$33)),$G$2,"")</f>
        <v/>
      </c>
      <c r="H113" s="4" t="str">
        <f>IF(AND($B113&gt;=Params!$N$33,$C113&lt;Params!$N$18+((Params!$Q$16-Params!$N$18)/(Params!$Q$33-Params!$N$33))*($B113-Params!$N$33),C$3&lt;Params!$Q$16+((Params!$S$32-Params!$Q$16)/(Params!$S$33-Params!$Q$33))*($B113-Params!$Q$33)),$H$2,"")</f>
        <v/>
      </c>
      <c r="I113" s="12" t="str">
        <f>IF(AND($B113&gt;=Params!$Q$33,$C113&gt;=Params!$Q$16+((Params!$S$32-Params!$Q$16)/(Params!$S$33-Params!$Q$33))*($B113-Params!$Q$33)),$I$2,"")</f>
        <v/>
      </c>
      <c r="J113" s="1" t="str">
        <f>IF(AND($C113&gt;=Params!$C$22,$C113&lt;Params!$C$22+((Params!$E$17-Params!$C$22)/(Params!$E$33-Params!$C$33))*($B113-Params!$C$33),$C113&lt;Params!$E$17+((Params!$F$22-Params!$E$17)/(Params!$F$33-Params!$E$33))*($B113-Params!$E$33)),$J$2,"")</f>
        <v/>
      </c>
      <c r="K113" s="1" t="str">
        <f>IF(AND($C113&gt;=Params!$E$17+((Params!$F$22-Params!$E$17)/(Params!$F$33-Params!$E$33))*($B113-Params!$E$33),$C113&gt;=Params!$F$22+((Params!$J$20-Params!$F$22)/(Params!$J$33-Params!$F$33))*($B113-Params!$F$33),$C113&lt;Params!$E$17+((Params!$H$13-Params!$E$17)/(Params!$H$33-Params!$E$33))*($B113-Params!$E$33),$C113&lt;Params!$H$13+((Params!$J$20-Params!$H$13)/(Params!$J$33-Params!$H$33))*($B113-Params!$H$33)),$K$2,"")</f>
        <v/>
      </c>
      <c r="L113" s="1" t="str">
        <f>IF(AND($C113&gt;=Params!$H$13+((Params!$J$20-Params!$H$13)/(Params!$J$33-Params!$H$33))*($B113-Params!$H$33),$C113&gt;=Params!$J$20+((Params!$N$18-Params!$J$20)/(Params!$N$33-Params!$J$33))*($B113-Params!$J$33),$C113&lt;Params!$H$13+((Params!$K$9-Params!$H$13)/(Params!$K$33-Params!$H$33))*($B113-Params!$H$33),$C113&lt;Params!$K$9+((Params!$N$18-Params!$K$9)/(Params!$N$33-Params!$K$33))*($B113-Params!$K$33)),$L$2,"")</f>
        <v/>
      </c>
      <c r="M113" s="2" t="str">
        <f>IF(AND($C113&gt;=Params!$K$9+((Params!$N$18-Params!$K$9)/(Params!$N$33-Params!$K$33))*($B113-Params!$K$33),$C113&gt;=Params!$N$18+((Params!$Q$16-Params!$N$18)/(Params!$Q$33-Params!$N143))*($B113-Params!$Q$33),$C113&lt;Params!$K$9+((Params!$L$5-Params!$K$9)/(Params!$L$33-Params!$K$33))*($B113-Params!$K$33),$C113&lt;Params!$L$5+((Params!$Q$4-Params!$L$5)/(Params!$Q$33-Params!$L$33))*($B113-Params!$L$33),$B113&lt;Params!$Q$33),$M$2,"")</f>
        <v/>
      </c>
      <c r="N113" s="3" t="str">
        <f>IF(OR(AND($C113&gt;=Params!$A$26,$B113&gt;=Params!$A$33,$B113&lt;Params!$C$33,$C113&lt;Params!$A$18+((Params!$C$13-Params!$A$18)/(Params!$C$33-Params!$A$33))*($B113-Params!$A$33)),AND($B113&gt;=Params!$C$33,$C113&gt;Params!$C$22+((Params!$E$17-Params!$C$22)/(Params!$E$33-Params!$C$33))*($B113-Params!$C$33),$C113&lt;Params!$C$13+((Params!$E$17-Params!$C$13)/(Params!$E$33-Params!$C$33))*($B113-Params!$C$33))),$N$2,"")</f>
        <v/>
      </c>
      <c r="O113" s="1" t="str">
        <f>IF(AND($C113&gt;=Params!$C$13+((Params!$E$17-Params!$C$13)/(Params!$E$33-Params!$C$33))*($B113-Params!$C$33),$C113&gt;=Params!$E$17+((Params!$H$13-Params!$E$17)/(Params!$H$33-Params!$E$33))*($B113-Params!$E$33),$C113&lt;Params!$C$13+((Params!$D$9-Params!$C$13)/(Params!$D$33-Params!$C$33))*($B113-Params!$C$33),$C113&lt;Params!$D$9+((Params!$H$13-Params!$D$9)/(Params!$H$33-Params!$D$33))*($B113-Params!$D$33)),$O$2,"")</f>
        <v/>
      </c>
      <c r="P113" s="1" t="str">
        <f>IF(AND($C113&gt;=Params!$D$9+((Params!$H$13-Params!$D$9)/(Params!$H$33-Params!$D$33))*($B113-Params!$D$33),$C113&gt;=Params!$H$13+((Params!$K$9-Params!$H$13)/(Params!$K$33-Params!$H$33))*($B113-Params!$H$33),$C113&lt;Params!$D$9+((Params!$G$4-Params!$D$9)/(Params!$G$33-Params!$D$33))*($B113-Params!$D$33),$C113&lt;Params!$G$4+((Params!$K$9-Params!$G$4)/(Params!$K$33-Params!$G$33))*($B113-Params!$G$33)),$P$2,"")</f>
        <v/>
      </c>
      <c r="Q113" s="1" t="str">
        <f>IF(AND($C113&gt;=Params!$G$4+((Params!$K$9-Params!$G$4)/(Params!$K$33-Params!$G$33))*($B113-Params!$G$33),$C113&gt;Params!$K$9+((Params!$L$5-Params!$K$9)/(Params!$L$33-Params!$K$33))*($B113-Params!$K$33),$C113&lt;Params!$G$4+((Params!$L$5-Params!$G$4)/(Params!$L$33-Params!$G$33))*($B113-Params!$G$33)),$Q$2,"")</f>
        <v/>
      </c>
      <c r="R113" s="2" t="str">
        <f>IF(AND(OR($B113&lt;Params!$A$33,AND($B113&gt;=Params!$A$33,$B113&lt;Params!$C$33,$C113&gt;=Params!$A$18+((Params!$C$13-Params!$A$18)/(Params!$C$33-Params!$A$33))*($B113-Params!$A$33)),AND($B113&gt;=Params!$C$33,$B113&lt;Params!$D$33,$C113&gt;=Params!$C$13+((Params!$D$9-Params!$C$13)/(Params!$D$33-Params!$C$33))*($B113-Params!$C$33)),AND($B113&gt;=Params!$D$33,$C113&gt;=Params!$D$9+((Params!$G$4-Params!$D$9)/(Params!$G$33-Params!$D$33))*($B113-Params!$D$33))),$C113&lt;Params!$G$4,$B113&gt;0,$C113&gt;0),$R$2,"")</f>
        <v/>
      </c>
      <c r="S113" s="18" t="str">
        <f t="shared" si="1"/>
        <v>Basalt</v>
      </c>
      <c r="T113" s="14" t="str">
        <f>IF(AND($S113&lt;&gt;$J$2,$S113&lt;&gt;$K$2,$S113&lt;&gt;$L$2),"",
IF($S113=$J$2,IF(Data!$C113&gt;=Data!$D113+2,"Hawaiite","Potassic Trachybasalt"),
IF($S113=$K$2,IF(Data!$C113&gt;=Data!$D113+2,"Mugearite","Shoshonite"),
IF($S113=$L$2,(IF(Data!$C113&gt;=Data!$D113+2,"Benmoreite","Latite")),""))))</f>
        <v/>
      </c>
    </row>
    <row r="114" spans="1:20" x14ac:dyDescent="0.2">
      <c r="A114" s="16" t="str">
        <f>Data!$A114</f>
        <v>Botcharnikov et al 2005</v>
      </c>
      <c r="B114" s="27">
        <f>Data!$B114</f>
        <v>48.34</v>
      </c>
      <c r="C114" s="28">
        <f>Data!$C114+Data!$D114</f>
        <v>2.9</v>
      </c>
      <c r="D114" s="1" t="str">
        <f>IF(AND(AND($B114&gt;=Params!$A$33,$B114&lt;Params!$C$33),AND($C114&gt;=Params!$A$32,$C114&lt;Params!$A$26)),$D$2,"")</f>
        <v/>
      </c>
      <c r="E114" s="1" t="str">
        <f>IF(AND(AND($B114&gt;=Params!$C$33,$B114&lt;Params!$F$33),AND($C114&gt;=Params!$C$32,$C114&lt;Params!$C$22)),$E$2,"")</f>
        <v>Basalt</v>
      </c>
      <c r="F114" s="4" t="str">
        <f>IF(AND($B114&gt;=Params!$F$33,$B114&lt;Params!$J$33,$C114&lt;Params!$F$22+((Params!$J$20-Params!$F$22)/(Params!$J$33-Params!$F$33))*($B114-Params!$F$33)),$F$2,"")</f>
        <v/>
      </c>
      <c r="G114" s="4" t="str">
        <f>IF(AND($B114&gt;=Params!$J$33,$B114&lt;Params!$N$33,$C114&lt;Params!$J$20+((Params!$N$18-Params!$J$20)/(Params!$N$33-Params!$J$33))*($B114-Params!$J$33)),$G$2,"")</f>
        <v/>
      </c>
      <c r="H114" s="4" t="str">
        <f>IF(AND($B114&gt;=Params!$N$33,$C114&lt;Params!$N$18+((Params!$Q$16-Params!$N$18)/(Params!$Q$33-Params!$N$33))*($B114-Params!$N$33),C$3&lt;Params!$Q$16+((Params!$S$32-Params!$Q$16)/(Params!$S$33-Params!$Q$33))*($B114-Params!$Q$33)),$H$2,"")</f>
        <v/>
      </c>
      <c r="I114" s="12" t="str">
        <f>IF(AND($B114&gt;=Params!$Q$33,$C114&gt;=Params!$Q$16+((Params!$S$32-Params!$Q$16)/(Params!$S$33-Params!$Q$33))*($B114-Params!$Q$33)),$I$2,"")</f>
        <v/>
      </c>
      <c r="J114" s="1" t="str">
        <f>IF(AND($C114&gt;=Params!$C$22,$C114&lt;Params!$C$22+((Params!$E$17-Params!$C$22)/(Params!$E$33-Params!$C$33))*($B114-Params!$C$33),$C114&lt;Params!$E$17+((Params!$F$22-Params!$E$17)/(Params!$F$33-Params!$E$33))*($B114-Params!$E$33)),$J$2,"")</f>
        <v/>
      </c>
      <c r="K114" s="1" t="str">
        <f>IF(AND($C114&gt;=Params!$E$17+((Params!$F$22-Params!$E$17)/(Params!$F$33-Params!$E$33))*($B114-Params!$E$33),$C114&gt;=Params!$F$22+((Params!$J$20-Params!$F$22)/(Params!$J$33-Params!$F$33))*($B114-Params!$F$33),$C114&lt;Params!$E$17+((Params!$H$13-Params!$E$17)/(Params!$H$33-Params!$E$33))*($B114-Params!$E$33),$C114&lt;Params!$H$13+((Params!$J$20-Params!$H$13)/(Params!$J$33-Params!$H$33))*($B114-Params!$H$33)),$K$2,"")</f>
        <v/>
      </c>
      <c r="L114" s="1" t="str">
        <f>IF(AND($C114&gt;=Params!$H$13+((Params!$J$20-Params!$H$13)/(Params!$J$33-Params!$H$33))*($B114-Params!$H$33),$C114&gt;=Params!$J$20+((Params!$N$18-Params!$J$20)/(Params!$N$33-Params!$J$33))*($B114-Params!$J$33),$C114&lt;Params!$H$13+((Params!$K$9-Params!$H$13)/(Params!$K$33-Params!$H$33))*($B114-Params!$H$33),$C114&lt;Params!$K$9+((Params!$N$18-Params!$K$9)/(Params!$N$33-Params!$K$33))*($B114-Params!$K$33)),$L$2,"")</f>
        <v/>
      </c>
      <c r="M114" s="2" t="str">
        <f>IF(AND($C114&gt;=Params!$K$9+((Params!$N$18-Params!$K$9)/(Params!$N$33-Params!$K$33))*($B114-Params!$K$33),$C114&gt;=Params!$N$18+((Params!$Q$16-Params!$N$18)/(Params!$Q$33-Params!$N144))*($B114-Params!$Q$33),$C114&lt;Params!$K$9+((Params!$L$5-Params!$K$9)/(Params!$L$33-Params!$K$33))*($B114-Params!$K$33),$C114&lt;Params!$L$5+((Params!$Q$4-Params!$L$5)/(Params!$Q$33-Params!$L$33))*($B114-Params!$L$33),$B114&lt;Params!$Q$33),$M$2,"")</f>
        <v/>
      </c>
      <c r="N114" s="3" t="str">
        <f>IF(OR(AND($C114&gt;=Params!$A$26,$B114&gt;=Params!$A$33,$B114&lt;Params!$C$33,$C114&lt;Params!$A$18+((Params!$C$13-Params!$A$18)/(Params!$C$33-Params!$A$33))*($B114-Params!$A$33)),AND($B114&gt;=Params!$C$33,$C114&gt;Params!$C$22+((Params!$E$17-Params!$C$22)/(Params!$E$33-Params!$C$33))*($B114-Params!$C$33),$C114&lt;Params!$C$13+((Params!$E$17-Params!$C$13)/(Params!$E$33-Params!$C$33))*($B114-Params!$C$33))),$N$2,"")</f>
        <v/>
      </c>
      <c r="O114" s="1" t="str">
        <f>IF(AND($C114&gt;=Params!$C$13+((Params!$E$17-Params!$C$13)/(Params!$E$33-Params!$C$33))*($B114-Params!$C$33),$C114&gt;=Params!$E$17+((Params!$H$13-Params!$E$17)/(Params!$H$33-Params!$E$33))*($B114-Params!$E$33),$C114&lt;Params!$C$13+((Params!$D$9-Params!$C$13)/(Params!$D$33-Params!$C$33))*($B114-Params!$C$33),$C114&lt;Params!$D$9+((Params!$H$13-Params!$D$9)/(Params!$H$33-Params!$D$33))*($B114-Params!$D$33)),$O$2,"")</f>
        <v/>
      </c>
      <c r="P114" s="1" t="str">
        <f>IF(AND($C114&gt;=Params!$D$9+((Params!$H$13-Params!$D$9)/(Params!$H$33-Params!$D$33))*($B114-Params!$D$33),$C114&gt;=Params!$H$13+((Params!$K$9-Params!$H$13)/(Params!$K$33-Params!$H$33))*($B114-Params!$H$33),$C114&lt;Params!$D$9+((Params!$G$4-Params!$D$9)/(Params!$G$33-Params!$D$33))*($B114-Params!$D$33),$C114&lt;Params!$G$4+((Params!$K$9-Params!$G$4)/(Params!$K$33-Params!$G$33))*($B114-Params!$G$33)),$P$2,"")</f>
        <v/>
      </c>
      <c r="Q114" s="1" t="str">
        <f>IF(AND($C114&gt;=Params!$G$4+((Params!$K$9-Params!$G$4)/(Params!$K$33-Params!$G$33))*($B114-Params!$G$33),$C114&gt;Params!$K$9+((Params!$L$5-Params!$K$9)/(Params!$L$33-Params!$K$33))*($B114-Params!$K$33),$C114&lt;Params!$G$4+((Params!$L$5-Params!$G$4)/(Params!$L$33-Params!$G$33))*($B114-Params!$G$33)),$Q$2,"")</f>
        <v/>
      </c>
      <c r="R114" s="2" t="str">
        <f>IF(AND(OR($B114&lt;Params!$A$33,AND($B114&gt;=Params!$A$33,$B114&lt;Params!$C$33,$C114&gt;=Params!$A$18+((Params!$C$13-Params!$A$18)/(Params!$C$33-Params!$A$33))*($B114-Params!$A$33)),AND($B114&gt;=Params!$C$33,$B114&lt;Params!$D$33,$C114&gt;=Params!$C$13+((Params!$D$9-Params!$C$13)/(Params!$D$33-Params!$C$33))*($B114-Params!$C$33)),AND($B114&gt;=Params!$D$33,$C114&gt;=Params!$D$9+((Params!$G$4-Params!$D$9)/(Params!$G$33-Params!$D$33))*($B114-Params!$D$33))),$C114&lt;Params!$G$4,$B114&gt;0,$C114&gt;0),$R$2,"")</f>
        <v/>
      </c>
      <c r="S114" s="18" t="str">
        <f t="shared" si="1"/>
        <v>Basalt</v>
      </c>
      <c r="T114" s="14" t="str">
        <f>IF(AND($S114&lt;&gt;$J$2,$S114&lt;&gt;$K$2,$S114&lt;&gt;$L$2),"",
IF($S114=$J$2,IF(Data!$C114&gt;=Data!$D114+2,"Hawaiite","Potassic Trachybasalt"),
IF($S114=$K$2,IF(Data!$C114&gt;=Data!$D114+2,"Mugearite","Shoshonite"),
IF($S114=$L$2,(IF(Data!$C114&gt;=Data!$D114+2,"Benmoreite","Latite")),""))))</f>
        <v/>
      </c>
    </row>
    <row r="115" spans="1:20" x14ac:dyDescent="0.2">
      <c r="A115" s="16" t="str">
        <f>Data!$A115</f>
        <v>Botcharnikov et al 2005</v>
      </c>
      <c r="B115" s="27">
        <f>Data!$B115</f>
        <v>48.34</v>
      </c>
      <c r="C115" s="28">
        <f>Data!$C115+Data!$D115</f>
        <v>2.9</v>
      </c>
      <c r="D115" s="1" t="str">
        <f>IF(AND(AND($B115&gt;=Params!$A$33,$B115&lt;Params!$C$33),AND($C115&gt;=Params!$A$32,$C115&lt;Params!$A$26)),$D$2,"")</f>
        <v/>
      </c>
      <c r="E115" s="1" t="str">
        <f>IF(AND(AND($B115&gt;=Params!$C$33,$B115&lt;Params!$F$33),AND($C115&gt;=Params!$C$32,$C115&lt;Params!$C$22)),$E$2,"")</f>
        <v>Basalt</v>
      </c>
      <c r="F115" s="4" t="str">
        <f>IF(AND($B115&gt;=Params!$F$33,$B115&lt;Params!$J$33,$C115&lt;Params!$F$22+((Params!$J$20-Params!$F$22)/(Params!$J$33-Params!$F$33))*($B115-Params!$F$33)),$F$2,"")</f>
        <v/>
      </c>
      <c r="G115" s="4" t="str">
        <f>IF(AND($B115&gt;=Params!$J$33,$B115&lt;Params!$N$33,$C115&lt;Params!$J$20+((Params!$N$18-Params!$J$20)/(Params!$N$33-Params!$J$33))*($B115-Params!$J$33)),$G$2,"")</f>
        <v/>
      </c>
      <c r="H115" s="4" t="str">
        <f>IF(AND($B115&gt;=Params!$N$33,$C115&lt;Params!$N$18+((Params!$Q$16-Params!$N$18)/(Params!$Q$33-Params!$N$33))*($B115-Params!$N$33),C$3&lt;Params!$Q$16+((Params!$S$32-Params!$Q$16)/(Params!$S$33-Params!$Q$33))*($B115-Params!$Q$33)),$H$2,"")</f>
        <v/>
      </c>
      <c r="I115" s="12" t="str">
        <f>IF(AND($B115&gt;=Params!$Q$33,$C115&gt;=Params!$Q$16+((Params!$S$32-Params!$Q$16)/(Params!$S$33-Params!$Q$33))*($B115-Params!$Q$33)),$I$2,"")</f>
        <v/>
      </c>
      <c r="J115" s="1" t="str">
        <f>IF(AND($C115&gt;=Params!$C$22,$C115&lt;Params!$C$22+((Params!$E$17-Params!$C$22)/(Params!$E$33-Params!$C$33))*($B115-Params!$C$33),$C115&lt;Params!$E$17+((Params!$F$22-Params!$E$17)/(Params!$F$33-Params!$E$33))*($B115-Params!$E$33)),$J$2,"")</f>
        <v/>
      </c>
      <c r="K115" s="1" t="str">
        <f>IF(AND($C115&gt;=Params!$E$17+((Params!$F$22-Params!$E$17)/(Params!$F$33-Params!$E$33))*($B115-Params!$E$33),$C115&gt;=Params!$F$22+((Params!$J$20-Params!$F$22)/(Params!$J$33-Params!$F$33))*($B115-Params!$F$33),$C115&lt;Params!$E$17+((Params!$H$13-Params!$E$17)/(Params!$H$33-Params!$E$33))*($B115-Params!$E$33),$C115&lt;Params!$H$13+((Params!$J$20-Params!$H$13)/(Params!$J$33-Params!$H$33))*($B115-Params!$H$33)),$K$2,"")</f>
        <v/>
      </c>
      <c r="L115" s="1" t="str">
        <f>IF(AND($C115&gt;=Params!$H$13+((Params!$J$20-Params!$H$13)/(Params!$J$33-Params!$H$33))*($B115-Params!$H$33),$C115&gt;=Params!$J$20+((Params!$N$18-Params!$J$20)/(Params!$N$33-Params!$J$33))*($B115-Params!$J$33),$C115&lt;Params!$H$13+((Params!$K$9-Params!$H$13)/(Params!$K$33-Params!$H$33))*($B115-Params!$H$33),$C115&lt;Params!$K$9+((Params!$N$18-Params!$K$9)/(Params!$N$33-Params!$K$33))*($B115-Params!$K$33)),$L$2,"")</f>
        <v/>
      </c>
      <c r="M115" s="2" t="str">
        <f>IF(AND($C115&gt;=Params!$K$9+((Params!$N$18-Params!$K$9)/(Params!$N$33-Params!$K$33))*($B115-Params!$K$33),$C115&gt;=Params!$N$18+((Params!$Q$16-Params!$N$18)/(Params!$Q$33-Params!$N145))*($B115-Params!$Q$33),$C115&lt;Params!$K$9+((Params!$L$5-Params!$K$9)/(Params!$L$33-Params!$K$33))*($B115-Params!$K$33),$C115&lt;Params!$L$5+((Params!$Q$4-Params!$L$5)/(Params!$Q$33-Params!$L$33))*($B115-Params!$L$33),$B115&lt;Params!$Q$33),$M$2,"")</f>
        <v/>
      </c>
      <c r="N115" s="3" t="str">
        <f>IF(OR(AND($C115&gt;=Params!$A$26,$B115&gt;=Params!$A$33,$B115&lt;Params!$C$33,$C115&lt;Params!$A$18+((Params!$C$13-Params!$A$18)/(Params!$C$33-Params!$A$33))*($B115-Params!$A$33)),AND($B115&gt;=Params!$C$33,$C115&gt;Params!$C$22+((Params!$E$17-Params!$C$22)/(Params!$E$33-Params!$C$33))*($B115-Params!$C$33),$C115&lt;Params!$C$13+((Params!$E$17-Params!$C$13)/(Params!$E$33-Params!$C$33))*($B115-Params!$C$33))),$N$2,"")</f>
        <v/>
      </c>
      <c r="O115" s="1" t="str">
        <f>IF(AND($C115&gt;=Params!$C$13+((Params!$E$17-Params!$C$13)/(Params!$E$33-Params!$C$33))*($B115-Params!$C$33),$C115&gt;=Params!$E$17+((Params!$H$13-Params!$E$17)/(Params!$H$33-Params!$E$33))*($B115-Params!$E$33),$C115&lt;Params!$C$13+((Params!$D$9-Params!$C$13)/(Params!$D$33-Params!$C$33))*($B115-Params!$C$33),$C115&lt;Params!$D$9+((Params!$H$13-Params!$D$9)/(Params!$H$33-Params!$D$33))*($B115-Params!$D$33)),$O$2,"")</f>
        <v/>
      </c>
      <c r="P115" s="1" t="str">
        <f>IF(AND($C115&gt;=Params!$D$9+((Params!$H$13-Params!$D$9)/(Params!$H$33-Params!$D$33))*($B115-Params!$D$33),$C115&gt;=Params!$H$13+((Params!$K$9-Params!$H$13)/(Params!$K$33-Params!$H$33))*($B115-Params!$H$33),$C115&lt;Params!$D$9+((Params!$G$4-Params!$D$9)/(Params!$G$33-Params!$D$33))*($B115-Params!$D$33),$C115&lt;Params!$G$4+((Params!$K$9-Params!$G$4)/(Params!$K$33-Params!$G$33))*($B115-Params!$G$33)),$P$2,"")</f>
        <v/>
      </c>
      <c r="Q115" s="1" t="str">
        <f>IF(AND($C115&gt;=Params!$G$4+((Params!$K$9-Params!$G$4)/(Params!$K$33-Params!$G$33))*($B115-Params!$G$33),$C115&gt;Params!$K$9+((Params!$L$5-Params!$K$9)/(Params!$L$33-Params!$K$33))*($B115-Params!$K$33),$C115&lt;Params!$G$4+((Params!$L$5-Params!$G$4)/(Params!$L$33-Params!$G$33))*($B115-Params!$G$33)),$Q$2,"")</f>
        <v/>
      </c>
      <c r="R115" s="2" t="str">
        <f>IF(AND(OR($B115&lt;Params!$A$33,AND($B115&gt;=Params!$A$33,$B115&lt;Params!$C$33,$C115&gt;=Params!$A$18+((Params!$C$13-Params!$A$18)/(Params!$C$33-Params!$A$33))*($B115-Params!$A$33)),AND($B115&gt;=Params!$C$33,$B115&lt;Params!$D$33,$C115&gt;=Params!$C$13+((Params!$D$9-Params!$C$13)/(Params!$D$33-Params!$C$33))*($B115-Params!$C$33)),AND($B115&gt;=Params!$D$33,$C115&gt;=Params!$D$9+((Params!$G$4-Params!$D$9)/(Params!$G$33-Params!$D$33))*($B115-Params!$D$33))),$C115&lt;Params!$G$4,$B115&gt;0,$C115&gt;0),$R$2,"")</f>
        <v/>
      </c>
      <c r="S115" s="18" t="str">
        <f t="shared" si="1"/>
        <v>Basalt</v>
      </c>
      <c r="T115" s="14" t="str">
        <f>IF(AND($S115&lt;&gt;$J$2,$S115&lt;&gt;$K$2,$S115&lt;&gt;$L$2),"",
IF($S115=$J$2,IF(Data!$C115&gt;=Data!$D115+2,"Hawaiite","Potassic Trachybasalt"),
IF($S115=$K$2,IF(Data!$C115&gt;=Data!$D115+2,"Mugearite","Shoshonite"),
IF($S115=$L$2,(IF(Data!$C115&gt;=Data!$D115+2,"Benmoreite","Latite")),""))))</f>
        <v/>
      </c>
    </row>
    <row r="116" spans="1:20" x14ac:dyDescent="0.2">
      <c r="A116" s="16" t="str">
        <f>Data!$A116</f>
        <v>Botcharnikov et al 2005</v>
      </c>
      <c r="B116" s="27">
        <f>Data!$B116</f>
        <v>48.34</v>
      </c>
      <c r="C116" s="28">
        <f>Data!$C116+Data!$D116</f>
        <v>2.9</v>
      </c>
      <c r="D116" s="1" t="str">
        <f>IF(AND(AND($B116&gt;=Params!$A$33,$B116&lt;Params!$C$33),AND($C116&gt;=Params!$A$32,$C116&lt;Params!$A$26)),$D$2,"")</f>
        <v/>
      </c>
      <c r="E116" s="1" t="str">
        <f>IF(AND(AND($B116&gt;=Params!$C$33,$B116&lt;Params!$F$33),AND($C116&gt;=Params!$C$32,$C116&lt;Params!$C$22)),$E$2,"")</f>
        <v>Basalt</v>
      </c>
      <c r="F116" s="4" t="str">
        <f>IF(AND($B116&gt;=Params!$F$33,$B116&lt;Params!$J$33,$C116&lt;Params!$F$22+((Params!$J$20-Params!$F$22)/(Params!$J$33-Params!$F$33))*($B116-Params!$F$33)),$F$2,"")</f>
        <v/>
      </c>
      <c r="G116" s="4" t="str">
        <f>IF(AND($B116&gt;=Params!$J$33,$B116&lt;Params!$N$33,$C116&lt;Params!$J$20+((Params!$N$18-Params!$J$20)/(Params!$N$33-Params!$J$33))*($B116-Params!$J$33)),$G$2,"")</f>
        <v/>
      </c>
      <c r="H116" s="4" t="str">
        <f>IF(AND($B116&gt;=Params!$N$33,$C116&lt;Params!$N$18+((Params!$Q$16-Params!$N$18)/(Params!$Q$33-Params!$N$33))*($B116-Params!$N$33),C$3&lt;Params!$Q$16+((Params!$S$32-Params!$Q$16)/(Params!$S$33-Params!$Q$33))*($B116-Params!$Q$33)),$H$2,"")</f>
        <v/>
      </c>
      <c r="I116" s="12" t="str">
        <f>IF(AND($B116&gt;=Params!$Q$33,$C116&gt;=Params!$Q$16+((Params!$S$32-Params!$Q$16)/(Params!$S$33-Params!$Q$33))*($B116-Params!$Q$33)),$I$2,"")</f>
        <v/>
      </c>
      <c r="J116" s="1" t="str">
        <f>IF(AND($C116&gt;=Params!$C$22,$C116&lt;Params!$C$22+((Params!$E$17-Params!$C$22)/(Params!$E$33-Params!$C$33))*($B116-Params!$C$33),$C116&lt;Params!$E$17+((Params!$F$22-Params!$E$17)/(Params!$F$33-Params!$E$33))*($B116-Params!$E$33)),$J$2,"")</f>
        <v/>
      </c>
      <c r="K116" s="1" t="str">
        <f>IF(AND($C116&gt;=Params!$E$17+((Params!$F$22-Params!$E$17)/(Params!$F$33-Params!$E$33))*($B116-Params!$E$33),$C116&gt;=Params!$F$22+((Params!$J$20-Params!$F$22)/(Params!$J$33-Params!$F$33))*($B116-Params!$F$33),$C116&lt;Params!$E$17+((Params!$H$13-Params!$E$17)/(Params!$H$33-Params!$E$33))*($B116-Params!$E$33),$C116&lt;Params!$H$13+((Params!$J$20-Params!$H$13)/(Params!$J$33-Params!$H$33))*($B116-Params!$H$33)),$K$2,"")</f>
        <v/>
      </c>
      <c r="L116" s="1" t="str">
        <f>IF(AND($C116&gt;=Params!$H$13+((Params!$J$20-Params!$H$13)/(Params!$J$33-Params!$H$33))*($B116-Params!$H$33),$C116&gt;=Params!$J$20+((Params!$N$18-Params!$J$20)/(Params!$N$33-Params!$J$33))*($B116-Params!$J$33),$C116&lt;Params!$H$13+((Params!$K$9-Params!$H$13)/(Params!$K$33-Params!$H$33))*($B116-Params!$H$33),$C116&lt;Params!$K$9+((Params!$N$18-Params!$K$9)/(Params!$N$33-Params!$K$33))*($B116-Params!$K$33)),$L$2,"")</f>
        <v/>
      </c>
      <c r="M116" s="2" t="str">
        <f>IF(AND($C116&gt;=Params!$K$9+((Params!$N$18-Params!$K$9)/(Params!$N$33-Params!$K$33))*($B116-Params!$K$33),$C116&gt;=Params!$N$18+((Params!$Q$16-Params!$N$18)/(Params!$Q$33-Params!$N146))*($B116-Params!$Q$33),$C116&lt;Params!$K$9+((Params!$L$5-Params!$K$9)/(Params!$L$33-Params!$K$33))*($B116-Params!$K$33),$C116&lt;Params!$L$5+((Params!$Q$4-Params!$L$5)/(Params!$Q$33-Params!$L$33))*($B116-Params!$L$33),$B116&lt;Params!$Q$33),$M$2,"")</f>
        <v/>
      </c>
      <c r="N116" s="3" t="str">
        <f>IF(OR(AND($C116&gt;=Params!$A$26,$B116&gt;=Params!$A$33,$B116&lt;Params!$C$33,$C116&lt;Params!$A$18+((Params!$C$13-Params!$A$18)/(Params!$C$33-Params!$A$33))*($B116-Params!$A$33)),AND($B116&gt;=Params!$C$33,$C116&gt;Params!$C$22+((Params!$E$17-Params!$C$22)/(Params!$E$33-Params!$C$33))*($B116-Params!$C$33),$C116&lt;Params!$C$13+((Params!$E$17-Params!$C$13)/(Params!$E$33-Params!$C$33))*($B116-Params!$C$33))),$N$2,"")</f>
        <v/>
      </c>
      <c r="O116" s="1" t="str">
        <f>IF(AND($C116&gt;=Params!$C$13+((Params!$E$17-Params!$C$13)/(Params!$E$33-Params!$C$33))*($B116-Params!$C$33),$C116&gt;=Params!$E$17+((Params!$H$13-Params!$E$17)/(Params!$H$33-Params!$E$33))*($B116-Params!$E$33),$C116&lt;Params!$C$13+((Params!$D$9-Params!$C$13)/(Params!$D$33-Params!$C$33))*($B116-Params!$C$33),$C116&lt;Params!$D$9+((Params!$H$13-Params!$D$9)/(Params!$H$33-Params!$D$33))*($B116-Params!$D$33)),$O$2,"")</f>
        <v/>
      </c>
      <c r="P116" s="1" t="str">
        <f>IF(AND($C116&gt;=Params!$D$9+((Params!$H$13-Params!$D$9)/(Params!$H$33-Params!$D$33))*($B116-Params!$D$33),$C116&gt;=Params!$H$13+((Params!$K$9-Params!$H$13)/(Params!$K$33-Params!$H$33))*($B116-Params!$H$33),$C116&lt;Params!$D$9+((Params!$G$4-Params!$D$9)/(Params!$G$33-Params!$D$33))*($B116-Params!$D$33),$C116&lt;Params!$G$4+((Params!$K$9-Params!$G$4)/(Params!$K$33-Params!$G$33))*($B116-Params!$G$33)),$P$2,"")</f>
        <v/>
      </c>
      <c r="Q116" s="1" t="str">
        <f>IF(AND($C116&gt;=Params!$G$4+((Params!$K$9-Params!$G$4)/(Params!$K$33-Params!$G$33))*($B116-Params!$G$33),$C116&gt;Params!$K$9+((Params!$L$5-Params!$K$9)/(Params!$L$33-Params!$K$33))*($B116-Params!$K$33),$C116&lt;Params!$G$4+((Params!$L$5-Params!$G$4)/(Params!$L$33-Params!$G$33))*($B116-Params!$G$33)),$Q$2,"")</f>
        <v/>
      </c>
      <c r="R116" s="2" t="str">
        <f>IF(AND(OR($B116&lt;Params!$A$33,AND($B116&gt;=Params!$A$33,$B116&lt;Params!$C$33,$C116&gt;=Params!$A$18+((Params!$C$13-Params!$A$18)/(Params!$C$33-Params!$A$33))*($B116-Params!$A$33)),AND($B116&gt;=Params!$C$33,$B116&lt;Params!$D$33,$C116&gt;=Params!$C$13+((Params!$D$9-Params!$C$13)/(Params!$D$33-Params!$C$33))*($B116-Params!$C$33)),AND($B116&gt;=Params!$D$33,$C116&gt;=Params!$D$9+((Params!$G$4-Params!$D$9)/(Params!$G$33-Params!$D$33))*($B116-Params!$D$33))),$C116&lt;Params!$G$4,$B116&gt;0,$C116&gt;0),$R$2,"")</f>
        <v/>
      </c>
      <c r="S116" s="18" t="str">
        <f t="shared" si="1"/>
        <v>Basalt</v>
      </c>
      <c r="T116" s="14" t="str">
        <f>IF(AND($S116&lt;&gt;$J$2,$S116&lt;&gt;$K$2,$S116&lt;&gt;$L$2),"",
IF($S116=$J$2,IF(Data!$C116&gt;=Data!$D116+2,"Hawaiite","Potassic Trachybasalt"),
IF($S116=$K$2,IF(Data!$C116&gt;=Data!$D116+2,"Mugearite","Shoshonite"),
IF($S116=$L$2,(IF(Data!$C116&gt;=Data!$D116+2,"Benmoreite","Latite")),""))))</f>
        <v/>
      </c>
    </row>
    <row r="117" spans="1:20" x14ac:dyDescent="0.2">
      <c r="A117" s="16" t="str">
        <f>Data!$A117</f>
        <v>Botcharnikov et al 2005</v>
      </c>
      <c r="B117" s="27">
        <f>Data!$B117</f>
        <v>48.34</v>
      </c>
      <c r="C117" s="28">
        <f>Data!$C117+Data!$D117</f>
        <v>2.9</v>
      </c>
      <c r="D117" s="1" t="str">
        <f>IF(AND(AND($B117&gt;=Params!$A$33,$B117&lt;Params!$C$33),AND($C117&gt;=Params!$A$32,$C117&lt;Params!$A$26)),$D$2,"")</f>
        <v/>
      </c>
      <c r="E117" s="1" t="str">
        <f>IF(AND(AND($B117&gt;=Params!$C$33,$B117&lt;Params!$F$33),AND($C117&gt;=Params!$C$32,$C117&lt;Params!$C$22)),$E$2,"")</f>
        <v>Basalt</v>
      </c>
      <c r="F117" s="4" t="str">
        <f>IF(AND($B117&gt;=Params!$F$33,$B117&lt;Params!$J$33,$C117&lt;Params!$F$22+((Params!$J$20-Params!$F$22)/(Params!$J$33-Params!$F$33))*($B117-Params!$F$33)),$F$2,"")</f>
        <v/>
      </c>
      <c r="G117" s="4" t="str">
        <f>IF(AND($B117&gt;=Params!$J$33,$B117&lt;Params!$N$33,$C117&lt;Params!$J$20+((Params!$N$18-Params!$J$20)/(Params!$N$33-Params!$J$33))*($B117-Params!$J$33)),$G$2,"")</f>
        <v/>
      </c>
      <c r="H117" s="4" t="str">
        <f>IF(AND($B117&gt;=Params!$N$33,$C117&lt;Params!$N$18+((Params!$Q$16-Params!$N$18)/(Params!$Q$33-Params!$N$33))*($B117-Params!$N$33),C$3&lt;Params!$Q$16+((Params!$S$32-Params!$Q$16)/(Params!$S$33-Params!$Q$33))*($B117-Params!$Q$33)),$H$2,"")</f>
        <v/>
      </c>
      <c r="I117" s="12" t="str">
        <f>IF(AND($B117&gt;=Params!$Q$33,$C117&gt;=Params!$Q$16+((Params!$S$32-Params!$Q$16)/(Params!$S$33-Params!$Q$33))*($B117-Params!$Q$33)),$I$2,"")</f>
        <v/>
      </c>
      <c r="J117" s="1" t="str">
        <f>IF(AND($C117&gt;=Params!$C$22,$C117&lt;Params!$C$22+((Params!$E$17-Params!$C$22)/(Params!$E$33-Params!$C$33))*($B117-Params!$C$33),$C117&lt;Params!$E$17+((Params!$F$22-Params!$E$17)/(Params!$F$33-Params!$E$33))*($B117-Params!$E$33)),$J$2,"")</f>
        <v/>
      </c>
      <c r="K117" s="1" t="str">
        <f>IF(AND($C117&gt;=Params!$E$17+((Params!$F$22-Params!$E$17)/(Params!$F$33-Params!$E$33))*($B117-Params!$E$33),$C117&gt;=Params!$F$22+((Params!$J$20-Params!$F$22)/(Params!$J$33-Params!$F$33))*($B117-Params!$F$33),$C117&lt;Params!$E$17+((Params!$H$13-Params!$E$17)/(Params!$H$33-Params!$E$33))*($B117-Params!$E$33),$C117&lt;Params!$H$13+((Params!$J$20-Params!$H$13)/(Params!$J$33-Params!$H$33))*($B117-Params!$H$33)),$K$2,"")</f>
        <v/>
      </c>
      <c r="L117" s="1" t="str">
        <f>IF(AND($C117&gt;=Params!$H$13+((Params!$J$20-Params!$H$13)/(Params!$J$33-Params!$H$33))*($B117-Params!$H$33),$C117&gt;=Params!$J$20+((Params!$N$18-Params!$J$20)/(Params!$N$33-Params!$J$33))*($B117-Params!$J$33),$C117&lt;Params!$H$13+((Params!$K$9-Params!$H$13)/(Params!$K$33-Params!$H$33))*($B117-Params!$H$33),$C117&lt;Params!$K$9+((Params!$N$18-Params!$K$9)/(Params!$N$33-Params!$K$33))*($B117-Params!$K$33)),$L$2,"")</f>
        <v/>
      </c>
      <c r="M117" s="2" t="str">
        <f>IF(AND($C117&gt;=Params!$K$9+((Params!$N$18-Params!$K$9)/(Params!$N$33-Params!$K$33))*($B117-Params!$K$33),$C117&gt;=Params!$N$18+((Params!$Q$16-Params!$N$18)/(Params!$Q$33-Params!$N147))*($B117-Params!$Q$33),$C117&lt;Params!$K$9+((Params!$L$5-Params!$K$9)/(Params!$L$33-Params!$K$33))*($B117-Params!$K$33),$C117&lt;Params!$L$5+((Params!$Q$4-Params!$L$5)/(Params!$Q$33-Params!$L$33))*($B117-Params!$L$33),$B117&lt;Params!$Q$33),$M$2,"")</f>
        <v/>
      </c>
      <c r="N117" s="3" t="str">
        <f>IF(OR(AND($C117&gt;=Params!$A$26,$B117&gt;=Params!$A$33,$B117&lt;Params!$C$33,$C117&lt;Params!$A$18+((Params!$C$13-Params!$A$18)/(Params!$C$33-Params!$A$33))*($B117-Params!$A$33)),AND($B117&gt;=Params!$C$33,$C117&gt;Params!$C$22+((Params!$E$17-Params!$C$22)/(Params!$E$33-Params!$C$33))*($B117-Params!$C$33),$C117&lt;Params!$C$13+((Params!$E$17-Params!$C$13)/(Params!$E$33-Params!$C$33))*($B117-Params!$C$33))),$N$2,"")</f>
        <v/>
      </c>
      <c r="O117" s="1" t="str">
        <f>IF(AND($C117&gt;=Params!$C$13+((Params!$E$17-Params!$C$13)/(Params!$E$33-Params!$C$33))*($B117-Params!$C$33),$C117&gt;=Params!$E$17+((Params!$H$13-Params!$E$17)/(Params!$H$33-Params!$E$33))*($B117-Params!$E$33),$C117&lt;Params!$C$13+((Params!$D$9-Params!$C$13)/(Params!$D$33-Params!$C$33))*($B117-Params!$C$33),$C117&lt;Params!$D$9+((Params!$H$13-Params!$D$9)/(Params!$H$33-Params!$D$33))*($B117-Params!$D$33)),$O$2,"")</f>
        <v/>
      </c>
      <c r="P117" s="1" t="str">
        <f>IF(AND($C117&gt;=Params!$D$9+((Params!$H$13-Params!$D$9)/(Params!$H$33-Params!$D$33))*($B117-Params!$D$33),$C117&gt;=Params!$H$13+((Params!$K$9-Params!$H$13)/(Params!$K$33-Params!$H$33))*($B117-Params!$H$33),$C117&lt;Params!$D$9+((Params!$G$4-Params!$D$9)/(Params!$G$33-Params!$D$33))*($B117-Params!$D$33),$C117&lt;Params!$G$4+((Params!$K$9-Params!$G$4)/(Params!$K$33-Params!$G$33))*($B117-Params!$G$33)),$P$2,"")</f>
        <v/>
      </c>
      <c r="Q117" s="1" t="str">
        <f>IF(AND($C117&gt;=Params!$G$4+((Params!$K$9-Params!$G$4)/(Params!$K$33-Params!$G$33))*($B117-Params!$G$33),$C117&gt;Params!$K$9+((Params!$L$5-Params!$K$9)/(Params!$L$33-Params!$K$33))*($B117-Params!$K$33),$C117&lt;Params!$G$4+((Params!$L$5-Params!$G$4)/(Params!$L$33-Params!$G$33))*($B117-Params!$G$33)),$Q$2,"")</f>
        <v/>
      </c>
      <c r="R117" s="2" t="str">
        <f>IF(AND(OR($B117&lt;Params!$A$33,AND($B117&gt;=Params!$A$33,$B117&lt;Params!$C$33,$C117&gt;=Params!$A$18+((Params!$C$13-Params!$A$18)/(Params!$C$33-Params!$A$33))*($B117-Params!$A$33)),AND($B117&gt;=Params!$C$33,$B117&lt;Params!$D$33,$C117&gt;=Params!$C$13+((Params!$D$9-Params!$C$13)/(Params!$D$33-Params!$C$33))*($B117-Params!$C$33)),AND($B117&gt;=Params!$D$33,$C117&gt;=Params!$D$9+((Params!$G$4-Params!$D$9)/(Params!$G$33-Params!$D$33))*($B117-Params!$D$33))),$C117&lt;Params!$G$4,$B117&gt;0,$C117&gt;0),$R$2,"")</f>
        <v/>
      </c>
      <c r="S117" s="18" t="str">
        <f t="shared" si="1"/>
        <v>Basalt</v>
      </c>
      <c r="T117" s="14" t="str">
        <f>IF(AND($S117&lt;&gt;$J$2,$S117&lt;&gt;$K$2,$S117&lt;&gt;$L$2),"",
IF($S117=$J$2,IF(Data!$C117&gt;=Data!$D117+2,"Hawaiite","Potassic Trachybasalt"),
IF($S117=$K$2,IF(Data!$C117&gt;=Data!$D117+2,"Mugearite","Shoshonite"),
IF($S117=$L$2,(IF(Data!$C117&gt;=Data!$D117+2,"Benmoreite","Latite")),""))))</f>
        <v/>
      </c>
    </row>
    <row r="118" spans="1:20" x14ac:dyDescent="0.2">
      <c r="A118" s="16" t="str">
        <f>Data!$A118</f>
        <v>Botcharnikov et al 2005</v>
      </c>
      <c r="B118" s="27">
        <f>Data!$B118</f>
        <v>48.34</v>
      </c>
      <c r="C118" s="28">
        <f>Data!$C118+Data!$D118</f>
        <v>2.9</v>
      </c>
      <c r="D118" s="1" t="str">
        <f>IF(AND(AND($B118&gt;=Params!$A$33,$B118&lt;Params!$C$33),AND($C118&gt;=Params!$A$32,$C118&lt;Params!$A$26)),$D$2,"")</f>
        <v/>
      </c>
      <c r="E118" s="1" t="str">
        <f>IF(AND(AND($B118&gt;=Params!$C$33,$B118&lt;Params!$F$33),AND($C118&gt;=Params!$C$32,$C118&lt;Params!$C$22)),$E$2,"")</f>
        <v>Basalt</v>
      </c>
      <c r="F118" s="4" t="str">
        <f>IF(AND($B118&gt;=Params!$F$33,$B118&lt;Params!$J$33,$C118&lt;Params!$F$22+((Params!$J$20-Params!$F$22)/(Params!$J$33-Params!$F$33))*($B118-Params!$F$33)),$F$2,"")</f>
        <v/>
      </c>
      <c r="G118" s="4" t="str">
        <f>IF(AND($B118&gt;=Params!$J$33,$B118&lt;Params!$N$33,$C118&lt;Params!$J$20+((Params!$N$18-Params!$J$20)/(Params!$N$33-Params!$J$33))*($B118-Params!$J$33)),$G$2,"")</f>
        <v/>
      </c>
      <c r="H118" s="4" t="str">
        <f>IF(AND($B118&gt;=Params!$N$33,$C118&lt;Params!$N$18+((Params!$Q$16-Params!$N$18)/(Params!$Q$33-Params!$N$33))*($B118-Params!$N$33),C$3&lt;Params!$Q$16+((Params!$S$32-Params!$Q$16)/(Params!$S$33-Params!$Q$33))*($B118-Params!$Q$33)),$H$2,"")</f>
        <v/>
      </c>
      <c r="I118" s="12" t="str">
        <f>IF(AND($B118&gt;=Params!$Q$33,$C118&gt;=Params!$Q$16+((Params!$S$32-Params!$Q$16)/(Params!$S$33-Params!$Q$33))*($B118-Params!$Q$33)),$I$2,"")</f>
        <v/>
      </c>
      <c r="J118" s="1" t="str">
        <f>IF(AND($C118&gt;=Params!$C$22,$C118&lt;Params!$C$22+((Params!$E$17-Params!$C$22)/(Params!$E$33-Params!$C$33))*($B118-Params!$C$33),$C118&lt;Params!$E$17+((Params!$F$22-Params!$E$17)/(Params!$F$33-Params!$E$33))*($B118-Params!$E$33)),$J$2,"")</f>
        <v/>
      </c>
      <c r="K118" s="1" t="str">
        <f>IF(AND($C118&gt;=Params!$E$17+((Params!$F$22-Params!$E$17)/(Params!$F$33-Params!$E$33))*($B118-Params!$E$33),$C118&gt;=Params!$F$22+((Params!$J$20-Params!$F$22)/(Params!$J$33-Params!$F$33))*($B118-Params!$F$33),$C118&lt;Params!$E$17+((Params!$H$13-Params!$E$17)/(Params!$H$33-Params!$E$33))*($B118-Params!$E$33),$C118&lt;Params!$H$13+((Params!$J$20-Params!$H$13)/(Params!$J$33-Params!$H$33))*($B118-Params!$H$33)),$K$2,"")</f>
        <v/>
      </c>
      <c r="L118" s="1" t="str">
        <f>IF(AND($C118&gt;=Params!$H$13+((Params!$J$20-Params!$H$13)/(Params!$J$33-Params!$H$33))*($B118-Params!$H$33),$C118&gt;=Params!$J$20+((Params!$N$18-Params!$J$20)/(Params!$N$33-Params!$J$33))*($B118-Params!$J$33),$C118&lt;Params!$H$13+((Params!$K$9-Params!$H$13)/(Params!$K$33-Params!$H$33))*($B118-Params!$H$33),$C118&lt;Params!$K$9+((Params!$N$18-Params!$K$9)/(Params!$N$33-Params!$K$33))*($B118-Params!$K$33)),$L$2,"")</f>
        <v/>
      </c>
      <c r="M118" s="2" t="str">
        <f>IF(AND($C118&gt;=Params!$K$9+((Params!$N$18-Params!$K$9)/(Params!$N$33-Params!$K$33))*($B118-Params!$K$33),$C118&gt;=Params!$N$18+((Params!$Q$16-Params!$N$18)/(Params!$Q$33-Params!$N148))*($B118-Params!$Q$33),$C118&lt;Params!$K$9+((Params!$L$5-Params!$K$9)/(Params!$L$33-Params!$K$33))*($B118-Params!$K$33),$C118&lt;Params!$L$5+((Params!$Q$4-Params!$L$5)/(Params!$Q$33-Params!$L$33))*($B118-Params!$L$33),$B118&lt;Params!$Q$33),$M$2,"")</f>
        <v/>
      </c>
      <c r="N118" s="3" t="str">
        <f>IF(OR(AND($C118&gt;=Params!$A$26,$B118&gt;=Params!$A$33,$B118&lt;Params!$C$33,$C118&lt;Params!$A$18+((Params!$C$13-Params!$A$18)/(Params!$C$33-Params!$A$33))*($B118-Params!$A$33)),AND($B118&gt;=Params!$C$33,$C118&gt;Params!$C$22+((Params!$E$17-Params!$C$22)/(Params!$E$33-Params!$C$33))*($B118-Params!$C$33),$C118&lt;Params!$C$13+((Params!$E$17-Params!$C$13)/(Params!$E$33-Params!$C$33))*($B118-Params!$C$33))),$N$2,"")</f>
        <v/>
      </c>
      <c r="O118" s="1" t="str">
        <f>IF(AND($C118&gt;=Params!$C$13+((Params!$E$17-Params!$C$13)/(Params!$E$33-Params!$C$33))*($B118-Params!$C$33),$C118&gt;=Params!$E$17+((Params!$H$13-Params!$E$17)/(Params!$H$33-Params!$E$33))*($B118-Params!$E$33),$C118&lt;Params!$C$13+((Params!$D$9-Params!$C$13)/(Params!$D$33-Params!$C$33))*($B118-Params!$C$33),$C118&lt;Params!$D$9+((Params!$H$13-Params!$D$9)/(Params!$H$33-Params!$D$33))*($B118-Params!$D$33)),$O$2,"")</f>
        <v/>
      </c>
      <c r="P118" s="1" t="str">
        <f>IF(AND($C118&gt;=Params!$D$9+((Params!$H$13-Params!$D$9)/(Params!$H$33-Params!$D$33))*($B118-Params!$D$33),$C118&gt;=Params!$H$13+((Params!$K$9-Params!$H$13)/(Params!$K$33-Params!$H$33))*($B118-Params!$H$33),$C118&lt;Params!$D$9+((Params!$G$4-Params!$D$9)/(Params!$G$33-Params!$D$33))*($B118-Params!$D$33),$C118&lt;Params!$G$4+((Params!$K$9-Params!$G$4)/(Params!$K$33-Params!$G$33))*($B118-Params!$G$33)),$P$2,"")</f>
        <v/>
      </c>
      <c r="Q118" s="1" t="str">
        <f>IF(AND($C118&gt;=Params!$G$4+((Params!$K$9-Params!$G$4)/(Params!$K$33-Params!$G$33))*($B118-Params!$G$33),$C118&gt;Params!$K$9+((Params!$L$5-Params!$K$9)/(Params!$L$33-Params!$K$33))*($B118-Params!$K$33),$C118&lt;Params!$G$4+((Params!$L$5-Params!$G$4)/(Params!$L$33-Params!$G$33))*($B118-Params!$G$33)),$Q$2,"")</f>
        <v/>
      </c>
      <c r="R118" s="2" t="str">
        <f>IF(AND(OR($B118&lt;Params!$A$33,AND($B118&gt;=Params!$A$33,$B118&lt;Params!$C$33,$C118&gt;=Params!$A$18+((Params!$C$13-Params!$A$18)/(Params!$C$33-Params!$A$33))*($B118-Params!$A$33)),AND($B118&gt;=Params!$C$33,$B118&lt;Params!$D$33,$C118&gt;=Params!$C$13+((Params!$D$9-Params!$C$13)/(Params!$D$33-Params!$C$33))*($B118-Params!$C$33)),AND($B118&gt;=Params!$D$33,$C118&gt;=Params!$D$9+((Params!$G$4-Params!$D$9)/(Params!$G$33-Params!$D$33))*($B118-Params!$D$33))),$C118&lt;Params!$G$4,$B118&gt;0,$C118&gt;0),$R$2,"")</f>
        <v/>
      </c>
      <c r="S118" s="18" t="str">
        <f t="shared" si="1"/>
        <v>Basalt</v>
      </c>
      <c r="T118" s="14" t="str">
        <f>IF(AND($S118&lt;&gt;$J$2,$S118&lt;&gt;$K$2,$S118&lt;&gt;$L$2),"",
IF($S118=$J$2,IF(Data!$C118&gt;=Data!$D118+2,"Hawaiite","Potassic Trachybasalt"),
IF($S118=$K$2,IF(Data!$C118&gt;=Data!$D118+2,"Mugearite","Shoshonite"),
IF($S118=$L$2,(IF(Data!$C118&gt;=Data!$D118+2,"Benmoreite","Latite")),""))))</f>
        <v/>
      </c>
    </row>
    <row r="119" spans="1:20" x14ac:dyDescent="0.2">
      <c r="A119" s="16" t="str">
        <f>Data!$A119</f>
        <v>Botcharnikov et al 2005</v>
      </c>
      <c r="B119" s="27">
        <f>Data!$B119</f>
        <v>48.34</v>
      </c>
      <c r="C119" s="28">
        <f>Data!$C119+Data!$D119</f>
        <v>2.9</v>
      </c>
      <c r="D119" s="1" t="str">
        <f>IF(AND(AND($B119&gt;=Params!$A$33,$B119&lt;Params!$C$33),AND($C119&gt;=Params!$A$32,$C119&lt;Params!$A$26)),$D$2,"")</f>
        <v/>
      </c>
      <c r="E119" s="1" t="str">
        <f>IF(AND(AND($B119&gt;=Params!$C$33,$B119&lt;Params!$F$33),AND($C119&gt;=Params!$C$32,$C119&lt;Params!$C$22)),$E$2,"")</f>
        <v>Basalt</v>
      </c>
      <c r="F119" s="4" t="str">
        <f>IF(AND($B119&gt;=Params!$F$33,$B119&lt;Params!$J$33,$C119&lt;Params!$F$22+((Params!$J$20-Params!$F$22)/(Params!$J$33-Params!$F$33))*($B119-Params!$F$33)),$F$2,"")</f>
        <v/>
      </c>
      <c r="G119" s="4" t="str">
        <f>IF(AND($B119&gt;=Params!$J$33,$B119&lt;Params!$N$33,$C119&lt;Params!$J$20+((Params!$N$18-Params!$J$20)/(Params!$N$33-Params!$J$33))*($B119-Params!$J$33)),$G$2,"")</f>
        <v/>
      </c>
      <c r="H119" s="4" t="str">
        <f>IF(AND($B119&gt;=Params!$N$33,$C119&lt;Params!$N$18+((Params!$Q$16-Params!$N$18)/(Params!$Q$33-Params!$N$33))*($B119-Params!$N$33),C$3&lt;Params!$Q$16+((Params!$S$32-Params!$Q$16)/(Params!$S$33-Params!$Q$33))*($B119-Params!$Q$33)),$H$2,"")</f>
        <v/>
      </c>
      <c r="I119" s="12" t="str">
        <f>IF(AND($B119&gt;=Params!$Q$33,$C119&gt;=Params!$Q$16+((Params!$S$32-Params!$Q$16)/(Params!$S$33-Params!$Q$33))*($B119-Params!$Q$33)),$I$2,"")</f>
        <v/>
      </c>
      <c r="J119" s="1" t="str">
        <f>IF(AND($C119&gt;=Params!$C$22,$C119&lt;Params!$C$22+((Params!$E$17-Params!$C$22)/(Params!$E$33-Params!$C$33))*($B119-Params!$C$33),$C119&lt;Params!$E$17+((Params!$F$22-Params!$E$17)/(Params!$F$33-Params!$E$33))*($B119-Params!$E$33)),$J$2,"")</f>
        <v/>
      </c>
      <c r="K119" s="1" t="str">
        <f>IF(AND($C119&gt;=Params!$E$17+((Params!$F$22-Params!$E$17)/(Params!$F$33-Params!$E$33))*($B119-Params!$E$33),$C119&gt;=Params!$F$22+((Params!$J$20-Params!$F$22)/(Params!$J$33-Params!$F$33))*($B119-Params!$F$33),$C119&lt;Params!$E$17+((Params!$H$13-Params!$E$17)/(Params!$H$33-Params!$E$33))*($B119-Params!$E$33),$C119&lt;Params!$H$13+((Params!$J$20-Params!$H$13)/(Params!$J$33-Params!$H$33))*($B119-Params!$H$33)),$K$2,"")</f>
        <v/>
      </c>
      <c r="L119" s="1" t="str">
        <f>IF(AND($C119&gt;=Params!$H$13+((Params!$J$20-Params!$H$13)/(Params!$J$33-Params!$H$33))*($B119-Params!$H$33),$C119&gt;=Params!$J$20+((Params!$N$18-Params!$J$20)/(Params!$N$33-Params!$J$33))*($B119-Params!$J$33),$C119&lt;Params!$H$13+((Params!$K$9-Params!$H$13)/(Params!$K$33-Params!$H$33))*($B119-Params!$H$33),$C119&lt;Params!$K$9+((Params!$N$18-Params!$K$9)/(Params!$N$33-Params!$K$33))*($B119-Params!$K$33)),$L$2,"")</f>
        <v/>
      </c>
      <c r="M119" s="2" t="str">
        <f>IF(AND($C119&gt;=Params!$K$9+((Params!$N$18-Params!$K$9)/(Params!$N$33-Params!$K$33))*($B119-Params!$K$33),$C119&gt;=Params!$N$18+((Params!$Q$16-Params!$N$18)/(Params!$Q$33-Params!$N149))*($B119-Params!$Q$33),$C119&lt;Params!$K$9+((Params!$L$5-Params!$K$9)/(Params!$L$33-Params!$K$33))*($B119-Params!$K$33),$C119&lt;Params!$L$5+((Params!$Q$4-Params!$L$5)/(Params!$Q$33-Params!$L$33))*($B119-Params!$L$33),$B119&lt;Params!$Q$33),$M$2,"")</f>
        <v/>
      </c>
      <c r="N119" s="3" t="str">
        <f>IF(OR(AND($C119&gt;=Params!$A$26,$B119&gt;=Params!$A$33,$B119&lt;Params!$C$33,$C119&lt;Params!$A$18+((Params!$C$13-Params!$A$18)/(Params!$C$33-Params!$A$33))*($B119-Params!$A$33)),AND($B119&gt;=Params!$C$33,$C119&gt;Params!$C$22+((Params!$E$17-Params!$C$22)/(Params!$E$33-Params!$C$33))*($B119-Params!$C$33),$C119&lt;Params!$C$13+((Params!$E$17-Params!$C$13)/(Params!$E$33-Params!$C$33))*($B119-Params!$C$33))),$N$2,"")</f>
        <v/>
      </c>
      <c r="O119" s="1" t="str">
        <f>IF(AND($C119&gt;=Params!$C$13+((Params!$E$17-Params!$C$13)/(Params!$E$33-Params!$C$33))*($B119-Params!$C$33),$C119&gt;=Params!$E$17+((Params!$H$13-Params!$E$17)/(Params!$H$33-Params!$E$33))*($B119-Params!$E$33),$C119&lt;Params!$C$13+((Params!$D$9-Params!$C$13)/(Params!$D$33-Params!$C$33))*($B119-Params!$C$33),$C119&lt;Params!$D$9+((Params!$H$13-Params!$D$9)/(Params!$H$33-Params!$D$33))*($B119-Params!$D$33)),$O$2,"")</f>
        <v/>
      </c>
      <c r="P119" s="1" t="str">
        <f>IF(AND($C119&gt;=Params!$D$9+((Params!$H$13-Params!$D$9)/(Params!$H$33-Params!$D$33))*($B119-Params!$D$33),$C119&gt;=Params!$H$13+((Params!$K$9-Params!$H$13)/(Params!$K$33-Params!$H$33))*($B119-Params!$H$33),$C119&lt;Params!$D$9+((Params!$G$4-Params!$D$9)/(Params!$G$33-Params!$D$33))*($B119-Params!$D$33),$C119&lt;Params!$G$4+((Params!$K$9-Params!$G$4)/(Params!$K$33-Params!$G$33))*($B119-Params!$G$33)),$P$2,"")</f>
        <v/>
      </c>
      <c r="Q119" s="1" t="str">
        <f>IF(AND($C119&gt;=Params!$G$4+((Params!$K$9-Params!$G$4)/(Params!$K$33-Params!$G$33))*($B119-Params!$G$33),$C119&gt;Params!$K$9+((Params!$L$5-Params!$K$9)/(Params!$L$33-Params!$K$33))*($B119-Params!$K$33),$C119&lt;Params!$G$4+((Params!$L$5-Params!$G$4)/(Params!$L$33-Params!$G$33))*($B119-Params!$G$33)),$Q$2,"")</f>
        <v/>
      </c>
      <c r="R119" s="2" t="str">
        <f>IF(AND(OR($B119&lt;Params!$A$33,AND($B119&gt;=Params!$A$33,$B119&lt;Params!$C$33,$C119&gt;=Params!$A$18+((Params!$C$13-Params!$A$18)/(Params!$C$33-Params!$A$33))*($B119-Params!$A$33)),AND($B119&gt;=Params!$C$33,$B119&lt;Params!$D$33,$C119&gt;=Params!$C$13+((Params!$D$9-Params!$C$13)/(Params!$D$33-Params!$C$33))*($B119-Params!$C$33)),AND($B119&gt;=Params!$D$33,$C119&gt;=Params!$D$9+((Params!$G$4-Params!$D$9)/(Params!$G$33-Params!$D$33))*($B119-Params!$D$33))),$C119&lt;Params!$G$4,$B119&gt;0,$C119&gt;0),$R$2,"")</f>
        <v/>
      </c>
      <c r="S119" s="18" t="str">
        <f t="shared" si="1"/>
        <v>Basalt</v>
      </c>
      <c r="T119" s="14" t="str">
        <f>IF(AND($S119&lt;&gt;$J$2,$S119&lt;&gt;$K$2,$S119&lt;&gt;$L$2),"",
IF($S119=$J$2,IF(Data!$C119&gt;=Data!$D119+2,"Hawaiite","Potassic Trachybasalt"),
IF($S119=$K$2,IF(Data!$C119&gt;=Data!$D119+2,"Mugearite","Shoshonite"),
IF($S119=$L$2,(IF(Data!$C119&gt;=Data!$D119+2,"Benmoreite","Latite")),""))))</f>
        <v/>
      </c>
    </row>
    <row r="120" spans="1:20" x14ac:dyDescent="0.2">
      <c r="A120" s="16" t="str">
        <f>Data!$A120</f>
        <v>Botcharnikov et al 2005</v>
      </c>
      <c r="B120" s="27">
        <f>Data!$B120</f>
        <v>48.34</v>
      </c>
      <c r="C120" s="28">
        <f>Data!$C120+Data!$D120</f>
        <v>2.9</v>
      </c>
      <c r="D120" s="1" t="str">
        <f>IF(AND(AND($B120&gt;=Params!$A$33,$B120&lt;Params!$C$33),AND($C120&gt;=Params!$A$32,$C120&lt;Params!$A$26)),$D$2,"")</f>
        <v/>
      </c>
      <c r="E120" s="1" t="str">
        <f>IF(AND(AND($B120&gt;=Params!$C$33,$B120&lt;Params!$F$33),AND($C120&gt;=Params!$C$32,$C120&lt;Params!$C$22)),$E$2,"")</f>
        <v>Basalt</v>
      </c>
      <c r="F120" s="4" t="str">
        <f>IF(AND($B120&gt;=Params!$F$33,$B120&lt;Params!$J$33,$C120&lt;Params!$F$22+((Params!$J$20-Params!$F$22)/(Params!$J$33-Params!$F$33))*($B120-Params!$F$33)),$F$2,"")</f>
        <v/>
      </c>
      <c r="G120" s="4" t="str">
        <f>IF(AND($B120&gt;=Params!$J$33,$B120&lt;Params!$N$33,$C120&lt;Params!$J$20+((Params!$N$18-Params!$J$20)/(Params!$N$33-Params!$J$33))*($B120-Params!$J$33)),$G$2,"")</f>
        <v/>
      </c>
      <c r="H120" s="4" t="str">
        <f>IF(AND($B120&gt;=Params!$N$33,$C120&lt;Params!$N$18+((Params!$Q$16-Params!$N$18)/(Params!$Q$33-Params!$N$33))*($B120-Params!$N$33),C$3&lt;Params!$Q$16+((Params!$S$32-Params!$Q$16)/(Params!$S$33-Params!$Q$33))*($B120-Params!$Q$33)),$H$2,"")</f>
        <v/>
      </c>
      <c r="I120" s="12" t="str">
        <f>IF(AND($B120&gt;=Params!$Q$33,$C120&gt;=Params!$Q$16+((Params!$S$32-Params!$Q$16)/(Params!$S$33-Params!$Q$33))*($B120-Params!$Q$33)),$I$2,"")</f>
        <v/>
      </c>
      <c r="J120" s="1" t="str">
        <f>IF(AND($C120&gt;=Params!$C$22,$C120&lt;Params!$C$22+((Params!$E$17-Params!$C$22)/(Params!$E$33-Params!$C$33))*($B120-Params!$C$33),$C120&lt;Params!$E$17+((Params!$F$22-Params!$E$17)/(Params!$F$33-Params!$E$33))*($B120-Params!$E$33)),$J$2,"")</f>
        <v/>
      </c>
      <c r="K120" s="1" t="str">
        <f>IF(AND($C120&gt;=Params!$E$17+((Params!$F$22-Params!$E$17)/(Params!$F$33-Params!$E$33))*($B120-Params!$E$33),$C120&gt;=Params!$F$22+((Params!$J$20-Params!$F$22)/(Params!$J$33-Params!$F$33))*($B120-Params!$F$33),$C120&lt;Params!$E$17+((Params!$H$13-Params!$E$17)/(Params!$H$33-Params!$E$33))*($B120-Params!$E$33),$C120&lt;Params!$H$13+((Params!$J$20-Params!$H$13)/(Params!$J$33-Params!$H$33))*($B120-Params!$H$33)),$K$2,"")</f>
        <v/>
      </c>
      <c r="L120" s="1" t="str">
        <f>IF(AND($C120&gt;=Params!$H$13+((Params!$J$20-Params!$H$13)/(Params!$J$33-Params!$H$33))*($B120-Params!$H$33),$C120&gt;=Params!$J$20+((Params!$N$18-Params!$J$20)/(Params!$N$33-Params!$J$33))*($B120-Params!$J$33),$C120&lt;Params!$H$13+((Params!$K$9-Params!$H$13)/(Params!$K$33-Params!$H$33))*($B120-Params!$H$33),$C120&lt;Params!$K$9+((Params!$N$18-Params!$K$9)/(Params!$N$33-Params!$K$33))*($B120-Params!$K$33)),$L$2,"")</f>
        <v/>
      </c>
      <c r="M120" s="2" t="str">
        <f>IF(AND($C120&gt;=Params!$K$9+((Params!$N$18-Params!$K$9)/(Params!$N$33-Params!$K$33))*($B120-Params!$K$33),$C120&gt;=Params!$N$18+((Params!$Q$16-Params!$N$18)/(Params!$Q$33-Params!$N150))*($B120-Params!$Q$33),$C120&lt;Params!$K$9+((Params!$L$5-Params!$K$9)/(Params!$L$33-Params!$K$33))*($B120-Params!$K$33),$C120&lt;Params!$L$5+((Params!$Q$4-Params!$L$5)/(Params!$Q$33-Params!$L$33))*($B120-Params!$L$33),$B120&lt;Params!$Q$33),$M$2,"")</f>
        <v/>
      </c>
      <c r="N120" s="3" t="str">
        <f>IF(OR(AND($C120&gt;=Params!$A$26,$B120&gt;=Params!$A$33,$B120&lt;Params!$C$33,$C120&lt;Params!$A$18+((Params!$C$13-Params!$A$18)/(Params!$C$33-Params!$A$33))*($B120-Params!$A$33)),AND($B120&gt;=Params!$C$33,$C120&gt;Params!$C$22+((Params!$E$17-Params!$C$22)/(Params!$E$33-Params!$C$33))*($B120-Params!$C$33),$C120&lt;Params!$C$13+((Params!$E$17-Params!$C$13)/(Params!$E$33-Params!$C$33))*($B120-Params!$C$33))),$N$2,"")</f>
        <v/>
      </c>
      <c r="O120" s="1" t="str">
        <f>IF(AND($C120&gt;=Params!$C$13+((Params!$E$17-Params!$C$13)/(Params!$E$33-Params!$C$33))*($B120-Params!$C$33),$C120&gt;=Params!$E$17+((Params!$H$13-Params!$E$17)/(Params!$H$33-Params!$E$33))*($B120-Params!$E$33),$C120&lt;Params!$C$13+((Params!$D$9-Params!$C$13)/(Params!$D$33-Params!$C$33))*($B120-Params!$C$33),$C120&lt;Params!$D$9+((Params!$H$13-Params!$D$9)/(Params!$H$33-Params!$D$33))*($B120-Params!$D$33)),$O$2,"")</f>
        <v/>
      </c>
      <c r="P120" s="1" t="str">
        <f>IF(AND($C120&gt;=Params!$D$9+((Params!$H$13-Params!$D$9)/(Params!$H$33-Params!$D$33))*($B120-Params!$D$33),$C120&gt;=Params!$H$13+((Params!$K$9-Params!$H$13)/(Params!$K$33-Params!$H$33))*($B120-Params!$H$33),$C120&lt;Params!$D$9+((Params!$G$4-Params!$D$9)/(Params!$G$33-Params!$D$33))*($B120-Params!$D$33),$C120&lt;Params!$G$4+((Params!$K$9-Params!$G$4)/(Params!$K$33-Params!$G$33))*($B120-Params!$G$33)),$P$2,"")</f>
        <v/>
      </c>
      <c r="Q120" s="1" t="str">
        <f>IF(AND($C120&gt;=Params!$G$4+((Params!$K$9-Params!$G$4)/(Params!$K$33-Params!$G$33))*($B120-Params!$G$33),$C120&gt;Params!$K$9+((Params!$L$5-Params!$K$9)/(Params!$L$33-Params!$K$33))*($B120-Params!$K$33),$C120&lt;Params!$G$4+((Params!$L$5-Params!$G$4)/(Params!$L$33-Params!$G$33))*($B120-Params!$G$33)),$Q$2,"")</f>
        <v/>
      </c>
      <c r="R120" s="2" t="str">
        <f>IF(AND(OR($B120&lt;Params!$A$33,AND($B120&gt;=Params!$A$33,$B120&lt;Params!$C$33,$C120&gt;=Params!$A$18+((Params!$C$13-Params!$A$18)/(Params!$C$33-Params!$A$33))*($B120-Params!$A$33)),AND($B120&gt;=Params!$C$33,$B120&lt;Params!$D$33,$C120&gt;=Params!$C$13+((Params!$D$9-Params!$C$13)/(Params!$D$33-Params!$C$33))*($B120-Params!$C$33)),AND($B120&gt;=Params!$D$33,$C120&gt;=Params!$D$9+((Params!$G$4-Params!$D$9)/(Params!$G$33-Params!$D$33))*($B120-Params!$D$33))),$C120&lt;Params!$G$4,$B120&gt;0,$C120&gt;0),$R$2,"")</f>
        <v/>
      </c>
      <c r="S120" s="18" t="str">
        <f t="shared" si="1"/>
        <v>Basalt</v>
      </c>
      <c r="T120" s="14" t="str">
        <f>IF(AND($S120&lt;&gt;$J$2,$S120&lt;&gt;$K$2,$S120&lt;&gt;$L$2),"",
IF($S120=$J$2,IF(Data!$C120&gt;=Data!$D120+2,"Hawaiite","Potassic Trachybasalt"),
IF($S120=$K$2,IF(Data!$C120&gt;=Data!$D120+2,"Mugearite","Shoshonite"),
IF($S120=$L$2,(IF(Data!$C120&gt;=Data!$D120+2,"Benmoreite","Latite")),""))))</f>
        <v/>
      </c>
    </row>
    <row r="121" spans="1:20" x14ac:dyDescent="0.2">
      <c r="A121" s="16" t="str">
        <f>Data!$A121</f>
        <v>Botcharnikov et al 2005</v>
      </c>
      <c r="B121" s="27">
        <f>Data!$B121</f>
        <v>48.34</v>
      </c>
      <c r="C121" s="28">
        <f>Data!$C121+Data!$D121</f>
        <v>2.9</v>
      </c>
      <c r="D121" s="1" t="str">
        <f>IF(AND(AND($B121&gt;=Params!$A$33,$B121&lt;Params!$C$33),AND($C121&gt;=Params!$A$32,$C121&lt;Params!$A$26)),$D$2,"")</f>
        <v/>
      </c>
      <c r="E121" s="1" t="str">
        <f>IF(AND(AND($B121&gt;=Params!$C$33,$B121&lt;Params!$F$33),AND($C121&gt;=Params!$C$32,$C121&lt;Params!$C$22)),$E$2,"")</f>
        <v>Basalt</v>
      </c>
      <c r="F121" s="4" t="str">
        <f>IF(AND($B121&gt;=Params!$F$33,$B121&lt;Params!$J$33,$C121&lt;Params!$F$22+((Params!$J$20-Params!$F$22)/(Params!$J$33-Params!$F$33))*($B121-Params!$F$33)),$F$2,"")</f>
        <v/>
      </c>
      <c r="G121" s="4" t="str">
        <f>IF(AND($B121&gt;=Params!$J$33,$B121&lt;Params!$N$33,$C121&lt;Params!$J$20+((Params!$N$18-Params!$J$20)/(Params!$N$33-Params!$J$33))*($B121-Params!$J$33)),$G$2,"")</f>
        <v/>
      </c>
      <c r="H121" s="4" t="str">
        <f>IF(AND($B121&gt;=Params!$N$33,$C121&lt;Params!$N$18+((Params!$Q$16-Params!$N$18)/(Params!$Q$33-Params!$N$33))*($B121-Params!$N$33),C$3&lt;Params!$Q$16+((Params!$S$32-Params!$Q$16)/(Params!$S$33-Params!$Q$33))*($B121-Params!$Q$33)),$H$2,"")</f>
        <v/>
      </c>
      <c r="I121" s="12" t="str">
        <f>IF(AND($B121&gt;=Params!$Q$33,$C121&gt;=Params!$Q$16+((Params!$S$32-Params!$Q$16)/(Params!$S$33-Params!$Q$33))*($B121-Params!$Q$33)),$I$2,"")</f>
        <v/>
      </c>
      <c r="J121" s="1" t="str">
        <f>IF(AND($C121&gt;=Params!$C$22,$C121&lt;Params!$C$22+((Params!$E$17-Params!$C$22)/(Params!$E$33-Params!$C$33))*($B121-Params!$C$33),$C121&lt;Params!$E$17+((Params!$F$22-Params!$E$17)/(Params!$F$33-Params!$E$33))*($B121-Params!$E$33)),$J$2,"")</f>
        <v/>
      </c>
      <c r="K121" s="1" t="str">
        <f>IF(AND($C121&gt;=Params!$E$17+((Params!$F$22-Params!$E$17)/(Params!$F$33-Params!$E$33))*($B121-Params!$E$33),$C121&gt;=Params!$F$22+((Params!$J$20-Params!$F$22)/(Params!$J$33-Params!$F$33))*($B121-Params!$F$33),$C121&lt;Params!$E$17+((Params!$H$13-Params!$E$17)/(Params!$H$33-Params!$E$33))*($B121-Params!$E$33),$C121&lt;Params!$H$13+((Params!$J$20-Params!$H$13)/(Params!$J$33-Params!$H$33))*($B121-Params!$H$33)),$K$2,"")</f>
        <v/>
      </c>
      <c r="L121" s="1" t="str">
        <f>IF(AND($C121&gt;=Params!$H$13+((Params!$J$20-Params!$H$13)/(Params!$J$33-Params!$H$33))*($B121-Params!$H$33),$C121&gt;=Params!$J$20+((Params!$N$18-Params!$J$20)/(Params!$N$33-Params!$J$33))*($B121-Params!$J$33),$C121&lt;Params!$H$13+((Params!$K$9-Params!$H$13)/(Params!$K$33-Params!$H$33))*($B121-Params!$H$33),$C121&lt;Params!$K$9+((Params!$N$18-Params!$K$9)/(Params!$N$33-Params!$K$33))*($B121-Params!$K$33)),$L$2,"")</f>
        <v/>
      </c>
      <c r="M121" s="2" t="str">
        <f>IF(AND($C121&gt;=Params!$K$9+((Params!$N$18-Params!$K$9)/(Params!$N$33-Params!$K$33))*($B121-Params!$K$33),$C121&gt;=Params!$N$18+((Params!$Q$16-Params!$N$18)/(Params!$Q$33-Params!$N151))*($B121-Params!$Q$33),$C121&lt;Params!$K$9+((Params!$L$5-Params!$K$9)/(Params!$L$33-Params!$K$33))*($B121-Params!$K$33),$C121&lt;Params!$L$5+((Params!$Q$4-Params!$L$5)/(Params!$Q$33-Params!$L$33))*($B121-Params!$L$33),$B121&lt;Params!$Q$33),$M$2,"")</f>
        <v/>
      </c>
      <c r="N121" s="3" t="str">
        <f>IF(OR(AND($C121&gt;=Params!$A$26,$B121&gt;=Params!$A$33,$B121&lt;Params!$C$33,$C121&lt;Params!$A$18+((Params!$C$13-Params!$A$18)/(Params!$C$33-Params!$A$33))*($B121-Params!$A$33)),AND($B121&gt;=Params!$C$33,$C121&gt;Params!$C$22+((Params!$E$17-Params!$C$22)/(Params!$E$33-Params!$C$33))*($B121-Params!$C$33),$C121&lt;Params!$C$13+((Params!$E$17-Params!$C$13)/(Params!$E$33-Params!$C$33))*($B121-Params!$C$33))),$N$2,"")</f>
        <v/>
      </c>
      <c r="O121" s="1" t="str">
        <f>IF(AND($C121&gt;=Params!$C$13+((Params!$E$17-Params!$C$13)/(Params!$E$33-Params!$C$33))*($B121-Params!$C$33),$C121&gt;=Params!$E$17+((Params!$H$13-Params!$E$17)/(Params!$H$33-Params!$E$33))*($B121-Params!$E$33),$C121&lt;Params!$C$13+((Params!$D$9-Params!$C$13)/(Params!$D$33-Params!$C$33))*($B121-Params!$C$33),$C121&lt;Params!$D$9+((Params!$H$13-Params!$D$9)/(Params!$H$33-Params!$D$33))*($B121-Params!$D$33)),$O$2,"")</f>
        <v/>
      </c>
      <c r="P121" s="1" t="str">
        <f>IF(AND($C121&gt;=Params!$D$9+((Params!$H$13-Params!$D$9)/(Params!$H$33-Params!$D$33))*($B121-Params!$D$33),$C121&gt;=Params!$H$13+((Params!$K$9-Params!$H$13)/(Params!$K$33-Params!$H$33))*($B121-Params!$H$33),$C121&lt;Params!$D$9+((Params!$G$4-Params!$D$9)/(Params!$G$33-Params!$D$33))*($B121-Params!$D$33),$C121&lt;Params!$G$4+((Params!$K$9-Params!$G$4)/(Params!$K$33-Params!$G$33))*($B121-Params!$G$33)),$P$2,"")</f>
        <v/>
      </c>
      <c r="Q121" s="1" t="str">
        <f>IF(AND($C121&gt;=Params!$G$4+((Params!$K$9-Params!$G$4)/(Params!$K$33-Params!$G$33))*($B121-Params!$G$33),$C121&gt;Params!$K$9+((Params!$L$5-Params!$K$9)/(Params!$L$33-Params!$K$33))*($B121-Params!$K$33),$C121&lt;Params!$G$4+((Params!$L$5-Params!$G$4)/(Params!$L$33-Params!$G$33))*($B121-Params!$G$33)),$Q$2,"")</f>
        <v/>
      </c>
      <c r="R121" s="2" t="str">
        <f>IF(AND(OR($B121&lt;Params!$A$33,AND($B121&gt;=Params!$A$33,$B121&lt;Params!$C$33,$C121&gt;=Params!$A$18+((Params!$C$13-Params!$A$18)/(Params!$C$33-Params!$A$33))*($B121-Params!$A$33)),AND($B121&gt;=Params!$C$33,$B121&lt;Params!$D$33,$C121&gt;=Params!$C$13+((Params!$D$9-Params!$C$13)/(Params!$D$33-Params!$C$33))*($B121-Params!$C$33)),AND($B121&gt;=Params!$D$33,$C121&gt;=Params!$D$9+((Params!$G$4-Params!$D$9)/(Params!$G$33-Params!$D$33))*($B121-Params!$D$33))),$C121&lt;Params!$G$4,$B121&gt;0,$C121&gt;0),$R$2,"")</f>
        <v/>
      </c>
      <c r="S121" s="18" t="str">
        <f t="shared" si="1"/>
        <v>Basalt</v>
      </c>
      <c r="T121" s="14" t="str">
        <f>IF(AND($S121&lt;&gt;$J$2,$S121&lt;&gt;$K$2,$S121&lt;&gt;$L$2),"",
IF($S121=$J$2,IF(Data!$C121&gt;=Data!$D121+2,"Hawaiite","Potassic Trachybasalt"),
IF($S121=$K$2,IF(Data!$C121&gt;=Data!$D121+2,"Mugearite","Shoshonite"),
IF($S121=$L$2,(IF(Data!$C121&gt;=Data!$D121+2,"Benmoreite","Latite")),""))))</f>
        <v/>
      </c>
    </row>
    <row r="122" spans="1:20" x14ac:dyDescent="0.2">
      <c r="A122" s="16" t="str">
        <f>Data!$A122</f>
        <v>Botcharnikov et al 2005</v>
      </c>
      <c r="B122" s="27">
        <f>Data!$B122</f>
        <v>48.34</v>
      </c>
      <c r="C122" s="28">
        <f>Data!$C122+Data!$D122</f>
        <v>2.9</v>
      </c>
      <c r="D122" s="1" t="str">
        <f>IF(AND(AND($B122&gt;=Params!$A$33,$B122&lt;Params!$C$33),AND($C122&gt;=Params!$A$32,$C122&lt;Params!$A$26)),$D$2,"")</f>
        <v/>
      </c>
      <c r="E122" s="1" t="str">
        <f>IF(AND(AND($B122&gt;=Params!$C$33,$B122&lt;Params!$F$33),AND($C122&gt;=Params!$C$32,$C122&lt;Params!$C$22)),$E$2,"")</f>
        <v>Basalt</v>
      </c>
      <c r="F122" s="4" t="str">
        <f>IF(AND($B122&gt;=Params!$F$33,$B122&lt;Params!$J$33,$C122&lt;Params!$F$22+((Params!$J$20-Params!$F$22)/(Params!$J$33-Params!$F$33))*($B122-Params!$F$33)),$F$2,"")</f>
        <v/>
      </c>
      <c r="G122" s="4" t="str">
        <f>IF(AND($B122&gt;=Params!$J$33,$B122&lt;Params!$N$33,$C122&lt;Params!$J$20+((Params!$N$18-Params!$J$20)/(Params!$N$33-Params!$J$33))*($B122-Params!$J$33)),$G$2,"")</f>
        <v/>
      </c>
      <c r="H122" s="4" t="str">
        <f>IF(AND($B122&gt;=Params!$N$33,$C122&lt;Params!$N$18+((Params!$Q$16-Params!$N$18)/(Params!$Q$33-Params!$N$33))*($B122-Params!$N$33),C$3&lt;Params!$Q$16+((Params!$S$32-Params!$Q$16)/(Params!$S$33-Params!$Q$33))*($B122-Params!$Q$33)),$H$2,"")</f>
        <v/>
      </c>
      <c r="I122" s="12" t="str">
        <f>IF(AND($B122&gt;=Params!$Q$33,$C122&gt;=Params!$Q$16+((Params!$S$32-Params!$Q$16)/(Params!$S$33-Params!$Q$33))*($B122-Params!$Q$33)),$I$2,"")</f>
        <v/>
      </c>
      <c r="J122" s="1" t="str">
        <f>IF(AND($C122&gt;=Params!$C$22,$C122&lt;Params!$C$22+((Params!$E$17-Params!$C$22)/(Params!$E$33-Params!$C$33))*($B122-Params!$C$33),$C122&lt;Params!$E$17+((Params!$F$22-Params!$E$17)/(Params!$F$33-Params!$E$33))*($B122-Params!$E$33)),$J$2,"")</f>
        <v/>
      </c>
      <c r="K122" s="1" t="str">
        <f>IF(AND($C122&gt;=Params!$E$17+((Params!$F$22-Params!$E$17)/(Params!$F$33-Params!$E$33))*($B122-Params!$E$33),$C122&gt;=Params!$F$22+((Params!$J$20-Params!$F$22)/(Params!$J$33-Params!$F$33))*($B122-Params!$F$33),$C122&lt;Params!$E$17+((Params!$H$13-Params!$E$17)/(Params!$H$33-Params!$E$33))*($B122-Params!$E$33),$C122&lt;Params!$H$13+((Params!$J$20-Params!$H$13)/(Params!$J$33-Params!$H$33))*($B122-Params!$H$33)),$K$2,"")</f>
        <v/>
      </c>
      <c r="L122" s="1" t="str">
        <f>IF(AND($C122&gt;=Params!$H$13+((Params!$J$20-Params!$H$13)/(Params!$J$33-Params!$H$33))*($B122-Params!$H$33),$C122&gt;=Params!$J$20+((Params!$N$18-Params!$J$20)/(Params!$N$33-Params!$J$33))*($B122-Params!$J$33),$C122&lt;Params!$H$13+((Params!$K$9-Params!$H$13)/(Params!$K$33-Params!$H$33))*($B122-Params!$H$33),$C122&lt;Params!$K$9+((Params!$N$18-Params!$K$9)/(Params!$N$33-Params!$K$33))*($B122-Params!$K$33)),$L$2,"")</f>
        <v/>
      </c>
      <c r="M122" s="2" t="str">
        <f>IF(AND($C122&gt;=Params!$K$9+((Params!$N$18-Params!$K$9)/(Params!$N$33-Params!$K$33))*($B122-Params!$K$33),$C122&gt;=Params!$N$18+((Params!$Q$16-Params!$N$18)/(Params!$Q$33-Params!$N152))*($B122-Params!$Q$33),$C122&lt;Params!$K$9+((Params!$L$5-Params!$K$9)/(Params!$L$33-Params!$K$33))*($B122-Params!$K$33),$C122&lt;Params!$L$5+((Params!$Q$4-Params!$L$5)/(Params!$Q$33-Params!$L$33))*($B122-Params!$L$33),$B122&lt;Params!$Q$33),$M$2,"")</f>
        <v/>
      </c>
      <c r="N122" s="3" t="str">
        <f>IF(OR(AND($C122&gt;=Params!$A$26,$B122&gt;=Params!$A$33,$B122&lt;Params!$C$33,$C122&lt;Params!$A$18+((Params!$C$13-Params!$A$18)/(Params!$C$33-Params!$A$33))*($B122-Params!$A$33)),AND($B122&gt;=Params!$C$33,$C122&gt;Params!$C$22+((Params!$E$17-Params!$C$22)/(Params!$E$33-Params!$C$33))*($B122-Params!$C$33),$C122&lt;Params!$C$13+((Params!$E$17-Params!$C$13)/(Params!$E$33-Params!$C$33))*($B122-Params!$C$33))),$N$2,"")</f>
        <v/>
      </c>
      <c r="O122" s="1" t="str">
        <f>IF(AND($C122&gt;=Params!$C$13+((Params!$E$17-Params!$C$13)/(Params!$E$33-Params!$C$33))*($B122-Params!$C$33),$C122&gt;=Params!$E$17+((Params!$H$13-Params!$E$17)/(Params!$H$33-Params!$E$33))*($B122-Params!$E$33),$C122&lt;Params!$C$13+((Params!$D$9-Params!$C$13)/(Params!$D$33-Params!$C$33))*($B122-Params!$C$33),$C122&lt;Params!$D$9+((Params!$H$13-Params!$D$9)/(Params!$H$33-Params!$D$33))*($B122-Params!$D$33)),$O$2,"")</f>
        <v/>
      </c>
      <c r="P122" s="1" t="str">
        <f>IF(AND($C122&gt;=Params!$D$9+((Params!$H$13-Params!$D$9)/(Params!$H$33-Params!$D$33))*($B122-Params!$D$33),$C122&gt;=Params!$H$13+((Params!$K$9-Params!$H$13)/(Params!$K$33-Params!$H$33))*($B122-Params!$H$33),$C122&lt;Params!$D$9+((Params!$G$4-Params!$D$9)/(Params!$G$33-Params!$D$33))*($B122-Params!$D$33),$C122&lt;Params!$G$4+((Params!$K$9-Params!$G$4)/(Params!$K$33-Params!$G$33))*($B122-Params!$G$33)),$P$2,"")</f>
        <v/>
      </c>
      <c r="Q122" s="1" t="str">
        <f>IF(AND($C122&gt;=Params!$G$4+((Params!$K$9-Params!$G$4)/(Params!$K$33-Params!$G$33))*($B122-Params!$G$33),$C122&gt;Params!$K$9+((Params!$L$5-Params!$K$9)/(Params!$L$33-Params!$K$33))*($B122-Params!$K$33),$C122&lt;Params!$G$4+((Params!$L$5-Params!$G$4)/(Params!$L$33-Params!$G$33))*($B122-Params!$G$33)),$Q$2,"")</f>
        <v/>
      </c>
      <c r="R122" s="2" t="str">
        <f>IF(AND(OR($B122&lt;Params!$A$33,AND($B122&gt;=Params!$A$33,$B122&lt;Params!$C$33,$C122&gt;=Params!$A$18+((Params!$C$13-Params!$A$18)/(Params!$C$33-Params!$A$33))*($B122-Params!$A$33)),AND($B122&gt;=Params!$C$33,$B122&lt;Params!$D$33,$C122&gt;=Params!$C$13+((Params!$D$9-Params!$C$13)/(Params!$D$33-Params!$C$33))*($B122-Params!$C$33)),AND($B122&gt;=Params!$D$33,$C122&gt;=Params!$D$9+((Params!$G$4-Params!$D$9)/(Params!$G$33-Params!$D$33))*($B122-Params!$D$33))),$C122&lt;Params!$G$4,$B122&gt;0,$C122&gt;0),$R$2,"")</f>
        <v/>
      </c>
      <c r="S122" s="18" t="str">
        <f t="shared" si="1"/>
        <v>Basalt</v>
      </c>
      <c r="T122" s="14" t="str">
        <f>IF(AND($S122&lt;&gt;$J$2,$S122&lt;&gt;$K$2,$S122&lt;&gt;$L$2),"",
IF($S122=$J$2,IF(Data!$C122&gt;=Data!$D122+2,"Hawaiite","Potassic Trachybasalt"),
IF($S122=$K$2,IF(Data!$C122&gt;=Data!$D122+2,"Mugearite","Shoshonite"),
IF($S122=$L$2,(IF(Data!$C122&gt;=Data!$D122+2,"Benmoreite","Latite")),""))))</f>
        <v/>
      </c>
    </row>
    <row r="123" spans="1:20" x14ac:dyDescent="0.2">
      <c r="A123" s="16" t="str">
        <f>Data!$A123</f>
        <v>Atna</v>
      </c>
      <c r="B123" s="27">
        <f>Data!$B123</f>
        <v>48.34218170890513</v>
      </c>
      <c r="C123" s="28">
        <f>Data!$C123+Data!$D123</f>
        <v>5.4192126615245915</v>
      </c>
      <c r="D123" s="1" t="str">
        <f>IF(AND(AND($B123&gt;=Params!$A$33,$B123&lt;Params!$C$33),AND($C123&gt;=Params!$A$32,$C123&lt;Params!$A$26)),$D$2,"")</f>
        <v/>
      </c>
      <c r="E123" s="1" t="str">
        <f>IF(AND(AND($B123&gt;=Params!$C$33,$B123&lt;Params!$F$33),AND($C123&gt;=Params!$C$32,$C123&lt;Params!$C$22)),$E$2,"")</f>
        <v/>
      </c>
      <c r="F123" s="4" t="str">
        <f>IF(AND($B123&gt;=Params!$F$33,$B123&lt;Params!$J$33,$C123&lt;Params!$F$22+((Params!$J$20-Params!$F$22)/(Params!$J$33-Params!$F$33))*($B123-Params!$F$33)),$F$2,"")</f>
        <v/>
      </c>
      <c r="G123" s="4" t="str">
        <f>IF(AND($B123&gt;=Params!$J$33,$B123&lt;Params!$N$33,$C123&lt;Params!$J$20+((Params!$N$18-Params!$J$20)/(Params!$N$33-Params!$J$33))*($B123-Params!$J$33)),$G$2,"")</f>
        <v/>
      </c>
      <c r="H123" s="4" t="str">
        <f>IF(AND($B123&gt;=Params!$N$33,$C123&lt;Params!$N$18+((Params!$Q$16-Params!$N$18)/(Params!$Q$33-Params!$N$33))*($B123-Params!$N$33),C$3&lt;Params!$Q$16+((Params!$S$32-Params!$Q$16)/(Params!$S$33-Params!$Q$33))*($B123-Params!$Q$33)),$H$2,"")</f>
        <v/>
      </c>
      <c r="I123" s="12" t="str">
        <f>IF(AND($B123&gt;=Params!$Q$33,$C123&gt;=Params!$Q$16+((Params!$S$32-Params!$Q$16)/(Params!$S$33-Params!$Q$33))*($B123-Params!$Q$33)),$I$2,"")</f>
        <v/>
      </c>
      <c r="J123" s="1" t="str">
        <f>IF(AND($C123&gt;=Params!$C$22,$C123&lt;Params!$C$22+((Params!$E$17-Params!$C$22)/(Params!$E$33-Params!$C$33))*($B123-Params!$C$33),$C123&lt;Params!$E$17+((Params!$F$22-Params!$E$17)/(Params!$F$33-Params!$E$33))*($B123-Params!$E$33)),$J$2,"")</f>
        <v>TrachyBasalt</v>
      </c>
      <c r="K123" s="1" t="str">
        <f>IF(AND($C123&gt;=Params!$E$17+((Params!$F$22-Params!$E$17)/(Params!$F$33-Params!$E$33))*($B123-Params!$E$33),$C123&gt;=Params!$F$22+((Params!$J$20-Params!$F$22)/(Params!$J$33-Params!$F$33))*($B123-Params!$F$33),$C123&lt;Params!$E$17+((Params!$H$13-Params!$E$17)/(Params!$H$33-Params!$E$33))*($B123-Params!$E$33),$C123&lt;Params!$H$13+((Params!$J$20-Params!$H$13)/(Params!$J$33-Params!$H$33))*($B123-Params!$H$33)),$K$2,"")</f>
        <v/>
      </c>
      <c r="L123" s="1" t="str">
        <f>IF(AND($C123&gt;=Params!$H$13+((Params!$J$20-Params!$H$13)/(Params!$J$33-Params!$H$33))*($B123-Params!$H$33),$C123&gt;=Params!$J$20+((Params!$N$18-Params!$J$20)/(Params!$N$33-Params!$J$33))*($B123-Params!$J$33),$C123&lt;Params!$H$13+((Params!$K$9-Params!$H$13)/(Params!$K$33-Params!$H$33))*($B123-Params!$H$33),$C123&lt;Params!$K$9+((Params!$N$18-Params!$K$9)/(Params!$N$33-Params!$K$33))*($B123-Params!$K$33)),$L$2,"")</f>
        <v/>
      </c>
      <c r="M123" s="2" t="str">
        <f>IF(AND($C123&gt;=Params!$K$9+((Params!$N$18-Params!$K$9)/(Params!$N$33-Params!$K$33))*($B123-Params!$K$33),$C123&gt;=Params!$N$18+((Params!$Q$16-Params!$N$18)/(Params!$Q$33-Params!$N153))*($B123-Params!$Q$33),$C123&lt;Params!$K$9+((Params!$L$5-Params!$K$9)/(Params!$L$33-Params!$K$33))*($B123-Params!$K$33),$C123&lt;Params!$L$5+((Params!$Q$4-Params!$L$5)/(Params!$Q$33-Params!$L$33))*($B123-Params!$L$33),$B123&lt;Params!$Q$33),$M$2,"")</f>
        <v/>
      </c>
      <c r="N123" s="3" t="str">
        <f>IF(OR(AND($C123&gt;=Params!$A$26,$B123&gt;=Params!$A$33,$B123&lt;Params!$C$33,$C123&lt;Params!$A$18+((Params!$C$13-Params!$A$18)/(Params!$C$33-Params!$A$33))*($B123-Params!$A$33)),AND($B123&gt;=Params!$C$33,$C123&gt;Params!$C$22+((Params!$E$17-Params!$C$22)/(Params!$E$33-Params!$C$33))*($B123-Params!$C$33),$C123&lt;Params!$C$13+((Params!$E$17-Params!$C$13)/(Params!$E$33-Params!$C$33))*($B123-Params!$C$33))),$N$2,"")</f>
        <v/>
      </c>
      <c r="O123" s="1" t="str">
        <f>IF(AND($C123&gt;=Params!$C$13+((Params!$E$17-Params!$C$13)/(Params!$E$33-Params!$C$33))*($B123-Params!$C$33),$C123&gt;=Params!$E$17+((Params!$H$13-Params!$E$17)/(Params!$H$33-Params!$E$33))*($B123-Params!$E$33),$C123&lt;Params!$C$13+((Params!$D$9-Params!$C$13)/(Params!$D$33-Params!$C$33))*($B123-Params!$C$33),$C123&lt;Params!$D$9+((Params!$H$13-Params!$D$9)/(Params!$H$33-Params!$D$33))*($B123-Params!$D$33)),$O$2,"")</f>
        <v/>
      </c>
      <c r="P123" s="1" t="str">
        <f>IF(AND($C123&gt;=Params!$D$9+((Params!$H$13-Params!$D$9)/(Params!$H$33-Params!$D$33))*($B123-Params!$D$33),$C123&gt;=Params!$H$13+((Params!$K$9-Params!$H$13)/(Params!$K$33-Params!$H$33))*($B123-Params!$H$33),$C123&lt;Params!$D$9+((Params!$G$4-Params!$D$9)/(Params!$G$33-Params!$D$33))*($B123-Params!$D$33),$C123&lt;Params!$G$4+((Params!$K$9-Params!$G$4)/(Params!$K$33-Params!$G$33))*($B123-Params!$G$33)),$P$2,"")</f>
        <v/>
      </c>
      <c r="Q123" s="1" t="str">
        <f>IF(AND($C123&gt;=Params!$G$4+((Params!$K$9-Params!$G$4)/(Params!$K$33-Params!$G$33))*($B123-Params!$G$33),$C123&gt;Params!$K$9+((Params!$L$5-Params!$K$9)/(Params!$L$33-Params!$K$33))*($B123-Params!$K$33),$C123&lt;Params!$G$4+((Params!$L$5-Params!$G$4)/(Params!$L$33-Params!$G$33))*($B123-Params!$G$33)),$Q$2,"")</f>
        <v/>
      </c>
      <c r="R123" s="2" t="str">
        <f>IF(AND(OR($B123&lt;Params!$A$33,AND($B123&gt;=Params!$A$33,$B123&lt;Params!$C$33,$C123&gt;=Params!$A$18+((Params!$C$13-Params!$A$18)/(Params!$C$33-Params!$A$33))*($B123-Params!$A$33)),AND($B123&gt;=Params!$C$33,$B123&lt;Params!$D$33,$C123&gt;=Params!$C$13+((Params!$D$9-Params!$C$13)/(Params!$D$33-Params!$C$33))*($B123-Params!$C$33)),AND($B123&gt;=Params!$D$33,$C123&gt;=Params!$D$9+((Params!$G$4-Params!$D$9)/(Params!$G$33-Params!$D$33))*($B123-Params!$D$33))),$C123&lt;Params!$G$4,$B123&gt;0,$C123&gt;0),$R$2,"")</f>
        <v/>
      </c>
      <c r="S123" s="18" t="str">
        <f t="shared" si="1"/>
        <v>TrachyBasalt</v>
      </c>
      <c r="T123" s="14" t="str">
        <f>IF(AND($S123&lt;&gt;$J$2,$S123&lt;&gt;$K$2,$S123&lt;&gt;$L$2),"",
IF($S123=$J$2,IF(Data!$C123&gt;=Data!$D123+2,"Hawaiite","Potassic Trachybasalt"),
IF($S123=$K$2,IF(Data!$C123&gt;=Data!$D123+2,"Mugearite","Shoshonite"),
IF($S123=$L$2,(IF(Data!$C123&gt;=Data!$D123+2,"Benmoreite","Latite")),""))))</f>
        <v>Potassic Trachybasalt</v>
      </c>
    </row>
    <row r="124" spans="1:20" x14ac:dyDescent="0.2">
      <c r="A124" s="16" t="str">
        <f>Data!$A124</f>
        <v>Atna</v>
      </c>
      <c r="B124" s="27">
        <f>Data!$B124</f>
        <v>48.34218170890513</v>
      </c>
      <c r="C124" s="28">
        <f>Data!$C124+Data!$D124</f>
        <v>5.4192126615245915</v>
      </c>
      <c r="D124" s="1" t="str">
        <f>IF(AND(AND($B124&gt;=Params!$A$33,$B124&lt;Params!$C$33),AND($C124&gt;=Params!$A$32,$C124&lt;Params!$A$26)),$D$2,"")</f>
        <v/>
      </c>
      <c r="E124" s="1" t="str">
        <f>IF(AND(AND($B124&gt;=Params!$C$33,$B124&lt;Params!$F$33),AND($C124&gt;=Params!$C$32,$C124&lt;Params!$C$22)),$E$2,"")</f>
        <v/>
      </c>
      <c r="F124" s="4" t="str">
        <f>IF(AND($B124&gt;=Params!$F$33,$B124&lt;Params!$J$33,$C124&lt;Params!$F$22+((Params!$J$20-Params!$F$22)/(Params!$J$33-Params!$F$33))*($B124-Params!$F$33)),$F$2,"")</f>
        <v/>
      </c>
      <c r="G124" s="4" t="str">
        <f>IF(AND($B124&gt;=Params!$J$33,$B124&lt;Params!$N$33,$C124&lt;Params!$J$20+((Params!$N$18-Params!$J$20)/(Params!$N$33-Params!$J$33))*($B124-Params!$J$33)),$G$2,"")</f>
        <v/>
      </c>
      <c r="H124" s="4" t="str">
        <f>IF(AND($B124&gt;=Params!$N$33,$C124&lt;Params!$N$18+((Params!$Q$16-Params!$N$18)/(Params!$Q$33-Params!$N$33))*($B124-Params!$N$33),C$3&lt;Params!$Q$16+((Params!$S$32-Params!$Q$16)/(Params!$S$33-Params!$Q$33))*($B124-Params!$Q$33)),$H$2,"")</f>
        <v/>
      </c>
      <c r="I124" s="12" t="str">
        <f>IF(AND($B124&gt;=Params!$Q$33,$C124&gt;=Params!$Q$16+((Params!$S$32-Params!$Q$16)/(Params!$S$33-Params!$Q$33))*($B124-Params!$Q$33)),$I$2,"")</f>
        <v/>
      </c>
      <c r="J124" s="1" t="str">
        <f>IF(AND($C124&gt;=Params!$C$22,$C124&lt;Params!$C$22+((Params!$E$17-Params!$C$22)/(Params!$E$33-Params!$C$33))*($B124-Params!$C$33),$C124&lt;Params!$E$17+((Params!$F$22-Params!$E$17)/(Params!$F$33-Params!$E$33))*($B124-Params!$E$33)),$J$2,"")</f>
        <v>TrachyBasalt</v>
      </c>
      <c r="K124" s="1" t="str">
        <f>IF(AND($C124&gt;=Params!$E$17+((Params!$F$22-Params!$E$17)/(Params!$F$33-Params!$E$33))*($B124-Params!$E$33),$C124&gt;=Params!$F$22+((Params!$J$20-Params!$F$22)/(Params!$J$33-Params!$F$33))*($B124-Params!$F$33),$C124&lt;Params!$E$17+((Params!$H$13-Params!$E$17)/(Params!$H$33-Params!$E$33))*($B124-Params!$E$33),$C124&lt;Params!$H$13+((Params!$J$20-Params!$H$13)/(Params!$J$33-Params!$H$33))*($B124-Params!$H$33)),$K$2,"")</f>
        <v/>
      </c>
      <c r="L124" s="1" t="str">
        <f>IF(AND($C124&gt;=Params!$H$13+((Params!$J$20-Params!$H$13)/(Params!$J$33-Params!$H$33))*($B124-Params!$H$33),$C124&gt;=Params!$J$20+((Params!$N$18-Params!$J$20)/(Params!$N$33-Params!$J$33))*($B124-Params!$J$33),$C124&lt;Params!$H$13+((Params!$K$9-Params!$H$13)/(Params!$K$33-Params!$H$33))*($B124-Params!$H$33),$C124&lt;Params!$K$9+((Params!$N$18-Params!$K$9)/(Params!$N$33-Params!$K$33))*($B124-Params!$K$33)),$L$2,"")</f>
        <v/>
      </c>
      <c r="M124" s="2" t="str">
        <f>IF(AND($C124&gt;=Params!$K$9+((Params!$N$18-Params!$K$9)/(Params!$N$33-Params!$K$33))*($B124-Params!$K$33),$C124&gt;=Params!$N$18+((Params!$Q$16-Params!$N$18)/(Params!$Q$33-Params!$N154))*($B124-Params!$Q$33),$C124&lt;Params!$K$9+((Params!$L$5-Params!$K$9)/(Params!$L$33-Params!$K$33))*($B124-Params!$K$33),$C124&lt;Params!$L$5+((Params!$Q$4-Params!$L$5)/(Params!$Q$33-Params!$L$33))*($B124-Params!$L$33),$B124&lt;Params!$Q$33),$M$2,"")</f>
        <v/>
      </c>
      <c r="N124" s="3" t="str">
        <f>IF(OR(AND($C124&gt;=Params!$A$26,$B124&gt;=Params!$A$33,$B124&lt;Params!$C$33,$C124&lt;Params!$A$18+((Params!$C$13-Params!$A$18)/(Params!$C$33-Params!$A$33))*($B124-Params!$A$33)),AND($B124&gt;=Params!$C$33,$C124&gt;Params!$C$22+((Params!$E$17-Params!$C$22)/(Params!$E$33-Params!$C$33))*($B124-Params!$C$33),$C124&lt;Params!$C$13+((Params!$E$17-Params!$C$13)/(Params!$E$33-Params!$C$33))*($B124-Params!$C$33))),$N$2,"")</f>
        <v/>
      </c>
      <c r="O124" s="1" t="str">
        <f>IF(AND($C124&gt;=Params!$C$13+((Params!$E$17-Params!$C$13)/(Params!$E$33-Params!$C$33))*($B124-Params!$C$33),$C124&gt;=Params!$E$17+((Params!$H$13-Params!$E$17)/(Params!$H$33-Params!$E$33))*($B124-Params!$E$33),$C124&lt;Params!$C$13+((Params!$D$9-Params!$C$13)/(Params!$D$33-Params!$C$33))*($B124-Params!$C$33),$C124&lt;Params!$D$9+((Params!$H$13-Params!$D$9)/(Params!$H$33-Params!$D$33))*($B124-Params!$D$33)),$O$2,"")</f>
        <v/>
      </c>
      <c r="P124" s="1" t="str">
        <f>IF(AND($C124&gt;=Params!$D$9+((Params!$H$13-Params!$D$9)/(Params!$H$33-Params!$D$33))*($B124-Params!$D$33),$C124&gt;=Params!$H$13+((Params!$K$9-Params!$H$13)/(Params!$K$33-Params!$H$33))*($B124-Params!$H$33),$C124&lt;Params!$D$9+((Params!$G$4-Params!$D$9)/(Params!$G$33-Params!$D$33))*($B124-Params!$D$33),$C124&lt;Params!$G$4+((Params!$K$9-Params!$G$4)/(Params!$K$33-Params!$G$33))*($B124-Params!$G$33)),$P$2,"")</f>
        <v/>
      </c>
      <c r="Q124" s="1" t="str">
        <f>IF(AND($C124&gt;=Params!$G$4+((Params!$K$9-Params!$G$4)/(Params!$K$33-Params!$G$33))*($B124-Params!$G$33),$C124&gt;Params!$K$9+((Params!$L$5-Params!$K$9)/(Params!$L$33-Params!$K$33))*($B124-Params!$K$33),$C124&lt;Params!$G$4+((Params!$L$5-Params!$G$4)/(Params!$L$33-Params!$G$33))*($B124-Params!$G$33)),$Q$2,"")</f>
        <v/>
      </c>
      <c r="R124" s="2" t="str">
        <f>IF(AND(OR($B124&lt;Params!$A$33,AND($B124&gt;=Params!$A$33,$B124&lt;Params!$C$33,$C124&gt;=Params!$A$18+((Params!$C$13-Params!$A$18)/(Params!$C$33-Params!$A$33))*($B124-Params!$A$33)),AND($B124&gt;=Params!$C$33,$B124&lt;Params!$D$33,$C124&gt;=Params!$C$13+((Params!$D$9-Params!$C$13)/(Params!$D$33-Params!$C$33))*($B124-Params!$C$33)),AND($B124&gt;=Params!$D$33,$C124&gt;=Params!$D$9+((Params!$G$4-Params!$D$9)/(Params!$G$33-Params!$D$33))*($B124-Params!$D$33))),$C124&lt;Params!$G$4,$B124&gt;0,$C124&gt;0),$R$2,"")</f>
        <v/>
      </c>
      <c r="S124" s="18" t="str">
        <f t="shared" si="1"/>
        <v>TrachyBasalt</v>
      </c>
      <c r="T124" s="14" t="str">
        <f>IF(AND($S124&lt;&gt;$J$2,$S124&lt;&gt;$K$2,$S124&lt;&gt;$L$2),"",
IF($S124=$J$2,IF(Data!$C124&gt;=Data!$D124+2,"Hawaiite","Potassic Trachybasalt"),
IF($S124=$K$2,IF(Data!$C124&gt;=Data!$D124+2,"Mugearite","Shoshonite"),
IF($S124=$L$2,(IF(Data!$C124&gt;=Data!$D124+2,"Benmoreite","Latite")),""))))</f>
        <v>Potassic Trachybasalt</v>
      </c>
    </row>
    <row r="125" spans="1:20" x14ac:dyDescent="0.2">
      <c r="A125" s="16" t="str">
        <f>Data!$A125</f>
        <v>Atna</v>
      </c>
      <c r="B125" s="27">
        <f>Data!$B125</f>
        <v>48.34218170890513</v>
      </c>
      <c r="C125" s="28">
        <f>Data!$C125+Data!$D125</f>
        <v>5.4192126615245915</v>
      </c>
      <c r="D125" s="1" t="str">
        <f>IF(AND(AND($B125&gt;=Params!$A$33,$B125&lt;Params!$C$33),AND($C125&gt;=Params!$A$32,$C125&lt;Params!$A$26)),$D$2,"")</f>
        <v/>
      </c>
      <c r="E125" s="1" t="str">
        <f>IF(AND(AND($B125&gt;=Params!$C$33,$B125&lt;Params!$F$33),AND($C125&gt;=Params!$C$32,$C125&lt;Params!$C$22)),$E$2,"")</f>
        <v/>
      </c>
      <c r="F125" s="4" t="str">
        <f>IF(AND($B125&gt;=Params!$F$33,$B125&lt;Params!$J$33,$C125&lt;Params!$F$22+((Params!$J$20-Params!$F$22)/(Params!$J$33-Params!$F$33))*($B125-Params!$F$33)),$F$2,"")</f>
        <v/>
      </c>
      <c r="G125" s="4" t="str">
        <f>IF(AND($B125&gt;=Params!$J$33,$B125&lt;Params!$N$33,$C125&lt;Params!$J$20+((Params!$N$18-Params!$J$20)/(Params!$N$33-Params!$J$33))*($B125-Params!$J$33)),$G$2,"")</f>
        <v/>
      </c>
      <c r="H125" s="4" t="str">
        <f>IF(AND($B125&gt;=Params!$N$33,$C125&lt;Params!$N$18+((Params!$Q$16-Params!$N$18)/(Params!$Q$33-Params!$N$33))*($B125-Params!$N$33),C$3&lt;Params!$Q$16+((Params!$S$32-Params!$Q$16)/(Params!$S$33-Params!$Q$33))*($B125-Params!$Q$33)),$H$2,"")</f>
        <v/>
      </c>
      <c r="I125" s="12" t="str">
        <f>IF(AND($B125&gt;=Params!$Q$33,$C125&gt;=Params!$Q$16+((Params!$S$32-Params!$Q$16)/(Params!$S$33-Params!$Q$33))*($B125-Params!$Q$33)),$I$2,"")</f>
        <v/>
      </c>
      <c r="J125" s="1" t="str">
        <f>IF(AND($C125&gt;=Params!$C$22,$C125&lt;Params!$C$22+((Params!$E$17-Params!$C$22)/(Params!$E$33-Params!$C$33))*($B125-Params!$C$33),$C125&lt;Params!$E$17+((Params!$F$22-Params!$E$17)/(Params!$F$33-Params!$E$33))*($B125-Params!$E$33)),$J$2,"")</f>
        <v>TrachyBasalt</v>
      </c>
      <c r="K125" s="1" t="str">
        <f>IF(AND($C125&gt;=Params!$E$17+((Params!$F$22-Params!$E$17)/(Params!$F$33-Params!$E$33))*($B125-Params!$E$33),$C125&gt;=Params!$F$22+((Params!$J$20-Params!$F$22)/(Params!$J$33-Params!$F$33))*($B125-Params!$F$33),$C125&lt;Params!$E$17+((Params!$H$13-Params!$E$17)/(Params!$H$33-Params!$E$33))*($B125-Params!$E$33),$C125&lt;Params!$H$13+((Params!$J$20-Params!$H$13)/(Params!$J$33-Params!$H$33))*($B125-Params!$H$33)),$K$2,"")</f>
        <v/>
      </c>
      <c r="L125" s="1" t="str">
        <f>IF(AND($C125&gt;=Params!$H$13+((Params!$J$20-Params!$H$13)/(Params!$J$33-Params!$H$33))*($B125-Params!$H$33),$C125&gt;=Params!$J$20+((Params!$N$18-Params!$J$20)/(Params!$N$33-Params!$J$33))*($B125-Params!$J$33),$C125&lt;Params!$H$13+((Params!$K$9-Params!$H$13)/(Params!$K$33-Params!$H$33))*($B125-Params!$H$33),$C125&lt;Params!$K$9+((Params!$N$18-Params!$K$9)/(Params!$N$33-Params!$K$33))*($B125-Params!$K$33)),$L$2,"")</f>
        <v/>
      </c>
      <c r="M125" s="2" t="str">
        <f>IF(AND($C125&gt;=Params!$K$9+((Params!$N$18-Params!$K$9)/(Params!$N$33-Params!$K$33))*($B125-Params!$K$33),$C125&gt;=Params!$N$18+((Params!$Q$16-Params!$N$18)/(Params!$Q$33-Params!$N155))*($B125-Params!$Q$33),$C125&lt;Params!$K$9+((Params!$L$5-Params!$K$9)/(Params!$L$33-Params!$K$33))*($B125-Params!$K$33),$C125&lt;Params!$L$5+((Params!$Q$4-Params!$L$5)/(Params!$Q$33-Params!$L$33))*($B125-Params!$L$33),$B125&lt;Params!$Q$33),$M$2,"")</f>
        <v/>
      </c>
      <c r="N125" s="3" t="str">
        <f>IF(OR(AND($C125&gt;=Params!$A$26,$B125&gt;=Params!$A$33,$B125&lt;Params!$C$33,$C125&lt;Params!$A$18+((Params!$C$13-Params!$A$18)/(Params!$C$33-Params!$A$33))*($B125-Params!$A$33)),AND($B125&gt;=Params!$C$33,$C125&gt;Params!$C$22+((Params!$E$17-Params!$C$22)/(Params!$E$33-Params!$C$33))*($B125-Params!$C$33),$C125&lt;Params!$C$13+((Params!$E$17-Params!$C$13)/(Params!$E$33-Params!$C$33))*($B125-Params!$C$33))),$N$2,"")</f>
        <v/>
      </c>
      <c r="O125" s="1" t="str">
        <f>IF(AND($C125&gt;=Params!$C$13+((Params!$E$17-Params!$C$13)/(Params!$E$33-Params!$C$33))*($B125-Params!$C$33),$C125&gt;=Params!$E$17+((Params!$H$13-Params!$E$17)/(Params!$H$33-Params!$E$33))*($B125-Params!$E$33),$C125&lt;Params!$C$13+((Params!$D$9-Params!$C$13)/(Params!$D$33-Params!$C$33))*($B125-Params!$C$33),$C125&lt;Params!$D$9+((Params!$H$13-Params!$D$9)/(Params!$H$33-Params!$D$33))*($B125-Params!$D$33)),$O$2,"")</f>
        <v/>
      </c>
      <c r="P125" s="1" t="str">
        <f>IF(AND($C125&gt;=Params!$D$9+((Params!$H$13-Params!$D$9)/(Params!$H$33-Params!$D$33))*($B125-Params!$D$33),$C125&gt;=Params!$H$13+((Params!$K$9-Params!$H$13)/(Params!$K$33-Params!$H$33))*($B125-Params!$H$33),$C125&lt;Params!$D$9+((Params!$G$4-Params!$D$9)/(Params!$G$33-Params!$D$33))*($B125-Params!$D$33),$C125&lt;Params!$G$4+((Params!$K$9-Params!$G$4)/(Params!$K$33-Params!$G$33))*($B125-Params!$G$33)),$P$2,"")</f>
        <v/>
      </c>
      <c r="Q125" s="1" t="str">
        <f>IF(AND($C125&gt;=Params!$G$4+((Params!$K$9-Params!$G$4)/(Params!$K$33-Params!$G$33))*($B125-Params!$G$33),$C125&gt;Params!$K$9+((Params!$L$5-Params!$K$9)/(Params!$L$33-Params!$K$33))*($B125-Params!$K$33),$C125&lt;Params!$G$4+((Params!$L$5-Params!$G$4)/(Params!$L$33-Params!$G$33))*($B125-Params!$G$33)),$Q$2,"")</f>
        <v/>
      </c>
      <c r="R125" s="2" t="str">
        <f>IF(AND(OR($B125&lt;Params!$A$33,AND($B125&gt;=Params!$A$33,$B125&lt;Params!$C$33,$C125&gt;=Params!$A$18+((Params!$C$13-Params!$A$18)/(Params!$C$33-Params!$A$33))*($B125-Params!$A$33)),AND($B125&gt;=Params!$C$33,$B125&lt;Params!$D$33,$C125&gt;=Params!$C$13+((Params!$D$9-Params!$C$13)/(Params!$D$33-Params!$C$33))*($B125-Params!$C$33)),AND($B125&gt;=Params!$D$33,$C125&gt;=Params!$D$9+((Params!$G$4-Params!$D$9)/(Params!$G$33-Params!$D$33))*($B125-Params!$D$33))),$C125&lt;Params!$G$4,$B125&gt;0,$C125&gt;0),$R$2,"")</f>
        <v/>
      </c>
      <c r="S125" s="18" t="str">
        <f t="shared" si="1"/>
        <v>TrachyBasalt</v>
      </c>
      <c r="T125" s="14" t="str">
        <f>IF(AND($S125&lt;&gt;$J$2,$S125&lt;&gt;$K$2,$S125&lt;&gt;$L$2),"",
IF($S125=$J$2,IF(Data!$C125&gt;=Data!$D125+2,"Hawaiite","Potassic Trachybasalt"),
IF($S125=$K$2,IF(Data!$C125&gt;=Data!$D125+2,"Mugearite","Shoshonite"),
IF($S125=$L$2,(IF(Data!$C125&gt;=Data!$D125+2,"Benmoreite","Latite")),""))))</f>
        <v>Potassic Trachybasalt</v>
      </c>
    </row>
    <row r="126" spans="1:20" x14ac:dyDescent="0.2">
      <c r="A126" s="16" t="str">
        <f>Data!$A126</f>
        <v>Atna</v>
      </c>
      <c r="B126" s="27">
        <f>Data!$B126</f>
        <v>48.342181708905137</v>
      </c>
      <c r="C126" s="28">
        <f>Data!$C126+Data!$D126</f>
        <v>5.4192126615245924</v>
      </c>
      <c r="D126" s="1" t="str">
        <f>IF(AND(AND($B126&gt;=Params!$A$33,$B126&lt;Params!$C$33),AND($C126&gt;=Params!$A$32,$C126&lt;Params!$A$26)),$D$2,"")</f>
        <v/>
      </c>
      <c r="E126" s="1" t="str">
        <f>IF(AND(AND($B126&gt;=Params!$C$33,$B126&lt;Params!$F$33),AND($C126&gt;=Params!$C$32,$C126&lt;Params!$C$22)),$E$2,"")</f>
        <v/>
      </c>
      <c r="F126" s="4" t="str">
        <f>IF(AND($B126&gt;=Params!$F$33,$B126&lt;Params!$J$33,$C126&lt;Params!$F$22+((Params!$J$20-Params!$F$22)/(Params!$J$33-Params!$F$33))*($B126-Params!$F$33)),$F$2,"")</f>
        <v/>
      </c>
      <c r="G126" s="4" t="str">
        <f>IF(AND($B126&gt;=Params!$J$33,$B126&lt;Params!$N$33,$C126&lt;Params!$J$20+((Params!$N$18-Params!$J$20)/(Params!$N$33-Params!$J$33))*($B126-Params!$J$33)),$G$2,"")</f>
        <v/>
      </c>
      <c r="H126" s="4" t="str">
        <f>IF(AND($B126&gt;=Params!$N$33,$C126&lt;Params!$N$18+((Params!$Q$16-Params!$N$18)/(Params!$Q$33-Params!$N$33))*($B126-Params!$N$33),C$3&lt;Params!$Q$16+((Params!$S$32-Params!$Q$16)/(Params!$S$33-Params!$Q$33))*($B126-Params!$Q$33)),$H$2,"")</f>
        <v/>
      </c>
      <c r="I126" s="12" t="str">
        <f>IF(AND($B126&gt;=Params!$Q$33,$C126&gt;=Params!$Q$16+((Params!$S$32-Params!$Q$16)/(Params!$S$33-Params!$Q$33))*($B126-Params!$Q$33)),$I$2,"")</f>
        <v/>
      </c>
      <c r="J126" s="1" t="str">
        <f>IF(AND($C126&gt;=Params!$C$22,$C126&lt;Params!$C$22+((Params!$E$17-Params!$C$22)/(Params!$E$33-Params!$C$33))*($B126-Params!$C$33),$C126&lt;Params!$E$17+((Params!$F$22-Params!$E$17)/(Params!$F$33-Params!$E$33))*($B126-Params!$E$33)),$J$2,"")</f>
        <v>TrachyBasalt</v>
      </c>
      <c r="K126" s="1" t="str">
        <f>IF(AND($C126&gt;=Params!$E$17+((Params!$F$22-Params!$E$17)/(Params!$F$33-Params!$E$33))*($B126-Params!$E$33),$C126&gt;=Params!$F$22+((Params!$J$20-Params!$F$22)/(Params!$J$33-Params!$F$33))*($B126-Params!$F$33),$C126&lt;Params!$E$17+((Params!$H$13-Params!$E$17)/(Params!$H$33-Params!$E$33))*($B126-Params!$E$33),$C126&lt;Params!$H$13+((Params!$J$20-Params!$H$13)/(Params!$J$33-Params!$H$33))*($B126-Params!$H$33)),$K$2,"")</f>
        <v/>
      </c>
      <c r="L126" s="1" t="str">
        <f>IF(AND($C126&gt;=Params!$H$13+((Params!$J$20-Params!$H$13)/(Params!$J$33-Params!$H$33))*($B126-Params!$H$33),$C126&gt;=Params!$J$20+((Params!$N$18-Params!$J$20)/(Params!$N$33-Params!$J$33))*($B126-Params!$J$33),$C126&lt;Params!$H$13+((Params!$K$9-Params!$H$13)/(Params!$K$33-Params!$H$33))*($B126-Params!$H$33),$C126&lt;Params!$K$9+((Params!$N$18-Params!$K$9)/(Params!$N$33-Params!$K$33))*($B126-Params!$K$33)),$L$2,"")</f>
        <v/>
      </c>
      <c r="M126" s="2" t="str">
        <f>IF(AND($C126&gt;=Params!$K$9+((Params!$N$18-Params!$K$9)/(Params!$N$33-Params!$K$33))*($B126-Params!$K$33),$C126&gt;=Params!$N$18+((Params!$Q$16-Params!$N$18)/(Params!$Q$33-Params!$N156))*($B126-Params!$Q$33),$C126&lt;Params!$K$9+((Params!$L$5-Params!$K$9)/(Params!$L$33-Params!$K$33))*($B126-Params!$K$33),$C126&lt;Params!$L$5+((Params!$Q$4-Params!$L$5)/(Params!$Q$33-Params!$L$33))*($B126-Params!$L$33),$B126&lt;Params!$Q$33),$M$2,"")</f>
        <v/>
      </c>
      <c r="N126" s="3" t="str">
        <f>IF(OR(AND($C126&gt;=Params!$A$26,$B126&gt;=Params!$A$33,$B126&lt;Params!$C$33,$C126&lt;Params!$A$18+((Params!$C$13-Params!$A$18)/(Params!$C$33-Params!$A$33))*($B126-Params!$A$33)),AND($B126&gt;=Params!$C$33,$C126&gt;Params!$C$22+((Params!$E$17-Params!$C$22)/(Params!$E$33-Params!$C$33))*($B126-Params!$C$33),$C126&lt;Params!$C$13+((Params!$E$17-Params!$C$13)/(Params!$E$33-Params!$C$33))*($B126-Params!$C$33))),$N$2,"")</f>
        <v/>
      </c>
      <c r="O126" s="1" t="str">
        <f>IF(AND($C126&gt;=Params!$C$13+((Params!$E$17-Params!$C$13)/(Params!$E$33-Params!$C$33))*($B126-Params!$C$33),$C126&gt;=Params!$E$17+((Params!$H$13-Params!$E$17)/(Params!$H$33-Params!$E$33))*($B126-Params!$E$33),$C126&lt;Params!$C$13+((Params!$D$9-Params!$C$13)/(Params!$D$33-Params!$C$33))*($B126-Params!$C$33),$C126&lt;Params!$D$9+((Params!$H$13-Params!$D$9)/(Params!$H$33-Params!$D$33))*($B126-Params!$D$33)),$O$2,"")</f>
        <v/>
      </c>
      <c r="P126" s="1" t="str">
        <f>IF(AND($C126&gt;=Params!$D$9+((Params!$H$13-Params!$D$9)/(Params!$H$33-Params!$D$33))*($B126-Params!$D$33),$C126&gt;=Params!$H$13+((Params!$K$9-Params!$H$13)/(Params!$K$33-Params!$H$33))*($B126-Params!$H$33),$C126&lt;Params!$D$9+((Params!$G$4-Params!$D$9)/(Params!$G$33-Params!$D$33))*($B126-Params!$D$33),$C126&lt;Params!$G$4+((Params!$K$9-Params!$G$4)/(Params!$K$33-Params!$G$33))*($B126-Params!$G$33)),$P$2,"")</f>
        <v/>
      </c>
      <c r="Q126" s="1" t="str">
        <f>IF(AND($C126&gt;=Params!$G$4+((Params!$K$9-Params!$G$4)/(Params!$K$33-Params!$G$33))*($B126-Params!$G$33),$C126&gt;Params!$K$9+((Params!$L$5-Params!$K$9)/(Params!$L$33-Params!$K$33))*($B126-Params!$K$33),$C126&lt;Params!$G$4+((Params!$L$5-Params!$G$4)/(Params!$L$33-Params!$G$33))*($B126-Params!$G$33)),$Q$2,"")</f>
        <v/>
      </c>
      <c r="R126" s="2" t="str">
        <f>IF(AND(OR($B126&lt;Params!$A$33,AND($B126&gt;=Params!$A$33,$B126&lt;Params!$C$33,$C126&gt;=Params!$A$18+((Params!$C$13-Params!$A$18)/(Params!$C$33-Params!$A$33))*($B126-Params!$A$33)),AND($B126&gt;=Params!$C$33,$B126&lt;Params!$D$33,$C126&gt;=Params!$C$13+((Params!$D$9-Params!$C$13)/(Params!$D$33-Params!$C$33))*($B126-Params!$C$33)),AND($B126&gt;=Params!$D$33,$C126&gt;=Params!$D$9+((Params!$G$4-Params!$D$9)/(Params!$G$33-Params!$D$33))*($B126-Params!$D$33))),$C126&lt;Params!$G$4,$B126&gt;0,$C126&gt;0),$R$2,"")</f>
        <v/>
      </c>
      <c r="S126" s="18" t="str">
        <f t="shared" si="1"/>
        <v>TrachyBasalt</v>
      </c>
      <c r="T126" s="14" t="str">
        <f>IF(AND($S126&lt;&gt;$J$2,$S126&lt;&gt;$K$2,$S126&lt;&gt;$L$2),"",
IF($S126=$J$2,IF(Data!$C126&gt;=Data!$D126+2,"Hawaiite","Potassic Trachybasalt"),
IF($S126=$K$2,IF(Data!$C126&gt;=Data!$D126+2,"Mugearite","Shoshonite"),
IF($S126=$L$2,(IF(Data!$C126&gt;=Data!$D126+2,"Benmoreite","Latite")),""))))</f>
        <v>Potassic Trachybasalt</v>
      </c>
    </row>
    <row r="127" spans="1:20" x14ac:dyDescent="0.2">
      <c r="A127" s="16" t="str">
        <f>Data!$A127</f>
        <v>Stelling et al., 2008</v>
      </c>
      <c r="B127" s="27">
        <f>Data!$B127</f>
        <v>48.342181708905137</v>
      </c>
      <c r="C127" s="28">
        <f>Data!$C127+Data!$D127</f>
        <v>5.4192126615245924</v>
      </c>
      <c r="D127" s="1" t="str">
        <f>IF(AND(AND($B127&gt;=Params!$A$33,$B127&lt;Params!$C$33),AND($C127&gt;=Params!$A$32,$C127&lt;Params!$A$26)),$D$2,"")</f>
        <v/>
      </c>
      <c r="E127" s="1" t="str">
        <f>IF(AND(AND($B127&gt;=Params!$C$33,$B127&lt;Params!$F$33),AND($C127&gt;=Params!$C$32,$C127&lt;Params!$C$22)),$E$2,"")</f>
        <v/>
      </c>
      <c r="F127" s="4" t="str">
        <f>IF(AND($B127&gt;=Params!$F$33,$B127&lt;Params!$J$33,$C127&lt;Params!$F$22+((Params!$J$20-Params!$F$22)/(Params!$J$33-Params!$F$33))*($B127-Params!$F$33)),$F$2,"")</f>
        <v/>
      </c>
      <c r="G127" s="4" t="str">
        <f>IF(AND($B127&gt;=Params!$J$33,$B127&lt;Params!$N$33,$C127&lt;Params!$J$20+((Params!$N$18-Params!$J$20)/(Params!$N$33-Params!$J$33))*($B127-Params!$J$33)),$G$2,"")</f>
        <v/>
      </c>
      <c r="H127" s="4" t="str">
        <f>IF(AND($B127&gt;=Params!$N$33,$C127&lt;Params!$N$18+((Params!$Q$16-Params!$N$18)/(Params!$Q$33-Params!$N$33))*($B127-Params!$N$33),C$3&lt;Params!$Q$16+((Params!$S$32-Params!$Q$16)/(Params!$S$33-Params!$Q$33))*($B127-Params!$Q$33)),$H$2,"")</f>
        <v/>
      </c>
      <c r="I127" s="12" t="str">
        <f>IF(AND($B127&gt;=Params!$Q$33,$C127&gt;=Params!$Q$16+((Params!$S$32-Params!$Q$16)/(Params!$S$33-Params!$Q$33))*($B127-Params!$Q$33)),$I$2,"")</f>
        <v/>
      </c>
      <c r="J127" s="1" t="str">
        <f>IF(AND($C127&gt;=Params!$C$22,$C127&lt;Params!$C$22+((Params!$E$17-Params!$C$22)/(Params!$E$33-Params!$C$33))*($B127-Params!$C$33),$C127&lt;Params!$E$17+((Params!$F$22-Params!$E$17)/(Params!$F$33-Params!$E$33))*($B127-Params!$E$33)),$J$2,"")</f>
        <v>TrachyBasalt</v>
      </c>
      <c r="K127" s="1" t="str">
        <f>IF(AND($C127&gt;=Params!$E$17+((Params!$F$22-Params!$E$17)/(Params!$F$33-Params!$E$33))*($B127-Params!$E$33),$C127&gt;=Params!$F$22+((Params!$J$20-Params!$F$22)/(Params!$J$33-Params!$F$33))*($B127-Params!$F$33),$C127&lt;Params!$E$17+((Params!$H$13-Params!$E$17)/(Params!$H$33-Params!$E$33))*($B127-Params!$E$33),$C127&lt;Params!$H$13+((Params!$J$20-Params!$H$13)/(Params!$J$33-Params!$H$33))*($B127-Params!$H$33)),$K$2,"")</f>
        <v/>
      </c>
      <c r="L127" s="1" t="str">
        <f>IF(AND($C127&gt;=Params!$H$13+((Params!$J$20-Params!$H$13)/(Params!$J$33-Params!$H$33))*($B127-Params!$H$33),$C127&gt;=Params!$J$20+((Params!$N$18-Params!$J$20)/(Params!$N$33-Params!$J$33))*($B127-Params!$J$33),$C127&lt;Params!$H$13+((Params!$K$9-Params!$H$13)/(Params!$K$33-Params!$H$33))*($B127-Params!$H$33),$C127&lt;Params!$K$9+((Params!$N$18-Params!$K$9)/(Params!$N$33-Params!$K$33))*($B127-Params!$K$33)),$L$2,"")</f>
        <v/>
      </c>
      <c r="M127" s="2" t="str">
        <f>IF(AND($C127&gt;=Params!$K$9+((Params!$N$18-Params!$K$9)/(Params!$N$33-Params!$K$33))*($B127-Params!$K$33),$C127&gt;=Params!$N$18+((Params!$Q$16-Params!$N$18)/(Params!$Q$33-Params!$N157))*($B127-Params!$Q$33),$C127&lt;Params!$K$9+((Params!$L$5-Params!$K$9)/(Params!$L$33-Params!$K$33))*($B127-Params!$K$33),$C127&lt;Params!$L$5+((Params!$Q$4-Params!$L$5)/(Params!$Q$33-Params!$L$33))*($B127-Params!$L$33),$B127&lt;Params!$Q$33),$M$2,"")</f>
        <v/>
      </c>
      <c r="N127" s="3" t="str">
        <f>IF(OR(AND($C127&gt;=Params!$A$26,$B127&gt;=Params!$A$33,$B127&lt;Params!$C$33,$C127&lt;Params!$A$18+((Params!$C$13-Params!$A$18)/(Params!$C$33-Params!$A$33))*($B127-Params!$A$33)),AND($B127&gt;=Params!$C$33,$C127&gt;Params!$C$22+((Params!$E$17-Params!$C$22)/(Params!$E$33-Params!$C$33))*($B127-Params!$C$33),$C127&lt;Params!$C$13+((Params!$E$17-Params!$C$13)/(Params!$E$33-Params!$C$33))*($B127-Params!$C$33))),$N$2,"")</f>
        <v/>
      </c>
      <c r="O127" s="1" t="str">
        <f>IF(AND($C127&gt;=Params!$C$13+((Params!$E$17-Params!$C$13)/(Params!$E$33-Params!$C$33))*($B127-Params!$C$33),$C127&gt;=Params!$E$17+((Params!$H$13-Params!$E$17)/(Params!$H$33-Params!$E$33))*($B127-Params!$E$33),$C127&lt;Params!$C$13+((Params!$D$9-Params!$C$13)/(Params!$D$33-Params!$C$33))*($B127-Params!$C$33),$C127&lt;Params!$D$9+((Params!$H$13-Params!$D$9)/(Params!$H$33-Params!$D$33))*($B127-Params!$D$33)),$O$2,"")</f>
        <v/>
      </c>
      <c r="P127" s="1" t="str">
        <f>IF(AND($C127&gt;=Params!$D$9+((Params!$H$13-Params!$D$9)/(Params!$H$33-Params!$D$33))*($B127-Params!$D$33),$C127&gt;=Params!$H$13+((Params!$K$9-Params!$H$13)/(Params!$K$33-Params!$H$33))*($B127-Params!$H$33),$C127&lt;Params!$D$9+((Params!$G$4-Params!$D$9)/(Params!$G$33-Params!$D$33))*($B127-Params!$D$33),$C127&lt;Params!$G$4+((Params!$K$9-Params!$G$4)/(Params!$K$33-Params!$G$33))*($B127-Params!$G$33)),$P$2,"")</f>
        <v/>
      </c>
      <c r="Q127" s="1" t="str">
        <f>IF(AND($C127&gt;=Params!$G$4+((Params!$K$9-Params!$G$4)/(Params!$K$33-Params!$G$33))*($B127-Params!$G$33),$C127&gt;Params!$K$9+((Params!$L$5-Params!$K$9)/(Params!$L$33-Params!$K$33))*($B127-Params!$K$33),$C127&lt;Params!$G$4+((Params!$L$5-Params!$G$4)/(Params!$L$33-Params!$G$33))*($B127-Params!$G$33)),$Q$2,"")</f>
        <v/>
      </c>
      <c r="R127" s="2" t="str">
        <f>IF(AND(OR($B127&lt;Params!$A$33,AND($B127&gt;=Params!$A$33,$B127&lt;Params!$C$33,$C127&gt;=Params!$A$18+((Params!$C$13-Params!$A$18)/(Params!$C$33-Params!$A$33))*($B127-Params!$A$33)),AND($B127&gt;=Params!$C$33,$B127&lt;Params!$D$33,$C127&gt;=Params!$C$13+((Params!$D$9-Params!$C$13)/(Params!$D$33-Params!$C$33))*($B127-Params!$C$33)),AND($B127&gt;=Params!$D$33,$C127&gt;=Params!$D$9+((Params!$G$4-Params!$D$9)/(Params!$G$33-Params!$D$33))*($B127-Params!$D$33))),$C127&lt;Params!$G$4,$B127&gt;0,$C127&gt;0),$R$2,"")</f>
        <v/>
      </c>
      <c r="S127" s="18" t="str">
        <f t="shared" si="1"/>
        <v>TrachyBasalt</v>
      </c>
      <c r="T127" s="14" t="str">
        <f>IF(AND($S127&lt;&gt;$J$2,$S127&lt;&gt;$K$2,$S127&lt;&gt;$L$2),"",
IF($S127=$J$2,IF(Data!$C127&gt;=Data!$D127+2,"Hawaiite","Potassic Trachybasalt"),
IF($S127=$K$2,IF(Data!$C127&gt;=Data!$D127+2,"Mugearite","Shoshonite"),
IF($S127=$L$2,(IF(Data!$C127&gt;=Data!$D127+2,"Benmoreite","Latite")),""))))</f>
        <v>Potassic Trachybasalt</v>
      </c>
    </row>
    <row r="128" spans="1:20" x14ac:dyDescent="0.2">
      <c r="A128" s="16" t="str">
        <f>Data!$A128</f>
        <v>Stelling et al., 2008</v>
      </c>
      <c r="B128" s="27">
        <f>Data!$B128</f>
        <v>48.342181708905137</v>
      </c>
      <c r="C128" s="28">
        <f>Data!$C128+Data!$D128</f>
        <v>5.4192126615245924</v>
      </c>
      <c r="D128" s="1" t="str">
        <f>IF(AND(AND($B128&gt;=Params!$A$33,$B128&lt;Params!$C$33),AND($C128&gt;=Params!$A$32,$C128&lt;Params!$A$26)),$D$2,"")</f>
        <v/>
      </c>
      <c r="E128" s="1" t="str">
        <f>IF(AND(AND($B128&gt;=Params!$C$33,$B128&lt;Params!$F$33),AND($C128&gt;=Params!$C$32,$C128&lt;Params!$C$22)),$E$2,"")</f>
        <v/>
      </c>
      <c r="F128" s="4" t="str">
        <f>IF(AND($B128&gt;=Params!$F$33,$B128&lt;Params!$J$33,$C128&lt;Params!$F$22+((Params!$J$20-Params!$F$22)/(Params!$J$33-Params!$F$33))*($B128-Params!$F$33)),$F$2,"")</f>
        <v/>
      </c>
      <c r="G128" s="4" t="str">
        <f>IF(AND($B128&gt;=Params!$J$33,$B128&lt;Params!$N$33,$C128&lt;Params!$J$20+((Params!$N$18-Params!$J$20)/(Params!$N$33-Params!$J$33))*($B128-Params!$J$33)),$G$2,"")</f>
        <v/>
      </c>
      <c r="H128" s="4" t="str">
        <f>IF(AND($B128&gt;=Params!$N$33,$C128&lt;Params!$N$18+((Params!$Q$16-Params!$N$18)/(Params!$Q$33-Params!$N$33))*($B128-Params!$N$33),C$3&lt;Params!$Q$16+((Params!$S$32-Params!$Q$16)/(Params!$S$33-Params!$Q$33))*($B128-Params!$Q$33)),$H$2,"")</f>
        <v/>
      </c>
      <c r="I128" s="12" t="str">
        <f>IF(AND($B128&gt;=Params!$Q$33,$C128&gt;=Params!$Q$16+((Params!$S$32-Params!$Q$16)/(Params!$S$33-Params!$Q$33))*($B128-Params!$Q$33)),$I$2,"")</f>
        <v/>
      </c>
      <c r="J128" s="1" t="str">
        <f>IF(AND($C128&gt;=Params!$C$22,$C128&lt;Params!$C$22+((Params!$E$17-Params!$C$22)/(Params!$E$33-Params!$C$33))*($B128-Params!$C$33),$C128&lt;Params!$E$17+((Params!$F$22-Params!$E$17)/(Params!$F$33-Params!$E$33))*($B128-Params!$E$33)),$J$2,"")</f>
        <v>TrachyBasalt</v>
      </c>
      <c r="K128" s="1" t="str">
        <f>IF(AND($C128&gt;=Params!$E$17+((Params!$F$22-Params!$E$17)/(Params!$F$33-Params!$E$33))*($B128-Params!$E$33),$C128&gt;=Params!$F$22+((Params!$J$20-Params!$F$22)/(Params!$J$33-Params!$F$33))*($B128-Params!$F$33),$C128&lt;Params!$E$17+((Params!$H$13-Params!$E$17)/(Params!$H$33-Params!$E$33))*($B128-Params!$E$33),$C128&lt;Params!$H$13+((Params!$J$20-Params!$H$13)/(Params!$J$33-Params!$H$33))*($B128-Params!$H$33)),$K$2,"")</f>
        <v/>
      </c>
      <c r="L128" s="1" t="str">
        <f>IF(AND($C128&gt;=Params!$H$13+((Params!$J$20-Params!$H$13)/(Params!$J$33-Params!$H$33))*($B128-Params!$H$33),$C128&gt;=Params!$J$20+((Params!$N$18-Params!$J$20)/(Params!$N$33-Params!$J$33))*($B128-Params!$J$33),$C128&lt;Params!$H$13+((Params!$K$9-Params!$H$13)/(Params!$K$33-Params!$H$33))*($B128-Params!$H$33),$C128&lt;Params!$K$9+((Params!$N$18-Params!$K$9)/(Params!$N$33-Params!$K$33))*($B128-Params!$K$33)),$L$2,"")</f>
        <v/>
      </c>
      <c r="M128" s="2" t="str">
        <f>IF(AND($C128&gt;=Params!$K$9+((Params!$N$18-Params!$K$9)/(Params!$N$33-Params!$K$33))*($B128-Params!$K$33),$C128&gt;=Params!$N$18+((Params!$Q$16-Params!$N$18)/(Params!$Q$33-Params!$N158))*($B128-Params!$Q$33),$C128&lt;Params!$K$9+((Params!$L$5-Params!$K$9)/(Params!$L$33-Params!$K$33))*($B128-Params!$K$33),$C128&lt;Params!$L$5+((Params!$Q$4-Params!$L$5)/(Params!$Q$33-Params!$L$33))*($B128-Params!$L$33),$B128&lt;Params!$Q$33),$M$2,"")</f>
        <v/>
      </c>
      <c r="N128" s="3" t="str">
        <f>IF(OR(AND($C128&gt;=Params!$A$26,$B128&gt;=Params!$A$33,$B128&lt;Params!$C$33,$C128&lt;Params!$A$18+((Params!$C$13-Params!$A$18)/(Params!$C$33-Params!$A$33))*($B128-Params!$A$33)),AND($B128&gt;=Params!$C$33,$C128&gt;Params!$C$22+((Params!$E$17-Params!$C$22)/(Params!$E$33-Params!$C$33))*($B128-Params!$C$33),$C128&lt;Params!$C$13+((Params!$E$17-Params!$C$13)/(Params!$E$33-Params!$C$33))*($B128-Params!$C$33))),$N$2,"")</f>
        <v/>
      </c>
      <c r="O128" s="1" t="str">
        <f>IF(AND($C128&gt;=Params!$C$13+((Params!$E$17-Params!$C$13)/(Params!$E$33-Params!$C$33))*($B128-Params!$C$33),$C128&gt;=Params!$E$17+((Params!$H$13-Params!$E$17)/(Params!$H$33-Params!$E$33))*($B128-Params!$E$33),$C128&lt;Params!$C$13+((Params!$D$9-Params!$C$13)/(Params!$D$33-Params!$C$33))*($B128-Params!$C$33),$C128&lt;Params!$D$9+((Params!$H$13-Params!$D$9)/(Params!$H$33-Params!$D$33))*($B128-Params!$D$33)),$O$2,"")</f>
        <v/>
      </c>
      <c r="P128" s="1" t="str">
        <f>IF(AND($C128&gt;=Params!$D$9+((Params!$H$13-Params!$D$9)/(Params!$H$33-Params!$D$33))*($B128-Params!$D$33),$C128&gt;=Params!$H$13+((Params!$K$9-Params!$H$13)/(Params!$K$33-Params!$H$33))*($B128-Params!$H$33),$C128&lt;Params!$D$9+((Params!$G$4-Params!$D$9)/(Params!$G$33-Params!$D$33))*($B128-Params!$D$33),$C128&lt;Params!$G$4+((Params!$K$9-Params!$G$4)/(Params!$K$33-Params!$G$33))*($B128-Params!$G$33)),$P$2,"")</f>
        <v/>
      </c>
      <c r="Q128" s="1" t="str">
        <f>IF(AND($C128&gt;=Params!$G$4+((Params!$K$9-Params!$G$4)/(Params!$K$33-Params!$G$33))*($B128-Params!$G$33),$C128&gt;Params!$K$9+((Params!$L$5-Params!$K$9)/(Params!$L$33-Params!$K$33))*($B128-Params!$K$33),$C128&lt;Params!$G$4+((Params!$L$5-Params!$G$4)/(Params!$L$33-Params!$G$33))*($B128-Params!$G$33)),$Q$2,"")</f>
        <v/>
      </c>
      <c r="R128" s="2" t="str">
        <f>IF(AND(OR($B128&lt;Params!$A$33,AND($B128&gt;=Params!$A$33,$B128&lt;Params!$C$33,$C128&gt;=Params!$A$18+((Params!$C$13-Params!$A$18)/(Params!$C$33-Params!$A$33))*($B128-Params!$A$33)),AND($B128&gt;=Params!$C$33,$B128&lt;Params!$D$33,$C128&gt;=Params!$C$13+((Params!$D$9-Params!$C$13)/(Params!$D$33-Params!$C$33))*($B128-Params!$C$33)),AND($B128&gt;=Params!$D$33,$C128&gt;=Params!$D$9+((Params!$G$4-Params!$D$9)/(Params!$G$33-Params!$D$33))*($B128-Params!$D$33))),$C128&lt;Params!$G$4,$B128&gt;0,$C128&gt;0),$R$2,"")</f>
        <v/>
      </c>
      <c r="S128" s="18" t="str">
        <f t="shared" si="1"/>
        <v>TrachyBasalt</v>
      </c>
      <c r="T128" s="14" t="str">
        <f>IF(AND($S128&lt;&gt;$J$2,$S128&lt;&gt;$K$2,$S128&lt;&gt;$L$2),"",
IF($S128=$J$2,IF(Data!$C128&gt;=Data!$D128+2,"Hawaiite","Potassic Trachybasalt"),
IF($S128=$K$2,IF(Data!$C128&gt;=Data!$D128+2,"Mugearite","Shoshonite"),
IF($S128=$L$2,(IF(Data!$C128&gt;=Data!$D128+2,"Benmoreite","Latite")),""))))</f>
        <v>Potassic Trachybasalt</v>
      </c>
    </row>
    <row r="129" spans="1:20" x14ac:dyDescent="0.2">
      <c r="A129" s="16" t="str">
        <f>Data!$A129</f>
        <v>Z-31</v>
      </c>
      <c r="B129" s="27">
        <f>Data!$B129</f>
        <v>48.38</v>
      </c>
      <c r="C129" s="28">
        <f>Data!$C129+Data!$D129</f>
        <v>9.0500000000000007</v>
      </c>
      <c r="D129" s="1" t="str">
        <f>IF(AND(AND($B129&gt;=Params!$A$33,$B129&lt;Params!$C$33),AND($C129&gt;=Params!$A$32,$C129&lt;Params!$A$26)),$D$2,"")</f>
        <v/>
      </c>
      <c r="E129" s="1" t="str">
        <f>IF(AND(AND($B129&gt;=Params!$C$33,$B129&lt;Params!$F$33),AND($C129&gt;=Params!$C$32,$C129&lt;Params!$C$22)),$E$2,"")</f>
        <v/>
      </c>
      <c r="F129" s="4" t="str">
        <f>IF(AND($B129&gt;=Params!$F$33,$B129&lt;Params!$J$33,$C129&lt;Params!$F$22+((Params!$J$20-Params!$F$22)/(Params!$J$33-Params!$F$33))*($B129-Params!$F$33)),$F$2,"")</f>
        <v/>
      </c>
      <c r="G129" s="4" t="str">
        <f>IF(AND($B129&gt;=Params!$J$33,$B129&lt;Params!$N$33,$C129&lt;Params!$J$20+((Params!$N$18-Params!$J$20)/(Params!$N$33-Params!$J$33))*($B129-Params!$J$33)),$G$2,"")</f>
        <v/>
      </c>
      <c r="H129" s="4" t="str">
        <f>IF(AND($B129&gt;=Params!$N$33,$C129&lt;Params!$N$18+((Params!$Q$16-Params!$N$18)/(Params!$Q$33-Params!$N$33))*($B129-Params!$N$33),C$3&lt;Params!$Q$16+((Params!$S$32-Params!$Q$16)/(Params!$S$33-Params!$Q$33))*($B129-Params!$Q$33)),$H$2,"")</f>
        <v/>
      </c>
      <c r="I129" s="12" t="str">
        <f>IF(AND($B129&gt;=Params!$Q$33,$C129&gt;=Params!$Q$16+((Params!$S$32-Params!$Q$16)/(Params!$S$33-Params!$Q$33))*($B129-Params!$Q$33)),$I$2,"")</f>
        <v/>
      </c>
      <c r="J129" s="1" t="str">
        <f>IF(AND($C129&gt;=Params!$C$22,$C129&lt;Params!$C$22+((Params!$E$17-Params!$C$22)/(Params!$E$33-Params!$C$33))*($B129-Params!$C$33),$C129&lt;Params!$E$17+((Params!$F$22-Params!$E$17)/(Params!$F$33-Params!$E$33))*($B129-Params!$E$33)),$J$2,"")</f>
        <v/>
      </c>
      <c r="K129" s="1" t="str">
        <f>IF(AND($C129&gt;=Params!$E$17+((Params!$F$22-Params!$E$17)/(Params!$F$33-Params!$E$33))*($B129-Params!$E$33),$C129&gt;=Params!$F$22+((Params!$J$20-Params!$F$22)/(Params!$J$33-Params!$F$33))*($B129-Params!$F$33),$C129&lt;Params!$E$17+((Params!$H$13-Params!$E$17)/(Params!$H$33-Params!$E$33))*($B129-Params!$E$33),$C129&lt;Params!$H$13+((Params!$J$20-Params!$H$13)/(Params!$J$33-Params!$H$33))*($B129-Params!$H$33)),$K$2,"")</f>
        <v/>
      </c>
      <c r="L129" s="1" t="str">
        <f>IF(AND($C129&gt;=Params!$H$13+((Params!$J$20-Params!$H$13)/(Params!$J$33-Params!$H$33))*($B129-Params!$H$33),$C129&gt;=Params!$J$20+((Params!$N$18-Params!$J$20)/(Params!$N$33-Params!$J$33))*($B129-Params!$J$33),$C129&lt;Params!$H$13+((Params!$K$9-Params!$H$13)/(Params!$K$33-Params!$H$33))*($B129-Params!$H$33),$C129&lt;Params!$K$9+((Params!$N$18-Params!$K$9)/(Params!$N$33-Params!$K$33))*($B129-Params!$K$33)),$L$2,"")</f>
        <v/>
      </c>
      <c r="M129" s="2" t="str">
        <f>IF(AND($C129&gt;=Params!$K$9+((Params!$N$18-Params!$K$9)/(Params!$N$33-Params!$K$33))*($B129-Params!$K$33),$C129&gt;=Params!$N$18+((Params!$Q$16-Params!$N$18)/(Params!$Q$33-Params!$N159))*($B129-Params!$Q$33),$C129&lt;Params!$K$9+((Params!$L$5-Params!$K$9)/(Params!$L$33-Params!$K$33))*($B129-Params!$K$33),$C129&lt;Params!$L$5+((Params!$Q$4-Params!$L$5)/(Params!$Q$33-Params!$L$33))*($B129-Params!$L$33),$B129&lt;Params!$Q$33),$M$2,"")</f>
        <v/>
      </c>
      <c r="N129" s="3" t="str">
        <f>IF(OR(AND($C129&gt;=Params!$A$26,$B129&gt;=Params!$A$33,$B129&lt;Params!$C$33,$C129&lt;Params!$A$18+((Params!$C$13-Params!$A$18)/(Params!$C$33-Params!$A$33))*($B129-Params!$A$33)),AND($B129&gt;=Params!$C$33,$C129&gt;Params!$C$22+((Params!$E$17-Params!$C$22)/(Params!$E$33-Params!$C$33))*($B129-Params!$C$33),$C129&lt;Params!$C$13+((Params!$E$17-Params!$C$13)/(Params!$E$33-Params!$C$33))*($B129-Params!$C$33))),$N$2,"")</f>
        <v/>
      </c>
      <c r="O129" s="1" t="str">
        <f>IF(AND($C129&gt;=Params!$C$13+((Params!$E$17-Params!$C$13)/(Params!$E$33-Params!$C$33))*($B129-Params!$C$33),$C129&gt;=Params!$E$17+((Params!$H$13-Params!$E$17)/(Params!$H$33-Params!$E$33))*($B129-Params!$E$33),$C129&lt;Params!$C$13+((Params!$D$9-Params!$C$13)/(Params!$D$33-Params!$C$33))*($B129-Params!$C$33),$C129&lt;Params!$D$9+((Params!$H$13-Params!$D$9)/(Params!$H$33-Params!$D$33))*($B129-Params!$D$33)),$O$2,"")</f>
        <v>Phonotephrite</v>
      </c>
      <c r="P129" s="1" t="str">
        <f>IF(AND($C129&gt;=Params!$D$9+((Params!$H$13-Params!$D$9)/(Params!$H$33-Params!$D$33))*($B129-Params!$D$33),$C129&gt;=Params!$H$13+((Params!$K$9-Params!$H$13)/(Params!$K$33-Params!$H$33))*($B129-Params!$H$33),$C129&lt;Params!$D$9+((Params!$G$4-Params!$D$9)/(Params!$G$33-Params!$D$33))*($B129-Params!$D$33),$C129&lt;Params!$G$4+((Params!$K$9-Params!$G$4)/(Params!$K$33-Params!$G$33))*($B129-Params!$G$33)),$P$2,"")</f>
        <v/>
      </c>
      <c r="Q129" s="1" t="str">
        <f>IF(AND($C129&gt;=Params!$G$4+((Params!$K$9-Params!$G$4)/(Params!$K$33-Params!$G$33))*($B129-Params!$G$33),$C129&gt;Params!$K$9+((Params!$L$5-Params!$K$9)/(Params!$L$33-Params!$K$33))*($B129-Params!$K$33),$C129&lt;Params!$G$4+((Params!$L$5-Params!$G$4)/(Params!$L$33-Params!$G$33))*($B129-Params!$G$33)),$Q$2,"")</f>
        <v/>
      </c>
      <c r="R129" s="2" t="str">
        <f>IF(AND(OR($B129&lt;Params!$A$33,AND($B129&gt;=Params!$A$33,$B129&lt;Params!$C$33,$C129&gt;=Params!$A$18+((Params!$C$13-Params!$A$18)/(Params!$C$33-Params!$A$33))*($B129-Params!$A$33)),AND($B129&gt;=Params!$C$33,$B129&lt;Params!$D$33,$C129&gt;=Params!$C$13+((Params!$D$9-Params!$C$13)/(Params!$D$33-Params!$C$33))*($B129-Params!$C$33)),AND($B129&gt;=Params!$D$33,$C129&gt;=Params!$D$9+((Params!$G$4-Params!$D$9)/(Params!$G$33-Params!$D$33))*($B129-Params!$D$33))),$C129&lt;Params!$G$4,$B129&gt;0,$C129&gt;0),$R$2,"")</f>
        <v/>
      </c>
      <c r="S129" s="18" t="str">
        <f t="shared" si="1"/>
        <v>Phonotephrite</v>
      </c>
      <c r="T129" s="14" t="str">
        <f>IF(AND($S129&lt;&gt;$J$2,$S129&lt;&gt;$K$2,$S129&lt;&gt;$L$2),"",
IF($S129=$J$2,IF(Data!$C129&gt;=Data!$D129+2,"Hawaiite","Potassic Trachybasalt"),
IF($S129=$K$2,IF(Data!$C129&gt;=Data!$D129+2,"Mugearite","Shoshonite"),
IF($S129=$L$2,(IF(Data!$C129&gt;=Data!$D129+2,"Benmoreite","Latite")),""))))</f>
        <v/>
      </c>
    </row>
    <row r="130" spans="1:20" x14ac:dyDescent="0.2">
      <c r="A130" s="16" t="str">
        <f>Data!$A130</f>
        <v>ET-9</v>
      </c>
      <c r="B130" s="27">
        <f>Data!$B130</f>
        <v>48.45</v>
      </c>
      <c r="C130" s="28">
        <f>Data!$C130+Data!$D130</f>
        <v>5.51</v>
      </c>
      <c r="D130" s="1" t="str">
        <f>IF(AND(AND($B130&gt;=Params!$A$33,$B130&lt;Params!$C$33),AND($C130&gt;=Params!$A$32,$C130&lt;Params!$A$26)),$D$2,"")</f>
        <v/>
      </c>
      <c r="E130" s="1" t="str">
        <f>IF(AND(AND($B130&gt;=Params!$C$33,$B130&lt;Params!$F$33),AND($C130&gt;=Params!$C$32,$C130&lt;Params!$C$22)),$E$2,"")</f>
        <v/>
      </c>
      <c r="F130" s="4" t="str">
        <f>IF(AND($B130&gt;=Params!$F$33,$B130&lt;Params!$J$33,$C130&lt;Params!$F$22+((Params!$J$20-Params!$F$22)/(Params!$J$33-Params!$F$33))*($B130-Params!$F$33)),$F$2,"")</f>
        <v/>
      </c>
      <c r="G130" s="4" t="str">
        <f>IF(AND($B130&gt;=Params!$J$33,$B130&lt;Params!$N$33,$C130&lt;Params!$J$20+((Params!$N$18-Params!$J$20)/(Params!$N$33-Params!$J$33))*($B130-Params!$J$33)),$G$2,"")</f>
        <v/>
      </c>
      <c r="H130" s="4" t="str">
        <f>IF(AND($B130&gt;=Params!$N$33,$C130&lt;Params!$N$18+((Params!$Q$16-Params!$N$18)/(Params!$Q$33-Params!$N$33))*($B130-Params!$N$33),C$3&lt;Params!$Q$16+((Params!$S$32-Params!$Q$16)/(Params!$S$33-Params!$Q$33))*($B130-Params!$Q$33)),$H$2,"")</f>
        <v/>
      </c>
      <c r="I130" s="12" t="str">
        <f>IF(AND($B130&gt;=Params!$Q$33,$C130&gt;=Params!$Q$16+((Params!$S$32-Params!$Q$16)/(Params!$S$33-Params!$Q$33))*($B130-Params!$Q$33)),$I$2,"")</f>
        <v/>
      </c>
      <c r="J130" s="1" t="str">
        <f>IF(AND($C130&gt;=Params!$C$22,$C130&lt;Params!$C$22+((Params!$E$17-Params!$C$22)/(Params!$E$33-Params!$C$33))*($B130-Params!$C$33),$C130&lt;Params!$E$17+((Params!$F$22-Params!$E$17)/(Params!$F$33-Params!$E$33))*($B130-Params!$E$33)),$J$2,"")</f>
        <v>TrachyBasalt</v>
      </c>
      <c r="K130" s="1" t="str">
        <f>IF(AND($C130&gt;=Params!$E$17+((Params!$F$22-Params!$E$17)/(Params!$F$33-Params!$E$33))*($B130-Params!$E$33),$C130&gt;=Params!$F$22+((Params!$J$20-Params!$F$22)/(Params!$J$33-Params!$F$33))*($B130-Params!$F$33),$C130&lt;Params!$E$17+((Params!$H$13-Params!$E$17)/(Params!$H$33-Params!$E$33))*($B130-Params!$E$33),$C130&lt;Params!$H$13+((Params!$J$20-Params!$H$13)/(Params!$J$33-Params!$H$33))*($B130-Params!$H$33)),$K$2,"")</f>
        <v/>
      </c>
      <c r="L130" s="1" t="str">
        <f>IF(AND($C130&gt;=Params!$H$13+((Params!$J$20-Params!$H$13)/(Params!$J$33-Params!$H$33))*($B130-Params!$H$33),$C130&gt;=Params!$J$20+((Params!$N$18-Params!$J$20)/(Params!$N$33-Params!$J$33))*($B130-Params!$J$33),$C130&lt;Params!$H$13+((Params!$K$9-Params!$H$13)/(Params!$K$33-Params!$H$33))*($B130-Params!$H$33),$C130&lt;Params!$K$9+((Params!$N$18-Params!$K$9)/(Params!$N$33-Params!$K$33))*($B130-Params!$K$33)),$L$2,"")</f>
        <v/>
      </c>
      <c r="M130" s="2" t="str">
        <f>IF(AND($C130&gt;=Params!$K$9+((Params!$N$18-Params!$K$9)/(Params!$N$33-Params!$K$33))*($B130-Params!$K$33),$C130&gt;=Params!$N$18+((Params!$Q$16-Params!$N$18)/(Params!$Q$33-Params!$N160))*($B130-Params!$Q$33),$C130&lt;Params!$K$9+((Params!$L$5-Params!$K$9)/(Params!$L$33-Params!$K$33))*($B130-Params!$K$33),$C130&lt;Params!$L$5+((Params!$Q$4-Params!$L$5)/(Params!$Q$33-Params!$L$33))*($B130-Params!$L$33),$B130&lt;Params!$Q$33),$M$2,"")</f>
        <v/>
      </c>
      <c r="N130" s="3" t="str">
        <f>IF(OR(AND($C130&gt;=Params!$A$26,$B130&gt;=Params!$A$33,$B130&lt;Params!$C$33,$C130&lt;Params!$A$18+((Params!$C$13-Params!$A$18)/(Params!$C$33-Params!$A$33))*($B130-Params!$A$33)),AND($B130&gt;=Params!$C$33,$C130&gt;Params!$C$22+((Params!$E$17-Params!$C$22)/(Params!$E$33-Params!$C$33))*($B130-Params!$C$33),$C130&lt;Params!$C$13+((Params!$E$17-Params!$C$13)/(Params!$E$33-Params!$C$33))*($B130-Params!$C$33))),$N$2,"")</f>
        <v/>
      </c>
      <c r="O130" s="1" t="str">
        <f>IF(AND($C130&gt;=Params!$C$13+((Params!$E$17-Params!$C$13)/(Params!$E$33-Params!$C$33))*($B130-Params!$C$33),$C130&gt;=Params!$E$17+((Params!$H$13-Params!$E$17)/(Params!$H$33-Params!$E$33))*($B130-Params!$E$33),$C130&lt;Params!$C$13+((Params!$D$9-Params!$C$13)/(Params!$D$33-Params!$C$33))*($B130-Params!$C$33),$C130&lt;Params!$D$9+((Params!$H$13-Params!$D$9)/(Params!$H$33-Params!$D$33))*($B130-Params!$D$33)),$O$2,"")</f>
        <v/>
      </c>
      <c r="P130" s="1" t="str">
        <f>IF(AND($C130&gt;=Params!$D$9+((Params!$H$13-Params!$D$9)/(Params!$H$33-Params!$D$33))*($B130-Params!$D$33),$C130&gt;=Params!$H$13+((Params!$K$9-Params!$H$13)/(Params!$K$33-Params!$H$33))*($B130-Params!$H$33),$C130&lt;Params!$D$9+((Params!$G$4-Params!$D$9)/(Params!$G$33-Params!$D$33))*($B130-Params!$D$33),$C130&lt;Params!$G$4+((Params!$K$9-Params!$G$4)/(Params!$K$33-Params!$G$33))*($B130-Params!$G$33)),$P$2,"")</f>
        <v/>
      </c>
      <c r="Q130" s="1" t="str">
        <f>IF(AND($C130&gt;=Params!$G$4+((Params!$K$9-Params!$G$4)/(Params!$K$33-Params!$G$33))*($B130-Params!$G$33),$C130&gt;Params!$K$9+((Params!$L$5-Params!$K$9)/(Params!$L$33-Params!$K$33))*($B130-Params!$K$33),$C130&lt;Params!$G$4+((Params!$L$5-Params!$G$4)/(Params!$L$33-Params!$G$33))*($B130-Params!$G$33)),$Q$2,"")</f>
        <v/>
      </c>
      <c r="R130" s="2" t="str">
        <f>IF(AND(OR($B130&lt;Params!$A$33,AND($B130&gt;=Params!$A$33,$B130&lt;Params!$C$33,$C130&gt;=Params!$A$18+((Params!$C$13-Params!$A$18)/(Params!$C$33-Params!$A$33))*($B130-Params!$A$33)),AND($B130&gt;=Params!$C$33,$B130&lt;Params!$D$33,$C130&gt;=Params!$C$13+((Params!$D$9-Params!$C$13)/(Params!$D$33-Params!$C$33))*($B130-Params!$C$33)),AND($B130&gt;=Params!$D$33,$C130&gt;=Params!$D$9+((Params!$G$4-Params!$D$9)/(Params!$G$33-Params!$D$33))*($B130-Params!$D$33))),$C130&lt;Params!$G$4,$B130&gt;0,$C130&gt;0),$R$2,"")</f>
        <v/>
      </c>
      <c r="S130" s="18" t="str">
        <f t="shared" si="1"/>
        <v>TrachyBasalt</v>
      </c>
      <c r="T130" s="14" t="str">
        <f>IF(AND($S130&lt;&gt;$J$2,$S130&lt;&gt;$K$2,$S130&lt;&gt;$L$2),"",
IF($S130=$J$2,IF(Data!$C130&gt;=Data!$D130+2,"Hawaiite","Potassic Trachybasalt"),
IF($S130=$K$2,IF(Data!$C130&gt;=Data!$D130+2,"Mugearite","Shoshonite"),
IF($S130=$L$2,(IF(Data!$C130&gt;=Data!$D130+2,"Benmoreite","Latite")),""))))</f>
        <v>Potassic Trachybasalt</v>
      </c>
    </row>
    <row r="131" spans="1:20" x14ac:dyDescent="0.2">
      <c r="A131" s="16" t="str">
        <f>Data!$A131</f>
        <v>An56Di44</v>
      </c>
      <c r="B131" s="27">
        <f>Data!$B131</f>
        <v>48.456575682382137</v>
      </c>
      <c r="C131" s="28">
        <f>Data!$C131+Data!$D131</f>
        <v>6.9478908188585611E-2</v>
      </c>
      <c r="D131" s="1" t="str">
        <f>IF(AND(AND($B131&gt;=Params!$A$33,$B131&lt;Params!$C$33),AND($C131&gt;=Params!$A$32,$C131&lt;Params!$A$26)),$D$2,"")</f>
        <v/>
      </c>
      <c r="E131" s="1" t="str">
        <f>IF(AND(AND($B131&gt;=Params!$C$33,$B131&lt;Params!$F$33),AND($C131&gt;=Params!$C$32,$C131&lt;Params!$C$22)),$E$2,"")</f>
        <v/>
      </c>
      <c r="F131" s="4" t="str">
        <f>IF(AND($B131&gt;=Params!$F$33,$B131&lt;Params!$J$33,$C131&lt;Params!$F$22+((Params!$J$20-Params!$F$22)/(Params!$J$33-Params!$F$33))*($B131-Params!$F$33)),$F$2,"")</f>
        <v/>
      </c>
      <c r="G131" s="4" t="str">
        <f>IF(AND($B131&gt;=Params!$J$33,$B131&lt;Params!$N$33,$C131&lt;Params!$J$20+((Params!$N$18-Params!$J$20)/(Params!$N$33-Params!$J$33))*($B131-Params!$J$33)),$G$2,"")</f>
        <v/>
      </c>
      <c r="H131" s="4" t="str">
        <f>IF(AND($B131&gt;=Params!$N$33,$C131&lt;Params!$N$18+((Params!$Q$16-Params!$N$18)/(Params!$Q$33-Params!$N$33))*($B131-Params!$N$33),C$3&lt;Params!$Q$16+((Params!$S$32-Params!$Q$16)/(Params!$S$33-Params!$Q$33))*($B131-Params!$Q$33)),$H$2,"")</f>
        <v/>
      </c>
      <c r="I131" s="12" t="str">
        <f>IF(AND($B131&gt;=Params!$Q$33,$C131&gt;=Params!$Q$16+((Params!$S$32-Params!$Q$16)/(Params!$S$33-Params!$Q$33))*($B131-Params!$Q$33)),$I$2,"")</f>
        <v/>
      </c>
      <c r="J131" s="1" t="str">
        <f>IF(AND($C131&gt;=Params!$C$22,$C131&lt;Params!$C$22+((Params!$E$17-Params!$C$22)/(Params!$E$33-Params!$C$33))*($B131-Params!$C$33),$C131&lt;Params!$E$17+((Params!$F$22-Params!$E$17)/(Params!$F$33-Params!$E$33))*($B131-Params!$E$33)),$J$2,"")</f>
        <v/>
      </c>
      <c r="K131" s="1" t="str">
        <f>IF(AND($C131&gt;=Params!$E$17+((Params!$F$22-Params!$E$17)/(Params!$F$33-Params!$E$33))*($B131-Params!$E$33),$C131&gt;=Params!$F$22+((Params!$J$20-Params!$F$22)/(Params!$J$33-Params!$F$33))*($B131-Params!$F$33),$C131&lt;Params!$E$17+((Params!$H$13-Params!$E$17)/(Params!$H$33-Params!$E$33))*($B131-Params!$E$33),$C131&lt;Params!$H$13+((Params!$J$20-Params!$H$13)/(Params!$J$33-Params!$H$33))*($B131-Params!$H$33)),$K$2,"")</f>
        <v/>
      </c>
      <c r="L131" s="1" t="str">
        <f>IF(AND($C131&gt;=Params!$H$13+((Params!$J$20-Params!$H$13)/(Params!$J$33-Params!$H$33))*($B131-Params!$H$33),$C131&gt;=Params!$J$20+((Params!$N$18-Params!$J$20)/(Params!$N$33-Params!$J$33))*($B131-Params!$J$33),$C131&lt;Params!$H$13+((Params!$K$9-Params!$H$13)/(Params!$K$33-Params!$H$33))*($B131-Params!$H$33),$C131&lt;Params!$K$9+((Params!$N$18-Params!$K$9)/(Params!$N$33-Params!$K$33))*($B131-Params!$K$33)),$L$2,"")</f>
        <v/>
      </c>
      <c r="M131" s="2" t="str">
        <f>IF(AND($C131&gt;=Params!$K$9+((Params!$N$18-Params!$K$9)/(Params!$N$33-Params!$K$33))*($B131-Params!$K$33),$C131&gt;=Params!$N$18+((Params!$Q$16-Params!$N$18)/(Params!$Q$33-Params!$N161))*($B131-Params!$Q$33),$C131&lt;Params!$K$9+((Params!$L$5-Params!$K$9)/(Params!$L$33-Params!$K$33))*($B131-Params!$K$33),$C131&lt;Params!$L$5+((Params!$Q$4-Params!$L$5)/(Params!$Q$33-Params!$L$33))*($B131-Params!$L$33),$B131&lt;Params!$Q$33),$M$2,"")</f>
        <v/>
      </c>
      <c r="N131" s="3" t="str">
        <f>IF(OR(AND($C131&gt;=Params!$A$26,$B131&gt;=Params!$A$33,$B131&lt;Params!$C$33,$C131&lt;Params!$A$18+((Params!$C$13-Params!$A$18)/(Params!$C$33-Params!$A$33))*($B131-Params!$A$33)),AND($B131&gt;=Params!$C$33,$C131&gt;Params!$C$22+((Params!$E$17-Params!$C$22)/(Params!$E$33-Params!$C$33))*($B131-Params!$C$33),$C131&lt;Params!$C$13+((Params!$E$17-Params!$C$13)/(Params!$E$33-Params!$C$33))*($B131-Params!$C$33))),$N$2,"")</f>
        <v/>
      </c>
      <c r="O131" s="1" t="str">
        <f>IF(AND($C131&gt;=Params!$C$13+((Params!$E$17-Params!$C$13)/(Params!$E$33-Params!$C$33))*($B131-Params!$C$33),$C131&gt;=Params!$E$17+((Params!$H$13-Params!$E$17)/(Params!$H$33-Params!$E$33))*($B131-Params!$E$33),$C131&lt;Params!$C$13+((Params!$D$9-Params!$C$13)/(Params!$D$33-Params!$C$33))*($B131-Params!$C$33),$C131&lt;Params!$D$9+((Params!$H$13-Params!$D$9)/(Params!$H$33-Params!$D$33))*($B131-Params!$D$33)),$O$2,"")</f>
        <v/>
      </c>
      <c r="P131" s="1" t="str">
        <f>IF(AND($C131&gt;=Params!$D$9+((Params!$H$13-Params!$D$9)/(Params!$H$33-Params!$D$33))*($B131-Params!$D$33),$C131&gt;=Params!$H$13+((Params!$K$9-Params!$H$13)/(Params!$K$33-Params!$H$33))*($B131-Params!$H$33),$C131&lt;Params!$D$9+((Params!$G$4-Params!$D$9)/(Params!$G$33-Params!$D$33))*($B131-Params!$D$33),$C131&lt;Params!$G$4+((Params!$K$9-Params!$G$4)/(Params!$K$33-Params!$G$33))*($B131-Params!$G$33)),$P$2,"")</f>
        <v/>
      </c>
      <c r="Q131" s="1" t="str">
        <f>IF(AND($C131&gt;=Params!$G$4+((Params!$K$9-Params!$G$4)/(Params!$K$33-Params!$G$33))*($B131-Params!$G$33),$C131&gt;Params!$K$9+((Params!$L$5-Params!$K$9)/(Params!$L$33-Params!$K$33))*($B131-Params!$K$33),$C131&lt;Params!$G$4+((Params!$L$5-Params!$G$4)/(Params!$L$33-Params!$G$33))*($B131-Params!$G$33)),$Q$2,"")</f>
        <v/>
      </c>
      <c r="R131" s="2" t="str">
        <f>IF(AND(OR($B131&lt;Params!$A$33,AND($B131&gt;=Params!$A$33,$B131&lt;Params!$C$33,$C131&gt;=Params!$A$18+((Params!$C$13-Params!$A$18)/(Params!$C$33-Params!$A$33))*($B131-Params!$A$33)),AND($B131&gt;=Params!$C$33,$B131&lt;Params!$D$33,$C131&gt;=Params!$C$13+((Params!$D$9-Params!$C$13)/(Params!$D$33-Params!$C$33))*($B131-Params!$C$33)),AND($B131&gt;=Params!$D$33,$C131&gt;=Params!$D$9+((Params!$G$4-Params!$D$9)/(Params!$G$33-Params!$D$33))*($B131-Params!$D$33))),$C131&lt;Params!$G$4,$B131&gt;0,$C131&gt;0),$R$2,"")</f>
        <v/>
      </c>
      <c r="S131" s="18" t="str">
        <f t="shared" si="1"/>
        <v/>
      </c>
      <c r="T131" s="14" t="str">
        <f>IF(AND($S131&lt;&gt;$J$2,$S131&lt;&gt;$K$2,$S131&lt;&gt;$L$2),"",
IF($S131=$J$2,IF(Data!$C131&gt;=Data!$D131+2,"Hawaiite","Potassic Trachybasalt"),
IF($S131=$K$2,IF(Data!$C131&gt;=Data!$D131+2,"Mugearite","Shoshonite"),
IF($S131=$L$2,(IF(Data!$C131&gt;=Data!$D131+2,"Benmoreite","Latite")),""))))</f>
        <v/>
      </c>
    </row>
    <row r="132" spans="1:20" x14ac:dyDescent="0.2">
      <c r="A132" s="16" t="str">
        <f>Data!$A132</f>
        <v>G448</v>
      </c>
      <c r="B132" s="27">
        <f>Data!$B132</f>
        <v>48.458418068437048</v>
      </c>
      <c r="C132" s="28">
        <f>Data!$C132+Data!$D132</f>
        <v>1.5753971306199697</v>
      </c>
      <c r="D132" s="1" t="str">
        <f>IF(AND(AND($B132&gt;=Params!$A$33,$B132&lt;Params!$C$33),AND($C132&gt;=Params!$A$32,$C132&lt;Params!$A$26)),$D$2,"")</f>
        <v/>
      </c>
      <c r="E132" s="1" t="str">
        <f>IF(AND(AND($B132&gt;=Params!$C$33,$B132&lt;Params!$F$33),AND($C132&gt;=Params!$C$32,$C132&lt;Params!$C$22)),$E$2,"")</f>
        <v>Basalt</v>
      </c>
      <c r="F132" s="4" t="str">
        <f>IF(AND($B132&gt;=Params!$F$33,$B132&lt;Params!$J$33,$C132&lt;Params!$F$22+((Params!$J$20-Params!$F$22)/(Params!$J$33-Params!$F$33))*($B132-Params!$F$33)),$F$2,"")</f>
        <v/>
      </c>
      <c r="G132" s="4" t="str">
        <f>IF(AND($B132&gt;=Params!$J$33,$B132&lt;Params!$N$33,$C132&lt;Params!$J$20+((Params!$N$18-Params!$J$20)/(Params!$N$33-Params!$J$33))*($B132-Params!$J$33)),$G$2,"")</f>
        <v/>
      </c>
      <c r="H132" s="4" t="str">
        <f>IF(AND($B132&gt;=Params!$N$33,$C132&lt;Params!$N$18+((Params!$Q$16-Params!$N$18)/(Params!$Q$33-Params!$N$33))*($B132-Params!$N$33),C$3&lt;Params!$Q$16+((Params!$S$32-Params!$Q$16)/(Params!$S$33-Params!$Q$33))*($B132-Params!$Q$33)),$H$2,"")</f>
        <v/>
      </c>
      <c r="I132" s="12" t="str">
        <f>IF(AND($B132&gt;=Params!$Q$33,$C132&gt;=Params!$Q$16+((Params!$S$32-Params!$Q$16)/(Params!$S$33-Params!$Q$33))*($B132-Params!$Q$33)),$I$2,"")</f>
        <v/>
      </c>
      <c r="J132" s="1" t="str">
        <f>IF(AND($C132&gt;=Params!$C$22,$C132&lt;Params!$C$22+((Params!$E$17-Params!$C$22)/(Params!$E$33-Params!$C$33))*($B132-Params!$C$33),$C132&lt;Params!$E$17+((Params!$F$22-Params!$E$17)/(Params!$F$33-Params!$E$33))*($B132-Params!$E$33)),$J$2,"")</f>
        <v/>
      </c>
      <c r="K132" s="1" t="str">
        <f>IF(AND($C132&gt;=Params!$E$17+((Params!$F$22-Params!$E$17)/(Params!$F$33-Params!$E$33))*($B132-Params!$E$33),$C132&gt;=Params!$F$22+((Params!$J$20-Params!$F$22)/(Params!$J$33-Params!$F$33))*($B132-Params!$F$33),$C132&lt;Params!$E$17+((Params!$H$13-Params!$E$17)/(Params!$H$33-Params!$E$33))*($B132-Params!$E$33),$C132&lt;Params!$H$13+((Params!$J$20-Params!$H$13)/(Params!$J$33-Params!$H$33))*($B132-Params!$H$33)),$K$2,"")</f>
        <v/>
      </c>
      <c r="L132" s="1" t="str">
        <f>IF(AND($C132&gt;=Params!$H$13+((Params!$J$20-Params!$H$13)/(Params!$J$33-Params!$H$33))*($B132-Params!$H$33),$C132&gt;=Params!$J$20+((Params!$N$18-Params!$J$20)/(Params!$N$33-Params!$J$33))*($B132-Params!$J$33),$C132&lt;Params!$H$13+((Params!$K$9-Params!$H$13)/(Params!$K$33-Params!$H$33))*($B132-Params!$H$33),$C132&lt;Params!$K$9+((Params!$N$18-Params!$K$9)/(Params!$N$33-Params!$K$33))*($B132-Params!$K$33)),$L$2,"")</f>
        <v/>
      </c>
      <c r="M132" s="2" t="str">
        <f>IF(AND($C132&gt;=Params!$K$9+((Params!$N$18-Params!$K$9)/(Params!$N$33-Params!$K$33))*($B132-Params!$K$33),$C132&gt;=Params!$N$18+((Params!$Q$16-Params!$N$18)/(Params!$Q$33-Params!$N162))*($B132-Params!$Q$33),$C132&lt;Params!$K$9+((Params!$L$5-Params!$K$9)/(Params!$L$33-Params!$K$33))*($B132-Params!$K$33),$C132&lt;Params!$L$5+((Params!$Q$4-Params!$L$5)/(Params!$Q$33-Params!$L$33))*($B132-Params!$L$33),$B132&lt;Params!$Q$33),$M$2,"")</f>
        <v/>
      </c>
      <c r="N132" s="3" t="str">
        <f>IF(OR(AND($C132&gt;=Params!$A$26,$B132&gt;=Params!$A$33,$B132&lt;Params!$C$33,$C132&lt;Params!$A$18+((Params!$C$13-Params!$A$18)/(Params!$C$33-Params!$A$33))*($B132-Params!$A$33)),AND($B132&gt;=Params!$C$33,$C132&gt;Params!$C$22+((Params!$E$17-Params!$C$22)/(Params!$E$33-Params!$C$33))*($B132-Params!$C$33),$C132&lt;Params!$C$13+((Params!$E$17-Params!$C$13)/(Params!$E$33-Params!$C$33))*($B132-Params!$C$33))),$N$2,"")</f>
        <v/>
      </c>
      <c r="O132" s="1" t="str">
        <f>IF(AND($C132&gt;=Params!$C$13+((Params!$E$17-Params!$C$13)/(Params!$E$33-Params!$C$33))*($B132-Params!$C$33),$C132&gt;=Params!$E$17+((Params!$H$13-Params!$E$17)/(Params!$H$33-Params!$E$33))*($B132-Params!$E$33),$C132&lt;Params!$C$13+((Params!$D$9-Params!$C$13)/(Params!$D$33-Params!$C$33))*($B132-Params!$C$33),$C132&lt;Params!$D$9+((Params!$H$13-Params!$D$9)/(Params!$H$33-Params!$D$33))*($B132-Params!$D$33)),$O$2,"")</f>
        <v/>
      </c>
      <c r="P132" s="1" t="str">
        <f>IF(AND($C132&gt;=Params!$D$9+((Params!$H$13-Params!$D$9)/(Params!$H$33-Params!$D$33))*($B132-Params!$D$33),$C132&gt;=Params!$H$13+((Params!$K$9-Params!$H$13)/(Params!$K$33-Params!$H$33))*($B132-Params!$H$33),$C132&lt;Params!$D$9+((Params!$G$4-Params!$D$9)/(Params!$G$33-Params!$D$33))*($B132-Params!$D$33),$C132&lt;Params!$G$4+((Params!$K$9-Params!$G$4)/(Params!$K$33-Params!$G$33))*($B132-Params!$G$33)),$P$2,"")</f>
        <v/>
      </c>
      <c r="Q132" s="1" t="str">
        <f>IF(AND($C132&gt;=Params!$G$4+((Params!$K$9-Params!$G$4)/(Params!$K$33-Params!$G$33))*($B132-Params!$G$33),$C132&gt;Params!$K$9+((Params!$L$5-Params!$K$9)/(Params!$L$33-Params!$K$33))*($B132-Params!$K$33),$C132&lt;Params!$G$4+((Params!$L$5-Params!$G$4)/(Params!$L$33-Params!$G$33))*($B132-Params!$G$33)),$Q$2,"")</f>
        <v/>
      </c>
      <c r="R132" s="2" t="str">
        <f>IF(AND(OR($B132&lt;Params!$A$33,AND($B132&gt;=Params!$A$33,$B132&lt;Params!$C$33,$C132&gt;=Params!$A$18+((Params!$C$13-Params!$A$18)/(Params!$C$33-Params!$A$33))*($B132-Params!$A$33)),AND($B132&gt;=Params!$C$33,$B132&lt;Params!$D$33,$C132&gt;=Params!$C$13+((Params!$D$9-Params!$C$13)/(Params!$D$33-Params!$C$33))*($B132-Params!$C$33)),AND($B132&gt;=Params!$D$33,$C132&gt;=Params!$D$9+((Params!$G$4-Params!$D$9)/(Params!$G$33-Params!$D$33))*($B132-Params!$D$33))),$C132&lt;Params!$G$4,$B132&gt;0,$C132&gt;0),$R$2,"")</f>
        <v/>
      </c>
      <c r="S132" s="18" t="str">
        <f t="shared" ref="S132:S195" si="2">$D132&amp;$E132&amp;$F132&amp;$G132&amp;$H132&amp;$I132&amp;$J132&amp;$K132&amp;$L132&amp;$M132&amp;$N132&amp;$O132&amp;$P132&amp;$Q132&amp;$R132</f>
        <v>Basalt</v>
      </c>
      <c r="T132" s="14" t="str">
        <f>IF(AND($S132&lt;&gt;$J$2,$S132&lt;&gt;$K$2,$S132&lt;&gt;$L$2),"",
IF($S132=$J$2,IF(Data!$C132&gt;=Data!$D132+2,"Hawaiite","Potassic Trachybasalt"),
IF($S132=$K$2,IF(Data!$C132&gt;=Data!$D132+2,"Mugearite","Shoshonite"),
IF($S132=$L$2,(IF(Data!$C132&gt;=Data!$D132+2,"Benmoreite","Latite")),""))))</f>
        <v/>
      </c>
    </row>
    <row r="133" spans="1:20" x14ac:dyDescent="0.2">
      <c r="A133" s="16" t="str">
        <f>Data!$A133</f>
        <v>EB-4</v>
      </c>
      <c r="B133" s="27">
        <f>Data!$B133</f>
        <v>48.47</v>
      </c>
      <c r="C133" s="28">
        <f>Data!$C133+Data!$D133</f>
        <v>9.0500000000000007</v>
      </c>
      <c r="D133" s="1" t="str">
        <f>IF(AND(AND($B133&gt;=Params!$A$33,$B133&lt;Params!$C$33),AND($C133&gt;=Params!$A$32,$C133&lt;Params!$A$26)),$D$2,"")</f>
        <v/>
      </c>
      <c r="E133" s="1" t="str">
        <f>IF(AND(AND($B133&gt;=Params!$C$33,$B133&lt;Params!$F$33),AND($C133&gt;=Params!$C$32,$C133&lt;Params!$C$22)),$E$2,"")</f>
        <v/>
      </c>
      <c r="F133" s="4" t="str">
        <f>IF(AND($B133&gt;=Params!$F$33,$B133&lt;Params!$J$33,$C133&lt;Params!$F$22+((Params!$J$20-Params!$F$22)/(Params!$J$33-Params!$F$33))*($B133-Params!$F$33)),$F$2,"")</f>
        <v/>
      </c>
      <c r="G133" s="4" t="str">
        <f>IF(AND($B133&gt;=Params!$J$33,$B133&lt;Params!$N$33,$C133&lt;Params!$J$20+((Params!$N$18-Params!$J$20)/(Params!$N$33-Params!$J$33))*($B133-Params!$J$33)),$G$2,"")</f>
        <v/>
      </c>
      <c r="H133" s="4" t="str">
        <f>IF(AND($B133&gt;=Params!$N$33,$C133&lt;Params!$N$18+((Params!$Q$16-Params!$N$18)/(Params!$Q$33-Params!$N$33))*($B133-Params!$N$33),C$3&lt;Params!$Q$16+((Params!$S$32-Params!$Q$16)/(Params!$S$33-Params!$Q$33))*($B133-Params!$Q$33)),$H$2,"")</f>
        <v/>
      </c>
      <c r="I133" s="12" t="str">
        <f>IF(AND($B133&gt;=Params!$Q$33,$C133&gt;=Params!$Q$16+((Params!$S$32-Params!$Q$16)/(Params!$S$33-Params!$Q$33))*($B133-Params!$Q$33)),$I$2,"")</f>
        <v/>
      </c>
      <c r="J133" s="1" t="str">
        <f>IF(AND($C133&gt;=Params!$C$22,$C133&lt;Params!$C$22+((Params!$E$17-Params!$C$22)/(Params!$E$33-Params!$C$33))*($B133-Params!$C$33),$C133&lt;Params!$E$17+((Params!$F$22-Params!$E$17)/(Params!$F$33-Params!$E$33))*($B133-Params!$E$33)),$J$2,"")</f>
        <v/>
      </c>
      <c r="K133" s="1" t="str">
        <f>IF(AND($C133&gt;=Params!$E$17+((Params!$F$22-Params!$E$17)/(Params!$F$33-Params!$E$33))*($B133-Params!$E$33),$C133&gt;=Params!$F$22+((Params!$J$20-Params!$F$22)/(Params!$J$33-Params!$F$33))*($B133-Params!$F$33),$C133&lt;Params!$E$17+((Params!$H$13-Params!$E$17)/(Params!$H$33-Params!$E$33))*($B133-Params!$E$33),$C133&lt;Params!$H$13+((Params!$J$20-Params!$H$13)/(Params!$J$33-Params!$H$33))*($B133-Params!$H$33)),$K$2,"")</f>
        <v/>
      </c>
      <c r="L133" s="1" t="str">
        <f>IF(AND($C133&gt;=Params!$H$13+((Params!$J$20-Params!$H$13)/(Params!$J$33-Params!$H$33))*($B133-Params!$H$33),$C133&gt;=Params!$J$20+((Params!$N$18-Params!$J$20)/(Params!$N$33-Params!$J$33))*($B133-Params!$J$33),$C133&lt;Params!$H$13+((Params!$K$9-Params!$H$13)/(Params!$K$33-Params!$H$33))*($B133-Params!$H$33),$C133&lt;Params!$K$9+((Params!$N$18-Params!$K$9)/(Params!$N$33-Params!$K$33))*($B133-Params!$K$33)),$L$2,"")</f>
        <v/>
      </c>
      <c r="M133" s="2" t="str">
        <f>IF(AND($C133&gt;=Params!$K$9+((Params!$N$18-Params!$K$9)/(Params!$N$33-Params!$K$33))*($B133-Params!$K$33),$C133&gt;=Params!$N$18+((Params!$Q$16-Params!$N$18)/(Params!$Q$33-Params!$N163))*($B133-Params!$Q$33),$C133&lt;Params!$K$9+((Params!$L$5-Params!$K$9)/(Params!$L$33-Params!$K$33))*($B133-Params!$K$33),$C133&lt;Params!$L$5+((Params!$Q$4-Params!$L$5)/(Params!$Q$33-Params!$L$33))*($B133-Params!$L$33),$B133&lt;Params!$Q$33),$M$2,"")</f>
        <v/>
      </c>
      <c r="N133" s="3" t="str">
        <f>IF(OR(AND($C133&gt;=Params!$A$26,$B133&gt;=Params!$A$33,$B133&lt;Params!$C$33,$C133&lt;Params!$A$18+((Params!$C$13-Params!$A$18)/(Params!$C$33-Params!$A$33))*($B133-Params!$A$33)),AND($B133&gt;=Params!$C$33,$C133&gt;Params!$C$22+((Params!$E$17-Params!$C$22)/(Params!$E$33-Params!$C$33))*($B133-Params!$C$33),$C133&lt;Params!$C$13+((Params!$E$17-Params!$C$13)/(Params!$E$33-Params!$C$33))*($B133-Params!$C$33))),$N$2,"")</f>
        <v/>
      </c>
      <c r="O133" s="1" t="str">
        <f>IF(AND($C133&gt;=Params!$C$13+((Params!$E$17-Params!$C$13)/(Params!$E$33-Params!$C$33))*($B133-Params!$C$33),$C133&gt;=Params!$E$17+((Params!$H$13-Params!$E$17)/(Params!$H$33-Params!$E$33))*($B133-Params!$E$33),$C133&lt;Params!$C$13+((Params!$D$9-Params!$C$13)/(Params!$D$33-Params!$C$33))*($B133-Params!$C$33),$C133&lt;Params!$D$9+((Params!$H$13-Params!$D$9)/(Params!$H$33-Params!$D$33))*($B133-Params!$D$33)),$O$2,"")</f>
        <v>Phonotephrite</v>
      </c>
      <c r="P133" s="1" t="str">
        <f>IF(AND($C133&gt;=Params!$D$9+((Params!$H$13-Params!$D$9)/(Params!$H$33-Params!$D$33))*($B133-Params!$D$33),$C133&gt;=Params!$H$13+((Params!$K$9-Params!$H$13)/(Params!$K$33-Params!$H$33))*($B133-Params!$H$33),$C133&lt;Params!$D$9+((Params!$G$4-Params!$D$9)/(Params!$G$33-Params!$D$33))*($B133-Params!$D$33),$C133&lt;Params!$G$4+((Params!$K$9-Params!$G$4)/(Params!$K$33-Params!$G$33))*($B133-Params!$G$33)),$P$2,"")</f>
        <v/>
      </c>
      <c r="Q133" s="1" t="str">
        <f>IF(AND($C133&gt;=Params!$G$4+((Params!$K$9-Params!$G$4)/(Params!$K$33-Params!$G$33))*($B133-Params!$G$33),$C133&gt;Params!$K$9+((Params!$L$5-Params!$K$9)/(Params!$L$33-Params!$K$33))*($B133-Params!$K$33),$C133&lt;Params!$G$4+((Params!$L$5-Params!$G$4)/(Params!$L$33-Params!$G$33))*($B133-Params!$G$33)),$Q$2,"")</f>
        <v/>
      </c>
      <c r="R133" s="2" t="str">
        <f>IF(AND(OR($B133&lt;Params!$A$33,AND($B133&gt;=Params!$A$33,$B133&lt;Params!$C$33,$C133&gt;=Params!$A$18+((Params!$C$13-Params!$A$18)/(Params!$C$33-Params!$A$33))*($B133-Params!$A$33)),AND($B133&gt;=Params!$C$33,$B133&lt;Params!$D$33,$C133&gt;=Params!$C$13+((Params!$D$9-Params!$C$13)/(Params!$D$33-Params!$C$33))*($B133-Params!$C$33)),AND($B133&gt;=Params!$D$33,$C133&gt;=Params!$D$9+((Params!$G$4-Params!$D$9)/(Params!$G$33-Params!$D$33))*($B133-Params!$D$33))),$C133&lt;Params!$G$4,$B133&gt;0,$C133&gt;0),$R$2,"")</f>
        <v/>
      </c>
      <c r="S133" s="18" t="str">
        <f t="shared" si="2"/>
        <v>Phonotephrite</v>
      </c>
      <c r="T133" s="14" t="str">
        <f>IF(AND($S133&lt;&gt;$J$2,$S133&lt;&gt;$K$2,$S133&lt;&gt;$L$2),"",
IF($S133=$J$2,IF(Data!$C133&gt;=Data!$D133+2,"Hawaiite","Potassic Trachybasalt"),
IF($S133=$K$2,IF(Data!$C133&gt;=Data!$D133+2,"Mugearite","Shoshonite"),
IF($S133=$L$2,(IF(Data!$C133&gt;=Data!$D133+2,"Benmoreite","Latite")),""))))</f>
        <v/>
      </c>
    </row>
    <row r="134" spans="1:20" x14ac:dyDescent="0.2">
      <c r="A134" s="16" t="str">
        <f>Data!$A134</f>
        <v>EB-5</v>
      </c>
      <c r="B134" s="27">
        <f>Data!$B134</f>
        <v>48.61</v>
      </c>
      <c r="C134" s="28">
        <f>Data!$C134+Data!$D134</f>
        <v>9.16</v>
      </c>
      <c r="D134" s="1" t="str">
        <f>IF(AND(AND($B134&gt;=Params!$A$33,$B134&lt;Params!$C$33),AND($C134&gt;=Params!$A$32,$C134&lt;Params!$A$26)),$D$2,"")</f>
        <v/>
      </c>
      <c r="E134" s="1" t="str">
        <f>IF(AND(AND($B134&gt;=Params!$C$33,$B134&lt;Params!$F$33),AND($C134&gt;=Params!$C$32,$C134&lt;Params!$C$22)),$E$2,"")</f>
        <v/>
      </c>
      <c r="F134" s="4" t="str">
        <f>IF(AND($B134&gt;=Params!$F$33,$B134&lt;Params!$J$33,$C134&lt;Params!$F$22+((Params!$J$20-Params!$F$22)/(Params!$J$33-Params!$F$33))*($B134-Params!$F$33)),$F$2,"")</f>
        <v/>
      </c>
      <c r="G134" s="4" t="str">
        <f>IF(AND($B134&gt;=Params!$J$33,$B134&lt;Params!$N$33,$C134&lt;Params!$J$20+((Params!$N$18-Params!$J$20)/(Params!$N$33-Params!$J$33))*($B134-Params!$J$33)),$G$2,"")</f>
        <v/>
      </c>
      <c r="H134" s="4" t="str">
        <f>IF(AND($B134&gt;=Params!$N$33,$C134&lt;Params!$N$18+((Params!$Q$16-Params!$N$18)/(Params!$Q$33-Params!$N$33))*($B134-Params!$N$33),C$3&lt;Params!$Q$16+((Params!$S$32-Params!$Q$16)/(Params!$S$33-Params!$Q$33))*($B134-Params!$Q$33)),$H$2,"")</f>
        <v/>
      </c>
      <c r="I134" s="12" t="str">
        <f>IF(AND($B134&gt;=Params!$Q$33,$C134&gt;=Params!$Q$16+((Params!$S$32-Params!$Q$16)/(Params!$S$33-Params!$Q$33))*($B134-Params!$Q$33)),$I$2,"")</f>
        <v/>
      </c>
      <c r="J134" s="1" t="str">
        <f>IF(AND($C134&gt;=Params!$C$22,$C134&lt;Params!$C$22+((Params!$E$17-Params!$C$22)/(Params!$E$33-Params!$C$33))*($B134-Params!$C$33),$C134&lt;Params!$E$17+((Params!$F$22-Params!$E$17)/(Params!$F$33-Params!$E$33))*($B134-Params!$E$33)),$J$2,"")</f>
        <v/>
      </c>
      <c r="K134" s="1" t="str">
        <f>IF(AND($C134&gt;=Params!$E$17+((Params!$F$22-Params!$E$17)/(Params!$F$33-Params!$E$33))*($B134-Params!$E$33),$C134&gt;=Params!$F$22+((Params!$J$20-Params!$F$22)/(Params!$J$33-Params!$F$33))*($B134-Params!$F$33),$C134&lt;Params!$E$17+((Params!$H$13-Params!$E$17)/(Params!$H$33-Params!$E$33))*($B134-Params!$E$33),$C134&lt;Params!$H$13+((Params!$J$20-Params!$H$13)/(Params!$J$33-Params!$H$33))*($B134-Params!$H$33)),$K$2,"")</f>
        <v/>
      </c>
      <c r="L134" s="1" t="str">
        <f>IF(AND($C134&gt;=Params!$H$13+((Params!$J$20-Params!$H$13)/(Params!$J$33-Params!$H$33))*($B134-Params!$H$33),$C134&gt;=Params!$J$20+((Params!$N$18-Params!$J$20)/(Params!$N$33-Params!$J$33))*($B134-Params!$J$33),$C134&lt;Params!$H$13+((Params!$K$9-Params!$H$13)/(Params!$K$33-Params!$H$33))*($B134-Params!$H$33),$C134&lt;Params!$K$9+((Params!$N$18-Params!$K$9)/(Params!$N$33-Params!$K$33))*($B134-Params!$K$33)),$L$2,"")</f>
        <v/>
      </c>
      <c r="M134" s="2" t="str">
        <f>IF(AND($C134&gt;=Params!$K$9+((Params!$N$18-Params!$K$9)/(Params!$N$33-Params!$K$33))*($B134-Params!$K$33),$C134&gt;=Params!$N$18+((Params!$Q$16-Params!$N$18)/(Params!$Q$33-Params!$N164))*($B134-Params!$Q$33),$C134&lt;Params!$K$9+((Params!$L$5-Params!$K$9)/(Params!$L$33-Params!$K$33))*($B134-Params!$K$33),$C134&lt;Params!$L$5+((Params!$Q$4-Params!$L$5)/(Params!$Q$33-Params!$L$33))*($B134-Params!$L$33),$B134&lt;Params!$Q$33),$M$2,"")</f>
        <v/>
      </c>
      <c r="N134" s="3" t="str">
        <f>IF(OR(AND($C134&gt;=Params!$A$26,$B134&gt;=Params!$A$33,$B134&lt;Params!$C$33,$C134&lt;Params!$A$18+((Params!$C$13-Params!$A$18)/(Params!$C$33-Params!$A$33))*($B134-Params!$A$33)),AND($B134&gt;=Params!$C$33,$C134&gt;Params!$C$22+((Params!$E$17-Params!$C$22)/(Params!$E$33-Params!$C$33))*($B134-Params!$C$33),$C134&lt;Params!$C$13+((Params!$E$17-Params!$C$13)/(Params!$E$33-Params!$C$33))*($B134-Params!$C$33))),$N$2,"")</f>
        <v/>
      </c>
      <c r="O134" s="1" t="str">
        <f>IF(AND($C134&gt;=Params!$C$13+((Params!$E$17-Params!$C$13)/(Params!$E$33-Params!$C$33))*($B134-Params!$C$33),$C134&gt;=Params!$E$17+((Params!$H$13-Params!$E$17)/(Params!$H$33-Params!$E$33))*($B134-Params!$E$33),$C134&lt;Params!$C$13+((Params!$D$9-Params!$C$13)/(Params!$D$33-Params!$C$33))*($B134-Params!$C$33),$C134&lt;Params!$D$9+((Params!$H$13-Params!$D$9)/(Params!$H$33-Params!$D$33))*($B134-Params!$D$33)),$O$2,"")</f>
        <v>Phonotephrite</v>
      </c>
      <c r="P134" s="1" t="str">
        <f>IF(AND($C134&gt;=Params!$D$9+((Params!$H$13-Params!$D$9)/(Params!$H$33-Params!$D$33))*($B134-Params!$D$33),$C134&gt;=Params!$H$13+((Params!$K$9-Params!$H$13)/(Params!$K$33-Params!$H$33))*($B134-Params!$H$33),$C134&lt;Params!$D$9+((Params!$G$4-Params!$D$9)/(Params!$G$33-Params!$D$33))*($B134-Params!$D$33),$C134&lt;Params!$G$4+((Params!$K$9-Params!$G$4)/(Params!$K$33-Params!$G$33))*($B134-Params!$G$33)),$P$2,"")</f>
        <v/>
      </c>
      <c r="Q134" s="1" t="str">
        <f>IF(AND($C134&gt;=Params!$G$4+((Params!$K$9-Params!$G$4)/(Params!$K$33-Params!$G$33))*($B134-Params!$G$33),$C134&gt;Params!$K$9+((Params!$L$5-Params!$K$9)/(Params!$L$33-Params!$K$33))*($B134-Params!$K$33),$C134&lt;Params!$G$4+((Params!$L$5-Params!$G$4)/(Params!$L$33-Params!$G$33))*($B134-Params!$G$33)),$Q$2,"")</f>
        <v/>
      </c>
      <c r="R134" s="2" t="str">
        <f>IF(AND(OR($B134&lt;Params!$A$33,AND($B134&gt;=Params!$A$33,$B134&lt;Params!$C$33,$C134&gt;=Params!$A$18+((Params!$C$13-Params!$A$18)/(Params!$C$33-Params!$A$33))*($B134-Params!$A$33)),AND($B134&gt;=Params!$C$33,$B134&lt;Params!$D$33,$C134&gt;=Params!$C$13+((Params!$D$9-Params!$C$13)/(Params!$D$33-Params!$C$33))*($B134-Params!$C$33)),AND($B134&gt;=Params!$D$33,$C134&gt;=Params!$D$9+((Params!$G$4-Params!$D$9)/(Params!$G$33-Params!$D$33))*($B134-Params!$D$33))),$C134&lt;Params!$G$4,$B134&gt;0,$C134&gt;0),$R$2,"")</f>
        <v/>
      </c>
      <c r="S134" s="18" t="str">
        <f t="shared" si="2"/>
        <v>Phonotephrite</v>
      </c>
      <c r="T134" s="14" t="str">
        <f>IF(AND($S134&lt;&gt;$J$2,$S134&lt;&gt;$K$2,$S134&lt;&gt;$L$2),"",
IF($S134=$J$2,IF(Data!$C134&gt;=Data!$D134+2,"Hawaiite","Potassic Trachybasalt"),
IF($S134=$K$2,IF(Data!$C134&gt;=Data!$D134+2,"Mugearite","Shoshonite"),
IF($S134=$L$2,(IF(Data!$C134&gt;=Data!$D134+2,"Benmoreite","Latite")),""))))</f>
        <v/>
      </c>
    </row>
    <row r="135" spans="1:20" x14ac:dyDescent="0.2">
      <c r="A135" s="16" t="str">
        <f>Data!$A135</f>
        <v>VES-9, Vesuvius</v>
      </c>
      <c r="B135" s="27">
        <f>Data!$B135</f>
        <v>48.632772939031803</v>
      </c>
      <c r="C135" s="28">
        <f>Data!$C135+Data!$D135</f>
        <v>7.4437917763824188</v>
      </c>
      <c r="D135" s="1" t="str">
        <f>IF(AND(AND($B135&gt;=Params!$A$33,$B135&lt;Params!$C$33),AND($C135&gt;=Params!$A$32,$C135&lt;Params!$A$26)),$D$2,"")</f>
        <v/>
      </c>
      <c r="E135" s="1" t="str">
        <f>IF(AND(AND($B135&gt;=Params!$C$33,$B135&lt;Params!$F$33),AND($C135&gt;=Params!$C$32,$C135&lt;Params!$C$22)),$E$2,"")</f>
        <v/>
      </c>
      <c r="F135" s="4" t="str">
        <f>IF(AND($B135&gt;=Params!$F$33,$B135&lt;Params!$J$33,$C135&lt;Params!$F$22+((Params!$J$20-Params!$F$22)/(Params!$J$33-Params!$F$33))*($B135-Params!$F$33)),$F$2,"")</f>
        <v/>
      </c>
      <c r="G135" s="4" t="str">
        <f>IF(AND($B135&gt;=Params!$J$33,$B135&lt;Params!$N$33,$C135&lt;Params!$J$20+((Params!$N$18-Params!$J$20)/(Params!$N$33-Params!$J$33))*($B135-Params!$J$33)),$G$2,"")</f>
        <v/>
      </c>
      <c r="H135" s="4" t="str">
        <f>IF(AND($B135&gt;=Params!$N$33,$C135&lt;Params!$N$18+((Params!$Q$16-Params!$N$18)/(Params!$Q$33-Params!$N$33))*($B135-Params!$N$33),C$3&lt;Params!$Q$16+((Params!$S$32-Params!$Q$16)/(Params!$S$33-Params!$Q$33))*($B135-Params!$Q$33)),$H$2,"")</f>
        <v/>
      </c>
      <c r="I135" s="12" t="str">
        <f>IF(AND($B135&gt;=Params!$Q$33,$C135&gt;=Params!$Q$16+((Params!$S$32-Params!$Q$16)/(Params!$S$33-Params!$Q$33))*($B135-Params!$Q$33)),$I$2,"")</f>
        <v/>
      </c>
      <c r="J135" s="1" t="str">
        <f>IF(AND($C135&gt;=Params!$C$22,$C135&lt;Params!$C$22+((Params!$E$17-Params!$C$22)/(Params!$E$33-Params!$C$33))*($B135-Params!$C$33),$C135&lt;Params!$E$17+((Params!$F$22-Params!$E$17)/(Params!$F$33-Params!$E$33))*($B135-Params!$E$33)),$J$2,"")</f>
        <v/>
      </c>
      <c r="K135" s="1" t="str">
        <f>IF(AND($C135&gt;=Params!$E$17+((Params!$F$22-Params!$E$17)/(Params!$F$33-Params!$E$33))*($B135-Params!$E$33),$C135&gt;=Params!$F$22+((Params!$J$20-Params!$F$22)/(Params!$J$33-Params!$F$33))*($B135-Params!$F$33),$C135&lt;Params!$E$17+((Params!$H$13-Params!$E$17)/(Params!$H$33-Params!$E$33))*($B135-Params!$E$33),$C135&lt;Params!$H$13+((Params!$J$20-Params!$H$13)/(Params!$J$33-Params!$H$33))*($B135-Params!$H$33)),$K$2,"")</f>
        <v/>
      </c>
      <c r="L135" s="1" t="str">
        <f>IF(AND($C135&gt;=Params!$H$13+((Params!$J$20-Params!$H$13)/(Params!$J$33-Params!$H$33))*($B135-Params!$H$33),$C135&gt;=Params!$J$20+((Params!$N$18-Params!$J$20)/(Params!$N$33-Params!$J$33))*($B135-Params!$J$33),$C135&lt;Params!$H$13+((Params!$K$9-Params!$H$13)/(Params!$K$33-Params!$H$33))*($B135-Params!$H$33),$C135&lt;Params!$K$9+((Params!$N$18-Params!$K$9)/(Params!$N$33-Params!$K$33))*($B135-Params!$K$33)),$L$2,"")</f>
        <v/>
      </c>
      <c r="M135" s="2" t="str">
        <f>IF(AND($C135&gt;=Params!$K$9+((Params!$N$18-Params!$K$9)/(Params!$N$33-Params!$K$33))*($B135-Params!$K$33),$C135&gt;=Params!$N$18+((Params!$Q$16-Params!$N$18)/(Params!$Q$33-Params!$N165))*($B135-Params!$Q$33),$C135&lt;Params!$K$9+((Params!$L$5-Params!$K$9)/(Params!$L$33-Params!$K$33))*($B135-Params!$K$33),$C135&lt;Params!$L$5+((Params!$Q$4-Params!$L$5)/(Params!$Q$33-Params!$L$33))*($B135-Params!$L$33),$B135&lt;Params!$Q$33),$M$2,"")</f>
        <v/>
      </c>
      <c r="N135" s="3" t="str">
        <f>IF(OR(AND($C135&gt;=Params!$A$26,$B135&gt;=Params!$A$33,$B135&lt;Params!$C$33,$C135&lt;Params!$A$18+((Params!$C$13-Params!$A$18)/(Params!$C$33-Params!$A$33))*($B135-Params!$A$33)),AND($B135&gt;=Params!$C$33,$C135&gt;Params!$C$22+((Params!$E$17-Params!$C$22)/(Params!$E$33-Params!$C$33))*($B135-Params!$C$33),$C135&lt;Params!$C$13+((Params!$E$17-Params!$C$13)/(Params!$E$33-Params!$C$33))*($B135-Params!$C$33))),$N$2,"")</f>
        <v>Basanite</v>
      </c>
      <c r="O135" s="1" t="str">
        <f>IF(AND($C135&gt;=Params!$C$13+((Params!$E$17-Params!$C$13)/(Params!$E$33-Params!$C$33))*($B135-Params!$C$33),$C135&gt;=Params!$E$17+((Params!$H$13-Params!$E$17)/(Params!$H$33-Params!$E$33))*($B135-Params!$E$33),$C135&lt;Params!$C$13+((Params!$D$9-Params!$C$13)/(Params!$D$33-Params!$C$33))*($B135-Params!$C$33),$C135&lt;Params!$D$9+((Params!$H$13-Params!$D$9)/(Params!$H$33-Params!$D$33))*($B135-Params!$D$33)),$O$2,"")</f>
        <v/>
      </c>
      <c r="P135" s="1" t="str">
        <f>IF(AND($C135&gt;=Params!$D$9+((Params!$H$13-Params!$D$9)/(Params!$H$33-Params!$D$33))*($B135-Params!$D$33),$C135&gt;=Params!$H$13+((Params!$K$9-Params!$H$13)/(Params!$K$33-Params!$H$33))*($B135-Params!$H$33),$C135&lt;Params!$D$9+((Params!$G$4-Params!$D$9)/(Params!$G$33-Params!$D$33))*($B135-Params!$D$33),$C135&lt;Params!$G$4+((Params!$K$9-Params!$G$4)/(Params!$K$33-Params!$G$33))*($B135-Params!$G$33)),$P$2,"")</f>
        <v/>
      </c>
      <c r="Q135" s="1" t="str">
        <f>IF(AND($C135&gt;=Params!$G$4+((Params!$K$9-Params!$G$4)/(Params!$K$33-Params!$G$33))*($B135-Params!$G$33),$C135&gt;Params!$K$9+((Params!$L$5-Params!$K$9)/(Params!$L$33-Params!$K$33))*($B135-Params!$K$33),$C135&lt;Params!$G$4+((Params!$L$5-Params!$G$4)/(Params!$L$33-Params!$G$33))*($B135-Params!$G$33)),$Q$2,"")</f>
        <v/>
      </c>
      <c r="R135" s="2" t="str">
        <f>IF(AND(OR($B135&lt;Params!$A$33,AND($B135&gt;=Params!$A$33,$B135&lt;Params!$C$33,$C135&gt;=Params!$A$18+((Params!$C$13-Params!$A$18)/(Params!$C$33-Params!$A$33))*($B135-Params!$A$33)),AND($B135&gt;=Params!$C$33,$B135&lt;Params!$D$33,$C135&gt;=Params!$C$13+((Params!$D$9-Params!$C$13)/(Params!$D$33-Params!$C$33))*($B135-Params!$C$33)),AND($B135&gt;=Params!$D$33,$C135&gt;=Params!$D$9+((Params!$G$4-Params!$D$9)/(Params!$G$33-Params!$D$33))*($B135-Params!$D$33))),$C135&lt;Params!$G$4,$B135&gt;0,$C135&gt;0),$R$2,"")</f>
        <v/>
      </c>
      <c r="S135" s="18" t="str">
        <f t="shared" si="2"/>
        <v>Basanite</v>
      </c>
      <c r="T135" s="14" t="str">
        <f>IF(AND($S135&lt;&gt;$J$2,$S135&lt;&gt;$K$2,$S135&lt;&gt;$L$2),"",
IF($S135=$J$2,IF(Data!$C135&gt;=Data!$D135+2,"Hawaiite","Potassic Trachybasalt"),
IF($S135=$K$2,IF(Data!$C135&gt;=Data!$D135+2,"Mugearite","Shoshonite"),
IF($S135=$L$2,(IF(Data!$C135&gt;=Data!$D135+2,"Benmoreite","Latite")),""))))</f>
        <v/>
      </c>
    </row>
    <row r="136" spans="1:20" x14ac:dyDescent="0.2">
      <c r="A136" s="16" t="str">
        <f>Data!$A136</f>
        <v>VES-9, Vesuvius</v>
      </c>
      <c r="B136" s="27">
        <f>Data!$B136</f>
        <v>48.632772939031803</v>
      </c>
      <c r="C136" s="28">
        <f>Data!$C136+Data!$D136</f>
        <v>7.4437917763824188</v>
      </c>
      <c r="D136" s="1" t="str">
        <f>IF(AND(AND($B136&gt;=Params!$A$33,$B136&lt;Params!$C$33),AND($C136&gt;=Params!$A$32,$C136&lt;Params!$A$26)),$D$2,"")</f>
        <v/>
      </c>
      <c r="E136" s="1" t="str">
        <f>IF(AND(AND($B136&gt;=Params!$C$33,$B136&lt;Params!$F$33),AND($C136&gt;=Params!$C$32,$C136&lt;Params!$C$22)),$E$2,"")</f>
        <v/>
      </c>
      <c r="F136" s="4" t="str">
        <f>IF(AND($B136&gt;=Params!$F$33,$B136&lt;Params!$J$33,$C136&lt;Params!$F$22+((Params!$J$20-Params!$F$22)/(Params!$J$33-Params!$F$33))*($B136-Params!$F$33)),$F$2,"")</f>
        <v/>
      </c>
      <c r="G136" s="4" t="str">
        <f>IF(AND($B136&gt;=Params!$J$33,$B136&lt;Params!$N$33,$C136&lt;Params!$J$20+((Params!$N$18-Params!$J$20)/(Params!$N$33-Params!$J$33))*($B136-Params!$J$33)),$G$2,"")</f>
        <v/>
      </c>
      <c r="H136" s="4" t="str">
        <f>IF(AND($B136&gt;=Params!$N$33,$C136&lt;Params!$N$18+((Params!$Q$16-Params!$N$18)/(Params!$Q$33-Params!$N$33))*($B136-Params!$N$33),C$3&lt;Params!$Q$16+((Params!$S$32-Params!$Q$16)/(Params!$S$33-Params!$Q$33))*($B136-Params!$Q$33)),$H$2,"")</f>
        <v/>
      </c>
      <c r="I136" s="12" t="str">
        <f>IF(AND($B136&gt;=Params!$Q$33,$C136&gt;=Params!$Q$16+((Params!$S$32-Params!$Q$16)/(Params!$S$33-Params!$Q$33))*($B136-Params!$Q$33)),$I$2,"")</f>
        <v/>
      </c>
      <c r="J136" s="1" t="str">
        <f>IF(AND($C136&gt;=Params!$C$22,$C136&lt;Params!$C$22+((Params!$E$17-Params!$C$22)/(Params!$E$33-Params!$C$33))*($B136-Params!$C$33),$C136&lt;Params!$E$17+((Params!$F$22-Params!$E$17)/(Params!$F$33-Params!$E$33))*($B136-Params!$E$33)),$J$2,"")</f>
        <v/>
      </c>
      <c r="K136" s="1" t="str">
        <f>IF(AND($C136&gt;=Params!$E$17+((Params!$F$22-Params!$E$17)/(Params!$F$33-Params!$E$33))*($B136-Params!$E$33),$C136&gt;=Params!$F$22+((Params!$J$20-Params!$F$22)/(Params!$J$33-Params!$F$33))*($B136-Params!$F$33),$C136&lt;Params!$E$17+((Params!$H$13-Params!$E$17)/(Params!$H$33-Params!$E$33))*($B136-Params!$E$33),$C136&lt;Params!$H$13+((Params!$J$20-Params!$H$13)/(Params!$J$33-Params!$H$33))*($B136-Params!$H$33)),$K$2,"")</f>
        <v/>
      </c>
      <c r="L136" s="1" t="str">
        <f>IF(AND($C136&gt;=Params!$H$13+((Params!$J$20-Params!$H$13)/(Params!$J$33-Params!$H$33))*($B136-Params!$H$33),$C136&gt;=Params!$J$20+((Params!$N$18-Params!$J$20)/(Params!$N$33-Params!$J$33))*($B136-Params!$J$33),$C136&lt;Params!$H$13+((Params!$K$9-Params!$H$13)/(Params!$K$33-Params!$H$33))*($B136-Params!$H$33),$C136&lt;Params!$K$9+((Params!$N$18-Params!$K$9)/(Params!$N$33-Params!$K$33))*($B136-Params!$K$33)),$L$2,"")</f>
        <v/>
      </c>
      <c r="M136" s="2" t="str">
        <f>IF(AND($C136&gt;=Params!$K$9+((Params!$N$18-Params!$K$9)/(Params!$N$33-Params!$K$33))*($B136-Params!$K$33),$C136&gt;=Params!$N$18+((Params!$Q$16-Params!$N$18)/(Params!$Q$33-Params!$N166))*($B136-Params!$Q$33),$C136&lt;Params!$K$9+((Params!$L$5-Params!$K$9)/(Params!$L$33-Params!$K$33))*($B136-Params!$K$33),$C136&lt;Params!$L$5+((Params!$Q$4-Params!$L$5)/(Params!$Q$33-Params!$L$33))*($B136-Params!$L$33),$B136&lt;Params!$Q$33),$M$2,"")</f>
        <v/>
      </c>
      <c r="N136" s="3" t="str">
        <f>IF(OR(AND($C136&gt;=Params!$A$26,$B136&gt;=Params!$A$33,$B136&lt;Params!$C$33,$C136&lt;Params!$A$18+((Params!$C$13-Params!$A$18)/(Params!$C$33-Params!$A$33))*($B136-Params!$A$33)),AND($B136&gt;=Params!$C$33,$C136&gt;Params!$C$22+((Params!$E$17-Params!$C$22)/(Params!$E$33-Params!$C$33))*($B136-Params!$C$33),$C136&lt;Params!$C$13+((Params!$E$17-Params!$C$13)/(Params!$E$33-Params!$C$33))*($B136-Params!$C$33))),$N$2,"")</f>
        <v>Basanite</v>
      </c>
      <c r="O136" s="1" t="str">
        <f>IF(AND($C136&gt;=Params!$C$13+((Params!$E$17-Params!$C$13)/(Params!$E$33-Params!$C$33))*($B136-Params!$C$33),$C136&gt;=Params!$E$17+((Params!$H$13-Params!$E$17)/(Params!$H$33-Params!$E$33))*($B136-Params!$E$33),$C136&lt;Params!$C$13+((Params!$D$9-Params!$C$13)/(Params!$D$33-Params!$C$33))*($B136-Params!$C$33),$C136&lt;Params!$D$9+((Params!$H$13-Params!$D$9)/(Params!$H$33-Params!$D$33))*($B136-Params!$D$33)),$O$2,"")</f>
        <v/>
      </c>
      <c r="P136" s="1" t="str">
        <f>IF(AND($C136&gt;=Params!$D$9+((Params!$H$13-Params!$D$9)/(Params!$H$33-Params!$D$33))*($B136-Params!$D$33),$C136&gt;=Params!$H$13+((Params!$K$9-Params!$H$13)/(Params!$K$33-Params!$H$33))*($B136-Params!$H$33),$C136&lt;Params!$D$9+((Params!$G$4-Params!$D$9)/(Params!$G$33-Params!$D$33))*($B136-Params!$D$33),$C136&lt;Params!$G$4+((Params!$K$9-Params!$G$4)/(Params!$K$33-Params!$G$33))*($B136-Params!$G$33)),$P$2,"")</f>
        <v/>
      </c>
      <c r="Q136" s="1" t="str">
        <f>IF(AND($C136&gt;=Params!$G$4+((Params!$K$9-Params!$G$4)/(Params!$K$33-Params!$G$33))*($B136-Params!$G$33),$C136&gt;Params!$K$9+((Params!$L$5-Params!$K$9)/(Params!$L$33-Params!$K$33))*($B136-Params!$K$33),$C136&lt;Params!$G$4+((Params!$L$5-Params!$G$4)/(Params!$L$33-Params!$G$33))*($B136-Params!$G$33)),$Q$2,"")</f>
        <v/>
      </c>
      <c r="R136" s="2" t="str">
        <f>IF(AND(OR($B136&lt;Params!$A$33,AND($B136&gt;=Params!$A$33,$B136&lt;Params!$C$33,$C136&gt;=Params!$A$18+((Params!$C$13-Params!$A$18)/(Params!$C$33-Params!$A$33))*($B136-Params!$A$33)),AND($B136&gt;=Params!$C$33,$B136&lt;Params!$D$33,$C136&gt;=Params!$C$13+((Params!$D$9-Params!$C$13)/(Params!$D$33-Params!$C$33))*($B136-Params!$C$33)),AND($B136&gt;=Params!$D$33,$C136&gt;=Params!$D$9+((Params!$G$4-Params!$D$9)/(Params!$G$33-Params!$D$33))*($B136-Params!$D$33))),$C136&lt;Params!$G$4,$B136&gt;0,$C136&gt;0),$R$2,"")</f>
        <v/>
      </c>
      <c r="S136" s="18" t="str">
        <f t="shared" si="2"/>
        <v>Basanite</v>
      </c>
      <c r="T136" s="14" t="str">
        <f>IF(AND($S136&lt;&gt;$J$2,$S136&lt;&gt;$K$2,$S136&lt;&gt;$L$2),"",
IF($S136=$J$2,IF(Data!$C136&gt;=Data!$D136+2,"Hawaiite","Potassic Trachybasalt"),
IF($S136=$K$2,IF(Data!$C136&gt;=Data!$D136+2,"Mugearite","Shoshonite"),
IF($S136=$L$2,(IF(Data!$C136&gt;=Data!$D136+2,"Benmoreite","Latite")),""))))</f>
        <v/>
      </c>
    </row>
    <row r="137" spans="1:20" x14ac:dyDescent="0.2">
      <c r="A137" s="16" t="str">
        <f>Data!$A137</f>
        <v>VES-9, Vesuvius</v>
      </c>
      <c r="B137" s="27">
        <f>Data!$B137</f>
        <v>48.632772939031803</v>
      </c>
      <c r="C137" s="28">
        <f>Data!$C137+Data!$D137</f>
        <v>7.4437917763824188</v>
      </c>
      <c r="D137" s="1" t="str">
        <f>IF(AND(AND($B137&gt;=Params!$A$33,$B137&lt;Params!$C$33),AND($C137&gt;=Params!$A$32,$C137&lt;Params!$A$26)),$D$2,"")</f>
        <v/>
      </c>
      <c r="E137" s="1" t="str">
        <f>IF(AND(AND($B137&gt;=Params!$C$33,$B137&lt;Params!$F$33),AND($C137&gt;=Params!$C$32,$C137&lt;Params!$C$22)),$E$2,"")</f>
        <v/>
      </c>
      <c r="F137" s="4" t="str">
        <f>IF(AND($B137&gt;=Params!$F$33,$B137&lt;Params!$J$33,$C137&lt;Params!$F$22+((Params!$J$20-Params!$F$22)/(Params!$J$33-Params!$F$33))*($B137-Params!$F$33)),$F$2,"")</f>
        <v/>
      </c>
      <c r="G137" s="4" t="str">
        <f>IF(AND($B137&gt;=Params!$J$33,$B137&lt;Params!$N$33,$C137&lt;Params!$J$20+((Params!$N$18-Params!$J$20)/(Params!$N$33-Params!$J$33))*($B137-Params!$J$33)),$G$2,"")</f>
        <v/>
      </c>
      <c r="H137" s="4" t="str">
        <f>IF(AND($B137&gt;=Params!$N$33,$C137&lt;Params!$N$18+((Params!$Q$16-Params!$N$18)/(Params!$Q$33-Params!$N$33))*($B137-Params!$N$33),C$3&lt;Params!$Q$16+((Params!$S$32-Params!$Q$16)/(Params!$S$33-Params!$Q$33))*($B137-Params!$Q$33)),$H$2,"")</f>
        <v/>
      </c>
      <c r="I137" s="12" t="str">
        <f>IF(AND($B137&gt;=Params!$Q$33,$C137&gt;=Params!$Q$16+((Params!$S$32-Params!$Q$16)/(Params!$S$33-Params!$Q$33))*($B137-Params!$Q$33)),$I$2,"")</f>
        <v/>
      </c>
      <c r="J137" s="1" t="str">
        <f>IF(AND($C137&gt;=Params!$C$22,$C137&lt;Params!$C$22+((Params!$E$17-Params!$C$22)/(Params!$E$33-Params!$C$33))*($B137-Params!$C$33),$C137&lt;Params!$E$17+((Params!$F$22-Params!$E$17)/(Params!$F$33-Params!$E$33))*($B137-Params!$E$33)),$J$2,"")</f>
        <v/>
      </c>
      <c r="K137" s="1" t="str">
        <f>IF(AND($C137&gt;=Params!$E$17+((Params!$F$22-Params!$E$17)/(Params!$F$33-Params!$E$33))*($B137-Params!$E$33),$C137&gt;=Params!$F$22+((Params!$J$20-Params!$F$22)/(Params!$J$33-Params!$F$33))*($B137-Params!$F$33),$C137&lt;Params!$E$17+((Params!$H$13-Params!$E$17)/(Params!$H$33-Params!$E$33))*($B137-Params!$E$33),$C137&lt;Params!$H$13+((Params!$J$20-Params!$H$13)/(Params!$J$33-Params!$H$33))*($B137-Params!$H$33)),$K$2,"")</f>
        <v/>
      </c>
      <c r="L137" s="1" t="str">
        <f>IF(AND($C137&gt;=Params!$H$13+((Params!$J$20-Params!$H$13)/(Params!$J$33-Params!$H$33))*($B137-Params!$H$33),$C137&gt;=Params!$J$20+((Params!$N$18-Params!$J$20)/(Params!$N$33-Params!$J$33))*($B137-Params!$J$33),$C137&lt;Params!$H$13+((Params!$K$9-Params!$H$13)/(Params!$K$33-Params!$H$33))*($B137-Params!$H$33),$C137&lt;Params!$K$9+((Params!$N$18-Params!$K$9)/(Params!$N$33-Params!$K$33))*($B137-Params!$K$33)),$L$2,"")</f>
        <v/>
      </c>
      <c r="M137" s="2" t="str">
        <f>IF(AND($C137&gt;=Params!$K$9+((Params!$N$18-Params!$K$9)/(Params!$N$33-Params!$K$33))*($B137-Params!$K$33),$C137&gt;=Params!$N$18+((Params!$Q$16-Params!$N$18)/(Params!$Q$33-Params!$N167))*($B137-Params!$Q$33),$C137&lt;Params!$K$9+((Params!$L$5-Params!$K$9)/(Params!$L$33-Params!$K$33))*($B137-Params!$K$33),$C137&lt;Params!$L$5+((Params!$Q$4-Params!$L$5)/(Params!$Q$33-Params!$L$33))*($B137-Params!$L$33),$B137&lt;Params!$Q$33),$M$2,"")</f>
        <v/>
      </c>
      <c r="N137" s="3" t="str">
        <f>IF(OR(AND($C137&gt;=Params!$A$26,$B137&gt;=Params!$A$33,$B137&lt;Params!$C$33,$C137&lt;Params!$A$18+((Params!$C$13-Params!$A$18)/(Params!$C$33-Params!$A$33))*($B137-Params!$A$33)),AND($B137&gt;=Params!$C$33,$C137&gt;Params!$C$22+((Params!$E$17-Params!$C$22)/(Params!$E$33-Params!$C$33))*($B137-Params!$C$33),$C137&lt;Params!$C$13+((Params!$E$17-Params!$C$13)/(Params!$E$33-Params!$C$33))*($B137-Params!$C$33))),$N$2,"")</f>
        <v>Basanite</v>
      </c>
      <c r="O137" s="1" t="str">
        <f>IF(AND($C137&gt;=Params!$C$13+((Params!$E$17-Params!$C$13)/(Params!$E$33-Params!$C$33))*($B137-Params!$C$33),$C137&gt;=Params!$E$17+((Params!$H$13-Params!$E$17)/(Params!$H$33-Params!$E$33))*($B137-Params!$E$33),$C137&lt;Params!$C$13+((Params!$D$9-Params!$C$13)/(Params!$D$33-Params!$C$33))*($B137-Params!$C$33),$C137&lt;Params!$D$9+((Params!$H$13-Params!$D$9)/(Params!$H$33-Params!$D$33))*($B137-Params!$D$33)),$O$2,"")</f>
        <v/>
      </c>
      <c r="P137" s="1" t="str">
        <f>IF(AND($C137&gt;=Params!$D$9+((Params!$H$13-Params!$D$9)/(Params!$H$33-Params!$D$33))*($B137-Params!$D$33),$C137&gt;=Params!$H$13+((Params!$K$9-Params!$H$13)/(Params!$K$33-Params!$H$33))*($B137-Params!$H$33),$C137&lt;Params!$D$9+((Params!$G$4-Params!$D$9)/(Params!$G$33-Params!$D$33))*($B137-Params!$D$33),$C137&lt;Params!$G$4+((Params!$K$9-Params!$G$4)/(Params!$K$33-Params!$G$33))*($B137-Params!$G$33)),$P$2,"")</f>
        <v/>
      </c>
      <c r="Q137" s="1" t="str">
        <f>IF(AND($C137&gt;=Params!$G$4+((Params!$K$9-Params!$G$4)/(Params!$K$33-Params!$G$33))*($B137-Params!$G$33),$C137&gt;Params!$K$9+((Params!$L$5-Params!$K$9)/(Params!$L$33-Params!$K$33))*($B137-Params!$K$33),$C137&lt;Params!$G$4+((Params!$L$5-Params!$G$4)/(Params!$L$33-Params!$G$33))*($B137-Params!$G$33)),$Q$2,"")</f>
        <v/>
      </c>
      <c r="R137" s="2" t="str">
        <f>IF(AND(OR($B137&lt;Params!$A$33,AND($B137&gt;=Params!$A$33,$B137&lt;Params!$C$33,$C137&gt;=Params!$A$18+((Params!$C$13-Params!$A$18)/(Params!$C$33-Params!$A$33))*($B137-Params!$A$33)),AND($B137&gt;=Params!$C$33,$B137&lt;Params!$D$33,$C137&gt;=Params!$C$13+((Params!$D$9-Params!$C$13)/(Params!$D$33-Params!$C$33))*($B137-Params!$C$33)),AND($B137&gt;=Params!$D$33,$C137&gt;=Params!$D$9+((Params!$G$4-Params!$D$9)/(Params!$G$33-Params!$D$33))*($B137-Params!$D$33))),$C137&lt;Params!$G$4,$B137&gt;0,$C137&gt;0),$R$2,"")</f>
        <v/>
      </c>
      <c r="S137" s="18" t="str">
        <f t="shared" si="2"/>
        <v>Basanite</v>
      </c>
      <c r="T137" s="14" t="str">
        <f>IF(AND($S137&lt;&gt;$J$2,$S137&lt;&gt;$K$2,$S137&lt;&gt;$L$2),"",
IF($S137=$J$2,IF(Data!$C137&gt;=Data!$D137+2,"Hawaiite","Potassic Trachybasalt"),
IF($S137=$K$2,IF(Data!$C137&gt;=Data!$D137+2,"Mugearite","Shoshonite"),
IF($S137=$L$2,(IF(Data!$C137&gt;=Data!$D137+2,"Benmoreite","Latite")),""))))</f>
        <v/>
      </c>
    </row>
    <row r="138" spans="1:20" x14ac:dyDescent="0.2">
      <c r="A138" s="16" t="str">
        <f>Data!$A138</f>
        <v>VES-9, Vesuvius</v>
      </c>
      <c r="B138" s="27">
        <f>Data!$B138</f>
        <v>48.632772939031803</v>
      </c>
      <c r="C138" s="28">
        <f>Data!$C138+Data!$D138</f>
        <v>7.4437917763824188</v>
      </c>
      <c r="D138" s="1" t="str">
        <f>IF(AND(AND($B138&gt;=Params!$A$33,$B138&lt;Params!$C$33),AND($C138&gt;=Params!$A$32,$C138&lt;Params!$A$26)),$D$2,"")</f>
        <v/>
      </c>
      <c r="E138" s="1" t="str">
        <f>IF(AND(AND($B138&gt;=Params!$C$33,$B138&lt;Params!$F$33),AND($C138&gt;=Params!$C$32,$C138&lt;Params!$C$22)),$E$2,"")</f>
        <v/>
      </c>
      <c r="F138" s="4" t="str">
        <f>IF(AND($B138&gt;=Params!$F$33,$B138&lt;Params!$J$33,$C138&lt;Params!$F$22+((Params!$J$20-Params!$F$22)/(Params!$J$33-Params!$F$33))*($B138-Params!$F$33)),$F$2,"")</f>
        <v/>
      </c>
      <c r="G138" s="4" t="str">
        <f>IF(AND($B138&gt;=Params!$J$33,$B138&lt;Params!$N$33,$C138&lt;Params!$J$20+((Params!$N$18-Params!$J$20)/(Params!$N$33-Params!$J$33))*($B138-Params!$J$33)),$G$2,"")</f>
        <v/>
      </c>
      <c r="H138" s="4" t="str">
        <f>IF(AND($B138&gt;=Params!$N$33,$C138&lt;Params!$N$18+((Params!$Q$16-Params!$N$18)/(Params!$Q$33-Params!$N$33))*($B138-Params!$N$33),C$3&lt;Params!$Q$16+((Params!$S$32-Params!$Q$16)/(Params!$S$33-Params!$Q$33))*($B138-Params!$Q$33)),$H$2,"")</f>
        <v/>
      </c>
      <c r="I138" s="12" t="str">
        <f>IF(AND($B138&gt;=Params!$Q$33,$C138&gt;=Params!$Q$16+((Params!$S$32-Params!$Q$16)/(Params!$S$33-Params!$Q$33))*($B138-Params!$Q$33)),$I$2,"")</f>
        <v/>
      </c>
      <c r="J138" s="1" t="str">
        <f>IF(AND($C138&gt;=Params!$C$22,$C138&lt;Params!$C$22+((Params!$E$17-Params!$C$22)/(Params!$E$33-Params!$C$33))*($B138-Params!$C$33),$C138&lt;Params!$E$17+((Params!$F$22-Params!$E$17)/(Params!$F$33-Params!$E$33))*($B138-Params!$E$33)),$J$2,"")</f>
        <v/>
      </c>
      <c r="K138" s="1" t="str">
        <f>IF(AND($C138&gt;=Params!$E$17+((Params!$F$22-Params!$E$17)/(Params!$F$33-Params!$E$33))*($B138-Params!$E$33),$C138&gt;=Params!$F$22+((Params!$J$20-Params!$F$22)/(Params!$J$33-Params!$F$33))*($B138-Params!$F$33),$C138&lt;Params!$E$17+((Params!$H$13-Params!$E$17)/(Params!$H$33-Params!$E$33))*($B138-Params!$E$33),$C138&lt;Params!$H$13+((Params!$J$20-Params!$H$13)/(Params!$J$33-Params!$H$33))*($B138-Params!$H$33)),$K$2,"")</f>
        <v/>
      </c>
      <c r="L138" s="1" t="str">
        <f>IF(AND($C138&gt;=Params!$H$13+((Params!$J$20-Params!$H$13)/(Params!$J$33-Params!$H$33))*($B138-Params!$H$33),$C138&gt;=Params!$J$20+((Params!$N$18-Params!$J$20)/(Params!$N$33-Params!$J$33))*($B138-Params!$J$33),$C138&lt;Params!$H$13+((Params!$K$9-Params!$H$13)/(Params!$K$33-Params!$H$33))*($B138-Params!$H$33),$C138&lt;Params!$K$9+((Params!$N$18-Params!$K$9)/(Params!$N$33-Params!$K$33))*($B138-Params!$K$33)),$L$2,"")</f>
        <v/>
      </c>
      <c r="M138" s="2" t="str">
        <f>IF(AND($C138&gt;=Params!$K$9+((Params!$N$18-Params!$K$9)/(Params!$N$33-Params!$K$33))*($B138-Params!$K$33),$C138&gt;=Params!$N$18+((Params!$Q$16-Params!$N$18)/(Params!$Q$33-Params!$N168))*($B138-Params!$Q$33),$C138&lt;Params!$K$9+((Params!$L$5-Params!$K$9)/(Params!$L$33-Params!$K$33))*($B138-Params!$K$33),$C138&lt;Params!$L$5+((Params!$Q$4-Params!$L$5)/(Params!$Q$33-Params!$L$33))*($B138-Params!$L$33),$B138&lt;Params!$Q$33),$M$2,"")</f>
        <v/>
      </c>
      <c r="N138" s="3" t="str">
        <f>IF(OR(AND($C138&gt;=Params!$A$26,$B138&gt;=Params!$A$33,$B138&lt;Params!$C$33,$C138&lt;Params!$A$18+((Params!$C$13-Params!$A$18)/(Params!$C$33-Params!$A$33))*($B138-Params!$A$33)),AND($B138&gt;=Params!$C$33,$C138&gt;Params!$C$22+((Params!$E$17-Params!$C$22)/(Params!$E$33-Params!$C$33))*($B138-Params!$C$33),$C138&lt;Params!$C$13+((Params!$E$17-Params!$C$13)/(Params!$E$33-Params!$C$33))*($B138-Params!$C$33))),$N$2,"")</f>
        <v>Basanite</v>
      </c>
      <c r="O138" s="1" t="str">
        <f>IF(AND($C138&gt;=Params!$C$13+((Params!$E$17-Params!$C$13)/(Params!$E$33-Params!$C$33))*($B138-Params!$C$33),$C138&gt;=Params!$E$17+((Params!$H$13-Params!$E$17)/(Params!$H$33-Params!$E$33))*($B138-Params!$E$33),$C138&lt;Params!$C$13+((Params!$D$9-Params!$C$13)/(Params!$D$33-Params!$C$33))*($B138-Params!$C$33),$C138&lt;Params!$D$9+((Params!$H$13-Params!$D$9)/(Params!$H$33-Params!$D$33))*($B138-Params!$D$33)),$O$2,"")</f>
        <v/>
      </c>
      <c r="P138" s="1" t="str">
        <f>IF(AND($C138&gt;=Params!$D$9+((Params!$H$13-Params!$D$9)/(Params!$H$33-Params!$D$33))*($B138-Params!$D$33),$C138&gt;=Params!$H$13+((Params!$K$9-Params!$H$13)/(Params!$K$33-Params!$H$33))*($B138-Params!$H$33),$C138&lt;Params!$D$9+((Params!$G$4-Params!$D$9)/(Params!$G$33-Params!$D$33))*($B138-Params!$D$33),$C138&lt;Params!$G$4+((Params!$K$9-Params!$G$4)/(Params!$K$33-Params!$G$33))*($B138-Params!$G$33)),$P$2,"")</f>
        <v/>
      </c>
      <c r="Q138" s="1" t="str">
        <f>IF(AND($C138&gt;=Params!$G$4+((Params!$K$9-Params!$G$4)/(Params!$K$33-Params!$G$33))*($B138-Params!$G$33),$C138&gt;Params!$K$9+((Params!$L$5-Params!$K$9)/(Params!$L$33-Params!$K$33))*($B138-Params!$K$33),$C138&lt;Params!$G$4+((Params!$L$5-Params!$G$4)/(Params!$L$33-Params!$G$33))*($B138-Params!$G$33)),$Q$2,"")</f>
        <v/>
      </c>
      <c r="R138" s="2" t="str">
        <f>IF(AND(OR($B138&lt;Params!$A$33,AND($B138&gt;=Params!$A$33,$B138&lt;Params!$C$33,$C138&gt;=Params!$A$18+((Params!$C$13-Params!$A$18)/(Params!$C$33-Params!$A$33))*($B138-Params!$A$33)),AND($B138&gt;=Params!$C$33,$B138&lt;Params!$D$33,$C138&gt;=Params!$C$13+((Params!$D$9-Params!$C$13)/(Params!$D$33-Params!$C$33))*($B138-Params!$C$33)),AND($B138&gt;=Params!$D$33,$C138&gt;=Params!$D$9+((Params!$G$4-Params!$D$9)/(Params!$G$33-Params!$D$33))*($B138-Params!$D$33))),$C138&lt;Params!$G$4,$B138&gt;0,$C138&gt;0),$R$2,"")</f>
        <v/>
      </c>
      <c r="S138" s="18" t="str">
        <f t="shared" si="2"/>
        <v>Basanite</v>
      </c>
      <c r="T138" s="14" t="str">
        <f>IF(AND($S138&lt;&gt;$J$2,$S138&lt;&gt;$K$2,$S138&lt;&gt;$L$2),"",
IF($S138=$J$2,IF(Data!$C138&gt;=Data!$D138+2,"Hawaiite","Potassic Trachybasalt"),
IF($S138=$K$2,IF(Data!$C138&gt;=Data!$D138+2,"Mugearite","Shoshonite"),
IF($S138=$L$2,(IF(Data!$C138&gt;=Data!$D138+2,"Benmoreite","Latite")),""))))</f>
        <v/>
      </c>
    </row>
    <row r="139" spans="1:20" x14ac:dyDescent="0.2">
      <c r="A139" s="16" t="str">
        <f>Data!$A139</f>
        <v>ET-8</v>
      </c>
      <c r="B139" s="27">
        <f>Data!$B139</f>
        <v>48.77</v>
      </c>
      <c r="C139" s="28">
        <f>Data!$C139+Data!$D139</f>
        <v>5.4399999999999995</v>
      </c>
      <c r="D139" s="1" t="str">
        <f>IF(AND(AND($B139&gt;=Params!$A$33,$B139&lt;Params!$C$33),AND($C139&gt;=Params!$A$32,$C139&lt;Params!$A$26)),$D$2,"")</f>
        <v/>
      </c>
      <c r="E139" s="1" t="str">
        <f>IF(AND(AND($B139&gt;=Params!$C$33,$B139&lt;Params!$F$33),AND($C139&gt;=Params!$C$32,$C139&lt;Params!$C$22)),$E$2,"")</f>
        <v/>
      </c>
      <c r="F139" s="4" t="str">
        <f>IF(AND($B139&gt;=Params!$F$33,$B139&lt;Params!$J$33,$C139&lt;Params!$F$22+((Params!$J$20-Params!$F$22)/(Params!$J$33-Params!$F$33))*($B139-Params!$F$33)),$F$2,"")</f>
        <v/>
      </c>
      <c r="G139" s="4" t="str">
        <f>IF(AND($B139&gt;=Params!$J$33,$B139&lt;Params!$N$33,$C139&lt;Params!$J$20+((Params!$N$18-Params!$J$20)/(Params!$N$33-Params!$J$33))*($B139-Params!$J$33)),$G$2,"")</f>
        <v/>
      </c>
      <c r="H139" s="4" t="str">
        <f>IF(AND($B139&gt;=Params!$N$33,$C139&lt;Params!$N$18+((Params!$Q$16-Params!$N$18)/(Params!$Q$33-Params!$N$33))*($B139-Params!$N$33),C$3&lt;Params!$Q$16+((Params!$S$32-Params!$Q$16)/(Params!$S$33-Params!$Q$33))*($B139-Params!$Q$33)),$H$2,"")</f>
        <v/>
      </c>
      <c r="I139" s="12" t="str">
        <f>IF(AND($B139&gt;=Params!$Q$33,$C139&gt;=Params!$Q$16+((Params!$S$32-Params!$Q$16)/(Params!$S$33-Params!$Q$33))*($B139-Params!$Q$33)),$I$2,"")</f>
        <v/>
      </c>
      <c r="J139" s="1" t="str">
        <f>IF(AND($C139&gt;=Params!$C$22,$C139&lt;Params!$C$22+((Params!$E$17-Params!$C$22)/(Params!$E$33-Params!$C$33))*($B139-Params!$C$33),$C139&lt;Params!$E$17+((Params!$F$22-Params!$E$17)/(Params!$F$33-Params!$E$33))*($B139-Params!$E$33)),$J$2,"")</f>
        <v>TrachyBasalt</v>
      </c>
      <c r="K139" s="1" t="str">
        <f>IF(AND($C139&gt;=Params!$E$17+((Params!$F$22-Params!$E$17)/(Params!$F$33-Params!$E$33))*($B139-Params!$E$33),$C139&gt;=Params!$F$22+((Params!$J$20-Params!$F$22)/(Params!$J$33-Params!$F$33))*($B139-Params!$F$33),$C139&lt;Params!$E$17+((Params!$H$13-Params!$E$17)/(Params!$H$33-Params!$E$33))*($B139-Params!$E$33),$C139&lt;Params!$H$13+((Params!$J$20-Params!$H$13)/(Params!$J$33-Params!$H$33))*($B139-Params!$H$33)),$K$2,"")</f>
        <v/>
      </c>
      <c r="L139" s="1" t="str">
        <f>IF(AND($C139&gt;=Params!$H$13+((Params!$J$20-Params!$H$13)/(Params!$J$33-Params!$H$33))*($B139-Params!$H$33),$C139&gt;=Params!$J$20+((Params!$N$18-Params!$J$20)/(Params!$N$33-Params!$J$33))*($B139-Params!$J$33),$C139&lt;Params!$H$13+((Params!$K$9-Params!$H$13)/(Params!$K$33-Params!$H$33))*($B139-Params!$H$33),$C139&lt;Params!$K$9+((Params!$N$18-Params!$K$9)/(Params!$N$33-Params!$K$33))*($B139-Params!$K$33)),$L$2,"")</f>
        <v/>
      </c>
      <c r="M139" s="2" t="str">
        <f>IF(AND($C139&gt;=Params!$K$9+((Params!$N$18-Params!$K$9)/(Params!$N$33-Params!$K$33))*($B139-Params!$K$33),$C139&gt;=Params!$N$18+((Params!$Q$16-Params!$N$18)/(Params!$Q$33-Params!$N169))*($B139-Params!$Q$33),$C139&lt;Params!$K$9+((Params!$L$5-Params!$K$9)/(Params!$L$33-Params!$K$33))*($B139-Params!$K$33),$C139&lt;Params!$L$5+((Params!$Q$4-Params!$L$5)/(Params!$Q$33-Params!$L$33))*($B139-Params!$L$33),$B139&lt;Params!$Q$33),$M$2,"")</f>
        <v/>
      </c>
      <c r="N139" s="3" t="str">
        <f>IF(OR(AND($C139&gt;=Params!$A$26,$B139&gt;=Params!$A$33,$B139&lt;Params!$C$33,$C139&lt;Params!$A$18+((Params!$C$13-Params!$A$18)/(Params!$C$33-Params!$A$33))*($B139-Params!$A$33)),AND($B139&gt;=Params!$C$33,$C139&gt;Params!$C$22+((Params!$E$17-Params!$C$22)/(Params!$E$33-Params!$C$33))*($B139-Params!$C$33),$C139&lt;Params!$C$13+((Params!$E$17-Params!$C$13)/(Params!$E$33-Params!$C$33))*($B139-Params!$C$33))),$N$2,"")</f>
        <v/>
      </c>
      <c r="O139" s="1" t="str">
        <f>IF(AND($C139&gt;=Params!$C$13+((Params!$E$17-Params!$C$13)/(Params!$E$33-Params!$C$33))*($B139-Params!$C$33),$C139&gt;=Params!$E$17+((Params!$H$13-Params!$E$17)/(Params!$H$33-Params!$E$33))*($B139-Params!$E$33),$C139&lt;Params!$C$13+((Params!$D$9-Params!$C$13)/(Params!$D$33-Params!$C$33))*($B139-Params!$C$33),$C139&lt;Params!$D$9+((Params!$H$13-Params!$D$9)/(Params!$H$33-Params!$D$33))*($B139-Params!$D$33)),$O$2,"")</f>
        <v/>
      </c>
      <c r="P139" s="1" t="str">
        <f>IF(AND($C139&gt;=Params!$D$9+((Params!$H$13-Params!$D$9)/(Params!$H$33-Params!$D$33))*($B139-Params!$D$33),$C139&gt;=Params!$H$13+((Params!$K$9-Params!$H$13)/(Params!$K$33-Params!$H$33))*($B139-Params!$H$33),$C139&lt;Params!$D$9+((Params!$G$4-Params!$D$9)/(Params!$G$33-Params!$D$33))*($B139-Params!$D$33),$C139&lt;Params!$G$4+((Params!$K$9-Params!$G$4)/(Params!$K$33-Params!$G$33))*($B139-Params!$G$33)),$P$2,"")</f>
        <v/>
      </c>
      <c r="Q139" s="1" t="str">
        <f>IF(AND($C139&gt;=Params!$G$4+((Params!$K$9-Params!$G$4)/(Params!$K$33-Params!$G$33))*($B139-Params!$G$33),$C139&gt;Params!$K$9+((Params!$L$5-Params!$K$9)/(Params!$L$33-Params!$K$33))*($B139-Params!$K$33),$C139&lt;Params!$G$4+((Params!$L$5-Params!$G$4)/(Params!$L$33-Params!$G$33))*($B139-Params!$G$33)),$Q$2,"")</f>
        <v/>
      </c>
      <c r="R139" s="2" t="str">
        <f>IF(AND(OR($B139&lt;Params!$A$33,AND($B139&gt;=Params!$A$33,$B139&lt;Params!$C$33,$C139&gt;=Params!$A$18+((Params!$C$13-Params!$A$18)/(Params!$C$33-Params!$A$33))*($B139-Params!$A$33)),AND($B139&gt;=Params!$C$33,$B139&lt;Params!$D$33,$C139&gt;=Params!$C$13+((Params!$D$9-Params!$C$13)/(Params!$D$33-Params!$C$33))*($B139-Params!$C$33)),AND($B139&gt;=Params!$D$33,$C139&gt;=Params!$D$9+((Params!$G$4-Params!$D$9)/(Params!$G$33-Params!$D$33))*($B139-Params!$D$33))),$C139&lt;Params!$G$4,$B139&gt;0,$C139&gt;0),$R$2,"")</f>
        <v/>
      </c>
      <c r="S139" s="18" t="str">
        <f t="shared" si="2"/>
        <v>TrachyBasalt</v>
      </c>
      <c r="T139" s="14" t="str">
        <f>IF(AND($S139&lt;&gt;$J$2,$S139&lt;&gt;$K$2,$S139&lt;&gt;$L$2),"",
IF($S139=$J$2,IF(Data!$C139&gt;=Data!$D139+2,"Hawaiite","Potassic Trachybasalt"),
IF($S139=$K$2,IF(Data!$C139&gt;=Data!$D139+2,"Mugearite","Shoshonite"),
IF($S139=$L$2,(IF(Data!$C139&gt;=Data!$D139+2,"Benmoreite","Latite")),""))))</f>
        <v>Potassic Trachybasalt</v>
      </c>
    </row>
    <row r="140" spans="1:20" x14ac:dyDescent="0.2">
      <c r="A140" s="16" t="str">
        <f>Data!$A140</f>
        <v>Z-22</v>
      </c>
      <c r="B140" s="27">
        <f>Data!$B140</f>
        <v>48.8</v>
      </c>
      <c r="C140" s="28">
        <f>Data!$C140+Data!$D140</f>
        <v>5.62</v>
      </c>
      <c r="D140" s="1" t="str">
        <f>IF(AND(AND($B140&gt;=Params!$A$33,$B140&lt;Params!$C$33),AND($C140&gt;=Params!$A$32,$C140&lt;Params!$A$26)),$D$2,"")</f>
        <v/>
      </c>
      <c r="E140" s="1" t="str">
        <f>IF(AND(AND($B140&gt;=Params!$C$33,$B140&lt;Params!$F$33),AND($C140&gt;=Params!$C$32,$C140&lt;Params!$C$22)),$E$2,"")</f>
        <v/>
      </c>
      <c r="F140" s="4" t="str">
        <f>IF(AND($B140&gt;=Params!$F$33,$B140&lt;Params!$J$33,$C140&lt;Params!$F$22+((Params!$J$20-Params!$F$22)/(Params!$J$33-Params!$F$33))*($B140-Params!$F$33)),$F$2,"")</f>
        <v/>
      </c>
      <c r="G140" s="4" t="str">
        <f>IF(AND($B140&gt;=Params!$J$33,$B140&lt;Params!$N$33,$C140&lt;Params!$J$20+((Params!$N$18-Params!$J$20)/(Params!$N$33-Params!$J$33))*($B140-Params!$J$33)),$G$2,"")</f>
        <v/>
      </c>
      <c r="H140" s="4" t="str">
        <f>IF(AND($B140&gt;=Params!$N$33,$C140&lt;Params!$N$18+((Params!$Q$16-Params!$N$18)/(Params!$Q$33-Params!$N$33))*($B140-Params!$N$33),C$3&lt;Params!$Q$16+((Params!$S$32-Params!$Q$16)/(Params!$S$33-Params!$Q$33))*($B140-Params!$Q$33)),$H$2,"")</f>
        <v/>
      </c>
      <c r="I140" s="12" t="str">
        <f>IF(AND($B140&gt;=Params!$Q$33,$C140&gt;=Params!$Q$16+((Params!$S$32-Params!$Q$16)/(Params!$S$33-Params!$Q$33))*($B140-Params!$Q$33)),$I$2,"")</f>
        <v/>
      </c>
      <c r="J140" s="1" t="str">
        <f>IF(AND($C140&gt;=Params!$C$22,$C140&lt;Params!$C$22+((Params!$E$17-Params!$C$22)/(Params!$E$33-Params!$C$33))*($B140-Params!$C$33),$C140&lt;Params!$E$17+((Params!$F$22-Params!$E$17)/(Params!$F$33-Params!$E$33))*($B140-Params!$E$33)),$J$2,"")</f>
        <v>TrachyBasalt</v>
      </c>
      <c r="K140" s="1" t="str">
        <f>IF(AND($C140&gt;=Params!$E$17+((Params!$F$22-Params!$E$17)/(Params!$F$33-Params!$E$33))*($B140-Params!$E$33),$C140&gt;=Params!$F$22+((Params!$J$20-Params!$F$22)/(Params!$J$33-Params!$F$33))*($B140-Params!$F$33),$C140&lt;Params!$E$17+((Params!$H$13-Params!$E$17)/(Params!$H$33-Params!$E$33))*($B140-Params!$E$33),$C140&lt;Params!$H$13+((Params!$J$20-Params!$H$13)/(Params!$J$33-Params!$H$33))*($B140-Params!$H$33)),$K$2,"")</f>
        <v/>
      </c>
      <c r="L140" s="1" t="str">
        <f>IF(AND($C140&gt;=Params!$H$13+((Params!$J$20-Params!$H$13)/(Params!$J$33-Params!$H$33))*($B140-Params!$H$33),$C140&gt;=Params!$J$20+((Params!$N$18-Params!$J$20)/(Params!$N$33-Params!$J$33))*($B140-Params!$J$33),$C140&lt;Params!$H$13+((Params!$K$9-Params!$H$13)/(Params!$K$33-Params!$H$33))*($B140-Params!$H$33),$C140&lt;Params!$K$9+((Params!$N$18-Params!$K$9)/(Params!$N$33-Params!$K$33))*($B140-Params!$K$33)),$L$2,"")</f>
        <v/>
      </c>
      <c r="M140" s="2" t="str">
        <f>IF(AND($C140&gt;=Params!$K$9+((Params!$N$18-Params!$K$9)/(Params!$N$33-Params!$K$33))*($B140-Params!$K$33),$C140&gt;=Params!$N$18+((Params!$Q$16-Params!$N$18)/(Params!$Q$33-Params!$N170))*($B140-Params!$Q$33),$C140&lt;Params!$K$9+((Params!$L$5-Params!$K$9)/(Params!$L$33-Params!$K$33))*($B140-Params!$K$33),$C140&lt;Params!$L$5+((Params!$Q$4-Params!$L$5)/(Params!$Q$33-Params!$L$33))*($B140-Params!$L$33),$B140&lt;Params!$Q$33),$M$2,"")</f>
        <v/>
      </c>
      <c r="N140" s="3" t="str">
        <f>IF(OR(AND($C140&gt;=Params!$A$26,$B140&gt;=Params!$A$33,$B140&lt;Params!$C$33,$C140&lt;Params!$A$18+((Params!$C$13-Params!$A$18)/(Params!$C$33-Params!$A$33))*($B140-Params!$A$33)),AND($B140&gt;=Params!$C$33,$C140&gt;Params!$C$22+((Params!$E$17-Params!$C$22)/(Params!$E$33-Params!$C$33))*($B140-Params!$C$33),$C140&lt;Params!$C$13+((Params!$E$17-Params!$C$13)/(Params!$E$33-Params!$C$33))*($B140-Params!$C$33))),$N$2,"")</f>
        <v/>
      </c>
      <c r="O140" s="1" t="str">
        <f>IF(AND($C140&gt;=Params!$C$13+((Params!$E$17-Params!$C$13)/(Params!$E$33-Params!$C$33))*($B140-Params!$C$33),$C140&gt;=Params!$E$17+((Params!$H$13-Params!$E$17)/(Params!$H$33-Params!$E$33))*($B140-Params!$E$33),$C140&lt;Params!$C$13+((Params!$D$9-Params!$C$13)/(Params!$D$33-Params!$C$33))*($B140-Params!$C$33),$C140&lt;Params!$D$9+((Params!$H$13-Params!$D$9)/(Params!$H$33-Params!$D$33))*($B140-Params!$D$33)),$O$2,"")</f>
        <v/>
      </c>
      <c r="P140" s="1" t="str">
        <f>IF(AND($C140&gt;=Params!$D$9+((Params!$H$13-Params!$D$9)/(Params!$H$33-Params!$D$33))*($B140-Params!$D$33),$C140&gt;=Params!$H$13+((Params!$K$9-Params!$H$13)/(Params!$K$33-Params!$H$33))*($B140-Params!$H$33),$C140&lt;Params!$D$9+((Params!$G$4-Params!$D$9)/(Params!$G$33-Params!$D$33))*($B140-Params!$D$33),$C140&lt;Params!$G$4+((Params!$K$9-Params!$G$4)/(Params!$K$33-Params!$G$33))*($B140-Params!$G$33)),$P$2,"")</f>
        <v/>
      </c>
      <c r="Q140" s="1" t="str">
        <f>IF(AND($C140&gt;=Params!$G$4+((Params!$K$9-Params!$G$4)/(Params!$K$33-Params!$G$33))*($B140-Params!$G$33),$C140&gt;Params!$K$9+((Params!$L$5-Params!$K$9)/(Params!$L$33-Params!$K$33))*($B140-Params!$K$33),$C140&lt;Params!$G$4+((Params!$L$5-Params!$G$4)/(Params!$L$33-Params!$G$33))*($B140-Params!$G$33)),$Q$2,"")</f>
        <v/>
      </c>
      <c r="R140" s="2" t="str">
        <f>IF(AND(OR($B140&lt;Params!$A$33,AND($B140&gt;=Params!$A$33,$B140&lt;Params!$C$33,$C140&gt;=Params!$A$18+((Params!$C$13-Params!$A$18)/(Params!$C$33-Params!$A$33))*($B140-Params!$A$33)),AND($B140&gt;=Params!$C$33,$B140&lt;Params!$D$33,$C140&gt;=Params!$C$13+((Params!$D$9-Params!$C$13)/(Params!$D$33-Params!$C$33))*($B140-Params!$C$33)),AND($B140&gt;=Params!$D$33,$C140&gt;=Params!$D$9+((Params!$G$4-Params!$D$9)/(Params!$G$33-Params!$D$33))*($B140-Params!$D$33))),$C140&lt;Params!$G$4,$B140&gt;0,$C140&gt;0),$R$2,"")</f>
        <v/>
      </c>
      <c r="S140" s="18" t="str">
        <f t="shared" si="2"/>
        <v>TrachyBasalt</v>
      </c>
      <c r="T140" s="14" t="str">
        <f>IF(AND($S140&lt;&gt;$J$2,$S140&lt;&gt;$K$2,$S140&lt;&gt;$L$2),"",
IF($S140=$J$2,IF(Data!$C140&gt;=Data!$D140+2,"Hawaiite","Potassic Trachybasalt"),
IF($S140=$K$2,IF(Data!$C140&gt;=Data!$D140+2,"Mugearite","Shoshonite"),
IF($S140=$L$2,(IF(Data!$C140&gt;=Data!$D140+2,"Benmoreite","Latite")),""))))</f>
        <v>Potassic Trachybasalt</v>
      </c>
    </row>
    <row r="141" spans="1:20" x14ac:dyDescent="0.2">
      <c r="A141" s="16" t="str">
        <f>Data!$A141</f>
        <v>Iacono-Marziano H2O</v>
      </c>
      <c r="B141" s="27">
        <f>Data!$B141</f>
        <v>48.86</v>
      </c>
      <c r="C141" s="28">
        <f>Data!$C141+Data!$D141</f>
        <v>5.55</v>
      </c>
      <c r="D141" s="1" t="str">
        <f>IF(AND(AND($B141&gt;=Params!$A$33,$B141&lt;Params!$C$33),AND($C141&gt;=Params!$A$32,$C141&lt;Params!$A$26)),$D$2,"")</f>
        <v/>
      </c>
      <c r="E141" s="1" t="str">
        <f>IF(AND(AND($B141&gt;=Params!$C$33,$B141&lt;Params!$F$33),AND($C141&gt;=Params!$C$32,$C141&lt;Params!$C$22)),$E$2,"")</f>
        <v/>
      </c>
      <c r="F141" s="4" t="str">
        <f>IF(AND($B141&gt;=Params!$F$33,$B141&lt;Params!$J$33,$C141&lt;Params!$F$22+((Params!$J$20-Params!$F$22)/(Params!$J$33-Params!$F$33))*($B141-Params!$F$33)),$F$2,"")</f>
        <v/>
      </c>
      <c r="G141" s="4" t="str">
        <f>IF(AND($B141&gt;=Params!$J$33,$B141&lt;Params!$N$33,$C141&lt;Params!$J$20+((Params!$N$18-Params!$J$20)/(Params!$N$33-Params!$J$33))*($B141-Params!$J$33)),$G$2,"")</f>
        <v/>
      </c>
      <c r="H141" s="4" t="str">
        <f>IF(AND($B141&gt;=Params!$N$33,$C141&lt;Params!$N$18+((Params!$Q$16-Params!$N$18)/(Params!$Q$33-Params!$N$33))*($B141-Params!$N$33),C$3&lt;Params!$Q$16+((Params!$S$32-Params!$Q$16)/(Params!$S$33-Params!$Q$33))*($B141-Params!$Q$33)),$H$2,"")</f>
        <v/>
      </c>
      <c r="I141" s="12" t="str">
        <f>IF(AND($B141&gt;=Params!$Q$33,$C141&gt;=Params!$Q$16+((Params!$S$32-Params!$Q$16)/(Params!$S$33-Params!$Q$33))*($B141-Params!$Q$33)),$I$2,"")</f>
        <v/>
      </c>
      <c r="J141" s="1" t="str">
        <f>IF(AND($C141&gt;=Params!$C$22,$C141&lt;Params!$C$22+((Params!$E$17-Params!$C$22)/(Params!$E$33-Params!$C$33))*($B141-Params!$C$33),$C141&lt;Params!$E$17+((Params!$F$22-Params!$E$17)/(Params!$F$33-Params!$E$33))*($B141-Params!$E$33)),$J$2,"")</f>
        <v>TrachyBasalt</v>
      </c>
      <c r="K141" s="1" t="str">
        <f>IF(AND($C141&gt;=Params!$E$17+((Params!$F$22-Params!$E$17)/(Params!$F$33-Params!$E$33))*($B141-Params!$E$33),$C141&gt;=Params!$F$22+((Params!$J$20-Params!$F$22)/(Params!$J$33-Params!$F$33))*($B141-Params!$F$33),$C141&lt;Params!$E$17+((Params!$H$13-Params!$E$17)/(Params!$H$33-Params!$E$33))*($B141-Params!$E$33),$C141&lt;Params!$H$13+((Params!$J$20-Params!$H$13)/(Params!$J$33-Params!$H$33))*($B141-Params!$H$33)),$K$2,"")</f>
        <v/>
      </c>
      <c r="L141" s="1" t="str">
        <f>IF(AND($C141&gt;=Params!$H$13+((Params!$J$20-Params!$H$13)/(Params!$J$33-Params!$H$33))*($B141-Params!$H$33),$C141&gt;=Params!$J$20+((Params!$N$18-Params!$J$20)/(Params!$N$33-Params!$J$33))*($B141-Params!$J$33),$C141&lt;Params!$H$13+((Params!$K$9-Params!$H$13)/(Params!$K$33-Params!$H$33))*($B141-Params!$H$33),$C141&lt;Params!$K$9+((Params!$N$18-Params!$K$9)/(Params!$N$33-Params!$K$33))*($B141-Params!$K$33)),$L$2,"")</f>
        <v/>
      </c>
      <c r="M141" s="2" t="str">
        <f>IF(AND($C141&gt;=Params!$K$9+((Params!$N$18-Params!$K$9)/(Params!$N$33-Params!$K$33))*($B141-Params!$K$33),$C141&gt;=Params!$N$18+((Params!$Q$16-Params!$N$18)/(Params!$Q$33-Params!$N171))*($B141-Params!$Q$33),$C141&lt;Params!$K$9+((Params!$L$5-Params!$K$9)/(Params!$L$33-Params!$K$33))*($B141-Params!$K$33),$C141&lt;Params!$L$5+((Params!$Q$4-Params!$L$5)/(Params!$Q$33-Params!$L$33))*($B141-Params!$L$33),$B141&lt;Params!$Q$33),$M$2,"")</f>
        <v/>
      </c>
      <c r="N141" s="3" t="str">
        <f>IF(OR(AND($C141&gt;=Params!$A$26,$B141&gt;=Params!$A$33,$B141&lt;Params!$C$33,$C141&lt;Params!$A$18+((Params!$C$13-Params!$A$18)/(Params!$C$33-Params!$A$33))*($B141-Params!$A$33)),AND($B141&gt;=Params!$C$33,$C141&gt;Params!$C$22+((Params!$E$17-Params!$C$22)/(Params!$E$33-Params!$C$33))*($B141-Params!$C$33),$C141&lt;Params!$C$13+((Params!$E$17-Params!$C$13)/(Params!$E$33-Params!$C$33))*($B141-Params!$C$33))),$N$2,"")</f>
        <v/>
      </c>
      <c r="O141" s="1" t="str">
        <f>IF(AND($C141&gt;=Params!$C$13+((Params!$E$17-Params!$C$13)/(Params!$E$33-Params!$C$33))*($B141-Params!$C$33),$C141&gt;=Params!$E$17+((Params!$H$13-Params!$E$17)/(Params!$H$33-Params!$E$33))*($B141-Params!$E$33),$C141&lt;Params!$C$13+((Params!$D$9-Params!$C$13)/(Params!$D$33-Params!$C$33))*($B141-Params!$C$33),$C141&lt;Params!$D$9+((Params!$H$13-Params!$D$9)/(Params!$H$33-Params!$D$33))*($B141-Params!$D$33)),$O$2,"")</f>
        <v/>
      </c>
      <c r="P141" s="1" t="str">
        <f>IF(AND($C141&gt;=Params!$D$9+((Params!$H$13-Params!$D$9)/(Params!$H$33-Params!$D$33))*($B141-Params!$D$33),$C141&gt;=Params!$H$13+((Params!$K$9-Params!$H$13)/(Params!$K$33-Params!$H$33))*($B141-Params!$H$33),$C141&lt;Params!$D$9+((Params!$G$4-Params!$D$9)/(Params!$G$33-Params!$D$33))*($B141-Params!$D$33),$C141&lt;Params!$G$4+((Params!$K$9-Params!$G$4)/(Params!$K$33-Params!$G$33))*($B141-Params!$G$33)),$P$2,"")</f>
        <v/>
      </c>
      <c r="Q141" s="1" t="str">
        <f>IF(AND($C141&gt;=Params!$G$4+((Params!$K$9-Params!$G$4)/(Params!$K$33-Params!$G$33))*($B141-Params!$G$33),$C141&gt;Params!$K$9+((Params!$L$5-Params!$K$9)/(Params!$L$33-Params!$K$33))*($B141-Params!$K$33),$C141&lt;Params!$G$4+((Params!$L$5-Params!$G$4)/(Params!$L$33-Params!$G$33))*($B141-Params!$G$33)),$Q$2,"")</f>
        <v/>
      </c>
      <c r="R141" s="2" t="str">
        <f>IF(AND(OR($B141&lt;Params!$A$33,AND($B141&gt;=Params!$A$33,$B141&lt;Params!$C$33,$C141&gt;=Params!$A$18+((Params!$C$13-Params!$A$18)/(Params!$C$33-Params!$A$33))*($B141-Params!$A$33)),AND($B141&gt;=Params!$C$33,$B141&lt;Params!$D$33,$C141&gt;=Params!$C$13+((Params!$D$9-Params!$C$13)/(Params!$D$33-Params!$C$33))*($B141-Params!$C$33)),AND($B141&gt;=Params!$D$33,$C141&gt;=Params!$D$9+((Params!$G$4-Params!$D$9)/(Params!$G$33-Params!$D$33))*($B141-Params!$D$33))),$C141&lt;Params!$G$4,$B141&gt;0,$C141&gt;0),$R$2,"")</f>
        <v/>
      </c>
      <c r="S141" s="18" t="str">
        <f t="shared" si="2"/>
        <v>TrachyBasalt</v>
      </c>
      <c r="T141" s="14" t="str">
        <f>IF(AND($S141&lt;&gt;$J$2,$S141&lt;&gt;$K$2,$S141&lt;&gt;$L$2),"",
IF($S141=$J$2,IF(Data!$C141&gt;=Data!$D141+2,"Hawaiite","Potassic Trachybasalt"),
IF($S141=$K$2,IF(Data!$C141&gt;=Data!$D141+2,"Mugearite","Shoshonite"),
IF($S141=$L$2,(IF(Data!$C141&gt;=Data!$D141+2,"Benmoreite","Latite")),""))))</f>
        <v>Potassic Trachybasalt</v>
      </c>
    </row>
    <row r="142" spans="1:20" x14ac:dyDescent="0.2">
      <c r="A142" s="16" t="str">
        <f>Data!$A142</f>
        <v>Iacono-Marziano H2O</v>
      </c>
      <c r="B142" s="27">
        <f>Data!$B142</f>
        <v>48.86</v>
      </c>
      <c r="C142" s="28">
        <f>Data!$C142+Data!$D142</f>
        <v>5.55</v>
      </c>
      <c r="D142" s="1" t="str">
        <f>IF(AND(AND($B142&gt;=Params!$A$33,$B142&lt;Params!$C$33),AND($C142&gt;=Params!$A$32,$C142&lt;Params!$A$26)),$D$2,"")</f>
        <v/>
      </c>
      <c r="E142" s="1" t="str">
        <f>IF(AND(AND($B142&gt;=Params!$C$33,$B142&lt;Params!$F$33),AND($C142&gt;=Params!$C$32,$C142&lt;Params!$C$22)),$E$2,"")</f>
        <v/>
      </c>
      <c r="F142" s="4" t="str">
        <f>IF(AND($B142&gt;=Params!$F$33,$B142&lt;Params!$J$33,$C142&lt;Params!$F$22+((Params!$J$20-Params!$F$22)/(Params!$J$33-Params!$F$33))*($B142-Params!$F$33)),$F$2,"")</f>
        <v/>
      </c>
      <c r="G142" s="4" t="str">
        <f>IF(AND($B142&gt;=Params!$J$33,$B142&lt;Params!$N$33,$C142&lt;Params!$J$20+((Params!$N$18-Params!$J$20)/(Params!$N$33-Params!$J$33))*($B142-Params!$J$33)),$G$2,"")</f>
        <v/>
      </c>
      <c r="H142" s="4" t="str">
        <f>IF(AND($B142&gt;=Params!$N$33,$C142&lt;Params!$N$18+((Params!$Q$16-Params!$N$18)/(Params!$Q$33-Params!$N$33))*($B142-Params!$N$33),C$3&lt;Params!$Q$16+((Params!$S$32-Params!$Q$16)/(Params!$S$33-Params!$Q$33))*($B142-Params!$Q$33)),$H$2,"")</f>
        <v/>
      </c>
      <c r="I142" s="12" t="str">
        <f>IF(AND($B142&gt;=Params!$Q$33,$C142&gt;=Params!$Q$16+((Params!$S$32-Params!$Q$16)/(Params!$S$33-Params!$Q$33))*($B142-Params!$Q$33)),$I$2,"")</f>
        <v/>
      </c>
      <c r="J142" s="1" t="str">
        <f>IF(AND($C142&gt;=Params!$C$22,$C142&lt;Params!$C$22+((Params!$E$17-Params!$C$22)/(Params!$E$33-Params!$C$33))*($B142-Params!$C$33),$C142&lt;Params!$E$17+((Params!$F$22-Params!$E$17)/(Params!$F$33-Params!$E$33))*($B142-Params!$E$33)),$J$2,"")</f>
        <v>TrachyBasalt</v>
      </c>
      <c r="K142" s="1" t="str">
        <f>IF(AND($C142&gt;=Params!$E$17+((Params!$F$22-Params!$E$17)/(Params!$F$33-Params!$E$33))*($B142-Params!$E$33),$C142&gt;=Params!$F$22+((Params!$J$20-Params!$F$22)/(Params!$J$33-Params!$F$33))*($B142-Params!$F$33),$C142&lt;Params!$E$17+((Params!$H$13-Params!$E$17)/(Params!$H$33-Params!$E$33))*($B142-Params!$E$33),$C142&lt;Params!$H$13+((Params!$J$20-Params!$H$13)/(Params!$J$33-Params!$H$33))*($B142-Params!$H$33)),$K$2,"")</f>
        <v/>
      </c>
      <c r="L142" s="1" t="str">
        <f>IF(AND($C142&gt;=Params!$H$13+((Params!$J$20-Params!$H$13)/(Params!$J$33-Params!$H$33))*($B142-Params!$H$33),$C142&gt;=Params!$J$20+((Params!$N$18-Params!$J$20)/(Params!$N$33-Params!$J$33))*($B142-Params!$J$33),$C142&lt;Params!$H$13+((Params!$K$9-Params!$H$13)/(Params!$K$33-Params!$H$33))*($B142-Params!$H$33),$C142&lt;Params!$K$9+((Params!$N$18-Params!$K$9)/(Params!$N$33-Params!$K$33))*($B142-Params!$K$33)),$L$2,"")</f>
        <v/>
      </c>
      <c r="M142" s="2" t="str">
        <f>IF(AND($C142&gt;=Params!$K$9+((Params!$N$18-Params!$K$9)/(Params!$N$33-Params!$K$33))*($B142-Params!$K$33),$C142&gt;=Params!$N$18+((Params!$Q$16-Params!$N$18)/(Params!$Q$33-Params!$N172))*($B142-Params!$Q$33),$C142&lt;Params!$K$9+((Params!$L$5-Params!$K$9)/(Params!$L$33-Params!$K$33))*($B142-Params!$K$33),$C142&lt;Params!$L$5+((Params!$Q$4-Params!$L$5)/(Params!$Q$33-Params!$L$33))*($B142-Params!$L$33),$B142&lt;Params!$Q$33),$M$2,"")</f>
        <v/>
      </c>
      <c r="N142" s="3" t="str">
        <f>IF(OR(AND($C142&gt;=Params!$A$26,$B142&gt;=Params!$A$33,$B142&lt;Params!$C$33,$C142&lt;Params!$A$18+((Params!$C$13-Params!$A$18)/(Params!$C$33-Params!$A$33))*($B142-Params!$A$33)),AND($B142&gt;=Params!$C$33,$C142&gt;Params!$C$22+((Params!$E$17-Params!$C$22)/(Params!$E$33-Params!$C$33))*($B142-Params!$C$33),$C142&lt;Params!$C$13+((Params!$E$17-Params!$C$13)/(Params!$E$33-Params!$C$33))*($B142-Params!$C$33))),$N$2,"")</f>
        <v/>
      </c>
      <c r="O142" s="1" t="str">
        <f>IF(AND($C142&gt;=Params!$C$13+((Params!$E$17-Params!$C$13)/(Params!$E$33-Params!$C$33))*($B142-Params!$C$33),$C142&gt;=Params!$E$17+((Params!$H$13-Params!$E$17)/(Params!$H$33-Params!$E$33))*($B142-Params!$E$33),$C142&lt;Params!$C$13+((Params!$D$9-Params!$C$13)/(Params!$D$33-Params!$C$33))*($B142-Params!$C$33),$C142&lt;Params!$D$9+((Params!$H$13-Params!$D$9)/(Params!$H$33-Params!$D$33))*($B142-Params!$D$33)),$O$2,"")</f>
        <v/>
      </c>
      <c r="P142" s="1" t="str">
        <f>IF(AND($C142&gt;=Params!$D$9+((Params!$H$13-Params!$D$9)/(Params!$H$33-Params!$D$33))*($B142-Params!$D$33),$C142&gt;=Params!$H$13+((Params!$K$9-Params!$H$13)/(Params!$K$33-Params!$H$33))*($B142-Params!$H$33),$C142&lt;Params!$D$9+((Params!$G$4-Params!$D$9)/(Params!$G$33-Params!$D$33))*($B142-Params!$D$33),$C142&lt;Params!$G$4+((Params!$K$9-Params!$G$4)/(Params!$K$33-Params!$G$33))*($B142-Params!$G$33)),$P$2,"")</f>
        <v/>
      </c>
      <c r="Q142" s="1" t="str">
        <f>IF(AND($C142&gt;=Params!$G$4+((Params!$K$9-Params!$G$4)/(Params!$K$33-Params!$G$33))*($B142-Params!$G$33),$C142&gt;Params!$K$9+((Params!$L$5-Params!$K$9)/(Params!$L$33-Params!$K$33))*($B142-Params!$K$33),$C142&lt;Params!$G$4+((Params!$L$5-Params!$G$4)/(Params!$L$33-Params!$G$33))*($B142-Params!$G$33)),$Q$2,"")</f>
        <v/>
      </c>
      <c r="R142" s="2" t="str">
        <f>IF(AND(OR($B142&lt;Params!$A$33,AND($B142&gt;=Params!$A$33,$B142&lt;Params!$C$33,$C142&gt;=Params!$A$18+((Params!$C$13-Params!$A$18)/(Params!$C$33-Params!$A$33))*($B142-Params!$A$33)),AND($B142&gt;=Params!$C$33,$B142&lt;Params!$D$33,$C142&gt;=Params!$C$13+((Params!$D$9-Params!$C$13)/(Params!$D$33-Params!$C$33))*($B142-Params!$C$33)),AND($B142&gt;=Params!$D$33,$C142&gt;=Params!$D$9+((Params!$G$4-Params!$D$9)/(Params!$G$33-Params!$D$33))*($B142-Params!$D$33))),$C142&lt;Params!$G$4,$B142&gt;0,$C142&gt;0),$R$2,"")</f>
        <v/>
      </c>
      <c r="S142" s="18" t="str">
        <f t="shared" si="2"/>
        <v>TrachyBasalt</v>
      </c>
      <c r="T142" s="14" t="str">
        <f>IF(AND($S142&lt;&gt;$J$2,$S142&lt;&gt;$K$2,$S142&lt;&gt;$L$2),"",
IF($S142=$J$2,IF(Data!$C142&gt;=Data!$D142+2,"Hawaiite","Potassic Trachybasalt"),
IF($S142=$K$2,IF(Data!$C142&gt;=Data!$D142+2,"Mugearite","Shoshonite"),
IF($S142=$L$2,(IF(Data!$C142&gt;=Data!$D142+2,"Benmoreite","Latite")),""))))</f>
        <v>Potassic Trachybasalt</v>
      </c>
    </row>
    <row r="143" spans="1:20" x14ac:dyDescent="0.2">
      <c r="A143" s="16" t="str">
        <f>Data!$A143</f>
        <v>Iacono-Marziano H2O</v>
      </c>
      <c r="B143" s="27">
        <f>Data!$B143</f>
        <v>48.86</v>
      </c>
      <c r="C143" s="28">
        <f>Data!$C143+Data!$D143</f>
        <v>5.55</v>
      </c>
      <c r="D143" s="1" t="str">
        <f>IF(AND(AND($B143&gt;=Params!$A$33,$B143&lt;Params!$C$33),AND($C143&gt;=Params!$A$32,$C143&lt;Params!$A$26)),$D$2,"")</f>
        <v/>
      </c>
      <c r="E143" s="1" t="str">
        <f>IF(AND(AND($B143&gt;=Params!$C$33,$B143&lt;Params!$F$33),AND($C143&gt;=Params!$C$32,$C143&lt;Params!$C$22)),$E$2,"")</f>
        <v/>
      </c>
      <c r="F143" s="4" t="str">
        <f>IF(AND($B143&gt;=Params!$F$33,$B143&lt;Params!$J$33,$C143&lt;Params!$F$22+((Params!$J$20-Params!$F$22)/(Params!$J$33-Params!$F$33))*($B143-Params!$F$33)),$F$2,"")</f>
        <v/>
      </c>
      <c r="G143" s="4" t="str">
        <f>IF(AND($B143&gt;=Params!$J$33,$B143&lt;Params!$N$33,$C143&lt;Params!$J$20+((Params!$N$18-Params!$J$20)/(Params!$N$33-Params!$J$33))*($B143-Params!$J$33)),$G$2,"")</f>
        <v/>
      </c>
      <c r="H143" s="4" t="str">
        <f>IF(AND($B143&gt;=Params!$N$33,$C143&lt;Params!$N$18+((Params!$Q$16-Params!$N$18)/(Params!$Q$33-Params!$N$33))*($B143-Params!$N$33),C$3&lt;Params!$Q$16+((Params!$S$32-Params!$Q$16)/(Params!$S$33-Params!$Q$33))*($B143-Params!$Q$33)),$H$2,"")</f>
        <v/>
      </c>
      <c r="I143" s="12" t="str">
        <f>IF(AND($B143&gt;=Params!$Q$33,$C143&gt;=Params!$Q$16+((Params!$S$32-Params!$Q$16)/(Params!$S$33-Params!$Q$33))*($B143-Params!$Q$33)),$I$2,"")</f>
        <v/>
      </c>
      <c r="J143" s="1" t="str">
        <f>IF(AND($C143&gt;=Params!$C$22,$C143&lt;Params!$C$22+((Params!$E$17-Params!$C$22)/(Params!$E$33-Params!$C$33))*($B143-Params!$C$33),$C143&lt;Params!$E$17+((Params!$F$22-Params!$E$17)/(Params!$F$33-Params!$E$33))*($B143-Params!$E$33)),$J$2,"")</f>
        <v>TrachyBasalt</v>
      </c>
      <c r="K143" s="1" t="str">
        <f>IF(AND($C143&gt;=Params!$E$17+((Params!$F$22-Params!$E$17)/(Params!$F$33-Params!$E$33))*($B143-Params!$E$33),$C143&gt;=Params!$F$22+((Params!$J$20-Params!$F$22)/(Params!$J$33-Params!$F$33))*($B143-Params!$F$33),$C143&lt;Params!$E$17+((Params!$H$13-Params!$E$17)/(Params!$H$33-Params!$E$33))*($B143-Params!$E$33),$C143&lt;Params!$H$13+((Params!$J$20-Params!$H$13)/(Params!$J$33-Params!$H$33))*($B143-Params!$H$33)),$K$2,"")</f>
        <v/>
      </c>
      <c r="L143" s="1" t="str">
        <f>IF(AND($C143&gt;=Params!$H$13+((Params!$J$20-Params!$H$13)/(Params!$J$33-Params!$H$33))*($B143-Params!$H$33),$C143&gt;=Params!$J$20+((Params!$N$18-Params!$J$20)/(Params!$N$33-Params!$J$33))*($B143-Params!$J$33),$C143&lt;Params!$H$13+((Params!$K$9-Params!$H$13)/(Params!$K$33-Params!$H$33))*($B143-Params!$H$33),$C143&lt;Params!$K$9+((Params!$N$18-Params!$K$9)/(Params!$N$33-Params!$K$33))*($B143-Params!$K$33)),$L$2,"")</f>
        <v/>
      </c>
      <c r="M143" s="2" t="str">
        <f>IF(AND($C143&gt;=Params!$K$9+((Params!$N$18-Params!$K$9)/(Params!$N$33-Params!$K$33))*($B143-Params!$K$33),$C143&gt;=Params!$N$18+((Params!$Q$16-Params!$N$18)/(Params!$Q$33-Params!$N173))*($B143-Params!$Q$33),$C143&lt;Params!$K$9+((Params!$L$5-Params!$K$9)/(Params!$L$33-Params!$K$33))*($B143-Params!$K$33),$C143&lt;Params!$L$5+((Params!$Q$4-Params!$L$5)/(Params!$Q$33-Params!$L$33))*($B143-Params!$L$33),$B143&lt;Params!$Q$33),$M$2,"")</f>
        <v/>
      </c>
      <c r="N143" s="3" t="str">
        <f>IF(OR(AND($C143&gt;=Params!$A$26,$B143&gt;=Params!$A$33,$B143&lt;Params!$C$33,$C143&lt;Params!$A$18+((Params!$C$13-Params!$A$18)/(Params!$C$33-Params!$A$33))*($B143-Params!$A$33)),AND($B143&gt;=Params!$C$33,$C143&gt;Params!$C$22+((Params!$E$17-Params!$C$22)/(Params!$E$33-Params!$C$33))*($B143-Params!$C$33),$C143&lt;Params!$C$13+((Params!$E$17-Params!$C$13)/(Params!$E$33-Params!$C$33))*($B143-Params!$C$33))),$N$2,"")</f>
        <v/>
      </c>
      <c r="O143" s="1" t="str">
        <f>IF(AND($C143&gt;=Params!$C$13+((Params!$E$17-Params!$C$13)/(Params!$E$33-Params!$C$33))*($B143-Params!$C$33),$C143&gt;=Params!$E$17+((Params!$H$13-Params!$E$17)/(Params!$H$33-Params!$E$33))*($B143-Params!$E$33),$C143&lt;Params!$C$13+((Params!$D$9-Params!$C$13)/(Params!$D$33-Params!$C$33))*($B143-Params!$C$33),$C143&lt;Params!$D$9+((Params!$H$13-Params!$D$9)/(Params!$H$33-Params!$D$33))*($B143-Params!$D$33)),$O$2,"")</f>
        <v/>
      </c>
      <c r="P143" s="1" t="str">
        <f>IF(AND($C143&gt;=Params!$D$9+((Params!$H$13-Params!$D$9)/(Params!$H$33-Params!$D$33))*($B143-Params!$D$33),$C143&gt;=Params!$H$13+((Params!$K$9-Params!$H$13)/(Params!$K$33-Params!$H$33))*($B143-Params!$H$33),$C143&lt;Params!$D$9+((Params!$G$4-Params!$D$9)/(Params!$G$33-Params!$D$33))*($B143-Params!$D$33),$C143&lt;Params!$G$4+((Params!$K$9-Params!$G$4)/(Params!$K$33-Params!$G$33))*($B143-Params!$G$33)),$P$2,"")</f>
        <v/>
      </c>
      <c r="Q143" s="1" t="str">
        <f>IF(AND($C143&gt;=Params!$G$4+((Params!$K$9-Params!$G$4)/(Params!$K$33-Params!$G$33))*($B143-Params!$G$33),$C143&gt;Params!$K$9+((Params!$L$5-Params!$K$9)/(Params!$L$33-Params!$K$33))*($B143-Params!$K$33),$C143&lt;Params!$G$4+((Params!$L$5-Params!$G$4)/(Params!$L$33-Params!$G$33))*($B143-Params!$G$33)),$Q$2,"")</f>
        <v/>
      </c>
      <c r="R143" s="2" t="str">
        <f>IF(AND(OR($B143&lt;Params!$A$33,AND($B143&gt;=Params!$A$33,$B143&lt;Params!$C$33,$C143&gt;=Params!$A$18+((Params!$C$13-Params!$A$18)/(Params!$C$33-Params!$A$33))*($B143-Params!$A$33)),AND($B143&gt;=Params!$C$33,$B143&lt;Params!$D$33,$C143&gt;=Params!$C$13+((Params!$D$9-Params!$C$13)/(Params!$D$33-Params!$C$33))*($B143-Params!$C$33)),AND($B143&gt;=Params!$D$33,$C143&gt;=Params!$D$9+((Params!$G$4-Params!$D$9)/(Params!$G$33-Params!$D$33))*($B143-Params!$D$33))),$C143&lt;Params!$G$4,$B143&gt;0,$C143&gt;0),$R$2,"")</f>
        <v/>
      </c>
      <c r="S143" s="18" t="str">
        <f t="shared" si="2"/>
        <v>TrachyBasalt</v>
      </c>
      <c r="T143" s="14" t="str">
        <f>IF(AND($S143&lt;&gt;$J$2,$S143&lt;&gt;$K$2,$S143&lt;&gt;$L$2),"",
IF($S143=$J$2,IF(Data!$C143&gt;=Data!$D143+2,"Hawaiite","Potassic Trachybasalt"),
IF($S143=$K$2,IF(Data!$C143&gt;=Data!$D143+2,"Mugearite","Shoshonite"),
IF($S143=$L$2,(IF(Data!$C143&gt;=Data!$D143+2,"Benmoreite","Latite")),""))))</f>
        <v>Potassic Trachybasalt</v>
      </c>
    </row>
    <row r="144" spans="1:20" x14ac:dyDescent="0.2">
      <c r="A144" s="16" t="str">
        <f>Data!$A144</f>
        <v>Iacono-Marziano H2O</v>
      </c>
      <c r="B144" s="27">
        <f>Data!$B144</f>
        <v>48.86</v>
      </c>
      <c r="C144" s="28">
        <f>Data!$C144+Data!$D144</f>
        <v>5.55</v>
      </c>
      <c r="D144" s="1" t="str">
        <f>IF(AND(AND($B144&gt;=Params!$A$33,$B144&lt;Params!$C$33),AND($C144&gt;=Params!$A$32,$C144&lt;Params!$A$26)),$D$2,"")</f>
        <v/>
      </c>
      <c r="E144" s="1" t="str">
        <f>IF(AND(AND($B144&gt;=Params!$C$33,$B144&lt;Params!$F$33),AND($C144&gt;=Params!$C$32,$C144&lt;Params!$C$22)),$E$2,"")</f>
        <v/>
      </c>
      <c r="F144" s="4" t="str">
        <f>IF(AND($B144&gt;=Params!$F$33,$B144&lt;Params!$J$33,$C144&lt;Params!$F$22+((Params!$J$20-Params!$F$22)/(Params!$J$33-Params!$F$33))*($B144-Params!$F$33)),$F$2,"")</f>
        <v/>
      </c>
      <c r="G144" s="4" t="str">
        <f>IF(AND($B144&gt;=Params!$J$33,$B144&lt;Params!$N$33,$C144&lt;Params!$J$20+((Params!$N$18-Params!$J$20)/(Params!$N$33-Params!$J$33))*($B144-Params!$J$33)),$G$2,"")</f>
        <v/>
      </c>
      <c r="H144" s="4" t="str">
        <f>IF(AND($B144&gt;=Params!$N$33,$C144&lt;Params!$N$18+((Params!$Q$16-Params!$N$18)/(Params!$Q$33-Params!$N$33))*($B144-Params!$N$33),C$3&lt;Params!$Q$16+((Params!$S$32-Params!$Q$16)/(Params!$S$33-Params!$Q$33))*($B144-Params!$Q$33)),$H$2,"")</f>
        <v/>
      </c>
      <c r="I144" s="12" t="str">
        <f>IF(AND($B144&gt;=Params!$Q$33,$C144&gt;=Params!$Q$16+((Params!$S$32-Params!$Q$16)/(Params!$S$33-Params!$Q$33))*($B144-Params!$Q$33)),$I$2,"")</f>
        <v/>
      </c>
      <c r="J144" s="1" t="str">
        <f>IF(AND($C144&gt;=Params!$C$22,$C144&lt;Params!$C$22+((Params!$E$17-Params!$C$22)/(Params!$E$33-Params!$C$33))*($B144-Params!$C$33),$C144&lt;Params!$E$17+((Params!$F$22-Params!$E$17)/(Params!$F$33-Params!$E$33))*($B144-Params!$E$33)),$J$2,"")</f>
        <v>TrachyBasalt</v>
      </c>
      <c r="K144" s="1" t="str">
        <f>IF(AND($C144&gt;=Params!$E$17+((Params!$F$22-Params!$E$17)/(Params!$F$33-Params!$E$33))*($B144-Params!$E$33),$C144&gt;=Params!$F$22+((Params!$J$20-Params!$F$22)/(Params!$J$33-Params!$F$33))*($B144-Params!$F$33),$C144&lt;Params!$E$17+((Params!$H$13-Params!$E$17)/(Params!$H$33-Params!$E$33))*($B144-Params!$E$33),$C144&lt;Params!$H$13+((Params!$J$20-Params!$H$13)/(Params!$J$33-Params!$H$33))*($B144-Params!$H$33)),$K$2,"")</f>
        <v/>
      </c>
      <c r="L144" s="1" t="str">
        <f>IF(AND($C144&gt;=Params!$H$13+((Params!$J$20-Params!$H$13)/(Params!$J$33-Params!$H$33))*($B144-Params!$H$33),$C144&gt;=Params!$J$20+((Params!$N$18-Params!$J$20)/(Params!$N$33-Params!$J$33))*($B144-Params!$J$33),$C144&lt;Params!$H$13+((Params!$K$9-Params!$H$13)/(Params!$K$33-Params!$H$33))*($B144-Params!$H$33),$C144&lt;Params!$K$9+((Params!$N$18-Params!$K$9)/(Params!$N$33-Params!$K$33))*($B144-Params!$K$33)),$L$2,"")</f>
        <v/>
      </c>
      <c r="M144" s="2" t="str">
        <f>IF(AND($C144&gt;=Params!$K$9+((Params!$N$18-Params!$K$9)/(Params!$N$33-Params!$K$33))*($B144-Params!$K$33),$C144&gt;=Params!$N$18+((Params!$Q$16-Params!$N$18)/(Params!$Q$33-Params!$N174))*($B144-Params!$Q$33),$C144&lt;Params!$K$9+((Params!$L$5-Params!$K$9)/(Params!$L$33-Params!$K$33))*($B144-Params!$K$33),$C144&lt;Params!$L$5+((Params!$Q$4-Params!$L$5)/(Params!$Q$33-Params!$L$33))*($B144-Params!$L$33),$B144&lt;Params!$Q$33),$M$2,"")</f>
        <v/>
      </c>
      <c r="N144" s="3" t="str">
        <f>IF(OR(AND($C144&gt;=Params!$A$26,$B144&gt;=Params!$A$33,$B144&lt;Params!$C$33,$C144&lt;Params!$A$18+((Params!$C$13-Params!$A$18)/(Params!$C$33-Params!$A$33))*($B144-Params!$A$33)),AND($B144&gt;=Params!$C$33,$C144&gt;Params!$C$22+((Params!$E$17-Params!$C$22)/(Params!$E$33-Params!$C$33))*($B144-Params!$C$33),$C144&lt;Params!$C$13+((Params!$E$17-Params!$C$13)/(Params!$E$33-Params!$C$33))*($B144-Params!$C$33))),$N$2,"")</f>
        <v/>
      </c>
      <c r="O144" s="1" t="str">
        <f>IF(AND($C144&gt;=Params!$C$13+((Params!$E$17-Params!$C$13)/(Params!$E$33-Params!$C$33))*($B144-Params!$C$33),$C144&gt;=Params!$E$17+((Params!$H$13-Params!$E$17)/(Params!$H$33-Params!$E$33))*($B144-Params!$E$33),$C144&lt;Params!$C$13+((Params!$D$9-Params!$C$13)/(Params!$D$33-Params!$C$33))*($B144-Params!$C$33),$C144&lt;Params!$D$9+((Params!$H$13-Params!$D$9)/(Params!$H$33-Params!$D$33))*($B144-Params!$D$33)),$O$2,"")</f>
        <v/>
      </c>
      <c r="P144" s="1" t="str">
        <f>IF(AND($C144&gt;=Params!$D$9+((Params!$H$13-Params!$D$9)/(Params!$H$33-Params!$D$33))*($B144-Params!$D$33),$C144&gt;=Params!$H$13+((Params!$K$9-Params!$H$13)/(Params!$K$33-Params!$H$33))*($B144-Params!$H$33),$C144&lt;Params!$D$9+((Params!$G$4-Params!$D$9)/(Params!$G$33-Params!$D$33))*($B144-Params!$D$33),$C144&lt;Params!$G$4+((Params!$K$9-Params!$G$4)/(Params!$K$33-Params!$G$33))*($B144-Params!$G$33)),$P$2,"")</f>
        <v/>
      </c>
      <c r="Q144" s="1" t="str">
        <f>IF(AND($C144&gt;=Params!$G$4+((Params!$K$9-Params!$G$4)/(Params!$K$33-Params!$G$33))*($B144-Params!$G$33),$C144&gt;Params!$K$9+((Params!$L$5-Params!$K$9)/(Params!$L$33-Params!$K$33))*($B144-Params!$K$33),$C144&lt;Params!$G$4+((Params!$L$5-Params!$G$4)/(Params!$L$33-Params!$G$33))*($B144-Params!$G$33)),$Q$2,"")</f>
        <v/>
      </c>
      <c r="R144" s="2" t="str">
        <f>IF(AND(OR($B144&lt;Params!$A$33,AND($B144&gt;=Params!$A$33,$B144&lt;Params!$C$33,$C144&gt;=Params!$A$18+((Params!$C$13-Params!$A$18)/(Params!$C$33-Params!$A$33))*($B144-Params!$A$33)),AND($B144&gt;=Params!$C$33,$B144&lt;Params!$D$33,$C144&gt;=Params!$C$13+((Params!$D$9-Params!$C$13)/(Params!$D$33-Params!$C$33))*($B144-Params!$C$33)),AND($B144&gt;=Params!$D$33,$C144&gt;=Params!$D$9+((Params!$G$4-Params!$D$9)/(Params!$G$33-Params!$D$33))*($B144-Params!$D$33))),$C144&lt;Params!$G$4,$B144&gt;0,$C144&gt;0),$R$2,"")</f>
        <v/>
      </c>
      <c r="S144" s="18" t="str">
        <f t="shared" si="2"/>
        <v>TrachyBasalt</v>
      </c>
      <c r="T144" s="14" t="str">
        <f>IF(AND($S144&lt;&gt;$J$2,$S144&lt;&gt;$K$2,$S144&lt;&gt;$L$2),"",
IF($S144=$J$2,IF(Data!$C144&gt;=Data!$D144+2,"Hawaiite","Potassic Trachybasalt"),
IF($S144=$K$2,IF(Data!$C144&gt;=Data!$D144+2,"Mugearite","Shoshonite"),
IF($S144=$L$2,(IF(Data!$C144&gt;=Data!$D144+2,"Benmoreite","Latite")),""))))</f>
        <v>Potassic Trachybasalt</v>
      </c>
    </row>
    <row r="145" spans="1:20" x14ac:dyDescent="0.2">
      <c r="A145" s="16" t="str">
        <f>Data!$A145</f>
        <v>Iacono-Marziano H2O</v>
      </c>
      <c r="B145" s="27">
        <f>Data!$B145</f>
        <v>48.86</v>
      </c>
      <c r="C145" s="28">
        <f>Data!$C145+Data!$D145</f>
        <v>5.55</v>
      </c>
      <c r="D145" s="1" t="str">
        <f>IF(AND(AND($B145&gt;=Params!$A$33,$B145&lt;Params!$C$33),AND($C145&gt;=Params!$A$32,$C145&lt;Params!$A$26)),$D$2,"")</f>
        <v/>
      </c>
      <c r="E145" s="1" t="str">
        <f>IF(AND(AND($B145&gt;=Params!$C$33,$B145&lt;Params!$F$33),AND($C145&gt;=Params!$C$32,$C145&lt;Params!$C$22)),$E$2,"")</f>
        <v/>
      </c>
      <c r="F145" s="4" t="str">
        <f>IF(AND($B145&gt;=Params!$F$33,$B145&lt;Params!$J$33,$C145&lt;Params!$F$22+((Params!$J$20-Params!$F$22)/(Params!$J$33-Params!$F$33))*($B145-Params!$F$33)),$F$2,"")</f>
        <v/>
      </c>
      <c r="G145" s="4" t="str">
        <f>IF(AND($B145&gt;=Params!$J$33,$B145&lt;Params!$N$33,$C145&lt;Params!$J$20+((Params!$N$18-Params!$J$20)/(Params!$N$33-Params!$J$33))*($B145-Params!$J$33)),$G$2,"")</f>
        <v/>
      </c>
      <c r="H145" s="4" t="str">
        <f>IF(AND($B145&gt;=Params!$N$33,$C145&lt;Params!$N$18+((Params!$Q$16-Params!$N$18)/(Params!$Q$33-Params!$N$33))*($B145-Params!$N$33),C$3&lt;Params!$Q$16+((Params!$S$32-Params!$Q$16)/(Params!$S$33-Params!$Q$33))*($B145-Params!$Q$33)),$H$2,"")</f>
        <v/>
      </c>
      <c r="I145" s="12" t="str">
        <f>IF(AND($B145&gt;=Params!$Q$33,$C145&gt;=Params!$Q$16+((Params!$S$32-Params!$Q$16)/(Params!$S$33-Params!$Q$33))*($B145-Params!$Q$33)),$I$2,"")</f>
        <v/>
      </c>
      <c r="J145" s="1" t="str">
        <f>IF(AND($C145&gt;=Params!$C$22,$C145&lt;Params!$C$22+((Params!$E$17-Params!$C$22)/(Params!$E$33-Params!$C$33))*($B145-Params!$C$33),$C145&lt;Params!$E$17+((Params!$F$22-Params!$E$17)/(Params!$F$33-Params!$E$33))*($B145-Params!$E$33)),$J$2,"")</f>
        <v>TrachyBasalt</v>
      </c>
      <c r="K145" s="1" t="str">
        <f>IF(AND($C145&gt;=Params!$E$17+((Params!$F$22-Params!$E$17)/(Params!$F$33-Params!$E$33))*($B145-Params!$E$33),$C145&gt;=Params!$F$22+((Params!$J$20-Params!$F$22)/(Params!$J$33-Params!$F$33))*($B145-Params!$F$33),$C145&lt;Params!$E$17+((Params!$H$13-Params!$E$17)/(Params!$H$33-Params!$E$33))*($B145-Params!$E$33),$C145&lt;Params!$H$13+((Params!$J$20-Params!$H$13)/(Params!$J$33-Params!$H$33))*($B145-Params!$H$33)),$K$2,"")</f>
        <v/>
      </c>
      <c r="L145" s="1" t="str">
        <f>IF(AND($C145&gt;=Params!$H$13+((Params!$J$20-Params!$H$13)/(Params!$J$33-Params!$H$33))*($B145-Params!$H$33),$C145&gt;=Params!$J$20+((Params!$N$18-Params!$J$20)/(Params!$N$33-Params!$J$33))*($B145-Params!$J$33),$C145&lt;Params!$H$13+((Params!$K$9-Params!$H$13)/(Params!$K$33-Params!$H$33))*($B145-Params!$H$33),$C145&lt;Params!$K$9+((Params!$N$18-Params!$K$9)/(Params!$N$33-Params!$K$33))*($B145-Params!$K$33)),$L$2,"")</f>
        <v/>
      </c>
      <c r="M145" s="2" t="str">
        <f>IF(AND($C145&gt;=Params!$K$9+((Params!$N$18-Params!$K$9)/(Params!$N$33-Params!$K$33))*($B145-Params!$K$33),$C145&gt;=Params!$N$18+((Params!$Q$16-Params!$N$18)/(Params!$Q$33-Params!$N175))*($B145-Params!$Q$33),$C145&lt;Params!$K$9+((Params!$L$5-Params!$K$9)/(Params!$L$33-Params!$K$33))*($B145-Params!$K$33),$C145&lt;Params!$L$5+((Params!$Q$4-Params!$L$5)/(Params!$Q$33-Params!$L$33))*($B145-Params!$L$33),$B145&lt;Params!$Q$33),$M$2,"")</f>
        <v/>
      </c>
      <c r="N145" s="3" t="str">
        <f>IF(OR(AND($C145&gt;=Params!$A$26,$B145&gt;=Params!$A$33,$B145&lt;Params!$C$33,$C145&lt;Params!$A$18+((Params!$C$13-Params!$A$18)/(Params!$C$33-Params!$A$33))*($B145-Params!$A$33)),AND($B145&gt;=Params!$C$33,$C145&gt;Params!$C$22+((Params!$E$17-Params!$C$22)/(Params!$E$33-Params!$C$33))*($B145-Params!$C$33),$C145&lt;Params!$C$13+((Params!$E$17-Params!$C$13)/(Params!$E$33-Params!$C$33))*($B145-Params!$C$33))),$N$2,"")</f>
        <v/>
      </c>
      <c r="O145" s="1" t="str">
        <f>IF(AND($C145&gt;=Params!$C$13+((Params!$E$17-Params!$C$13)/(Params!$E$33-Params!$C$33))*($B145-Params!$C$33),$C145&gt;=Params!$E$17+((Params!$H$13-Params!$E$17)/(Params!$H$33-Params!$E$33))*($B145-Params!$E$33),$C145&lt;Params!$C$13+((Params!$D$9-Params!$C$13)/(Params!$D$33-Params!$C$33))*($B145-Params!$C$33),$C145&lt;Params!$D$9+((Params!$H$13-Params!$D$9)/(Params!$H$33-Params!$D$33))*($B145-Params!$D$33)),$O$2,"")</f>
        <v/>
      </c>
      <c r="P145" s="1" t="str">
        <f>IF(AND($C145&gt;=Params!$D$9+((Params!$H$13-Params!$D$9)/(Params!$H$33-Params!$D$33))*($B145-Params!$D$33),$C145&gt;=Params!$H$13+((Params!$K$9-Params!$H$13)/(Params!$K$33-Params!$H$33))*($B145-Params!$H$33),$C145&lt;Params!$D$9+((Params!$G$4-Params!$D$9)/(Params!$G$33-Params!$D$33))*($B145-Params!$D$33),$C145&lt;Params!$G$4+((Params!$K$9-Params!$G$4)/(Params!$K$33-Params!$G$33))*($B145-Params!$G$33)),$P$2,"")</f>
        <v/>
      </c>
      <c r="Q145" s="1" t="str">
        <f>IF(AND($C145&gt;=Params!$G$4+((Params!$K$9-Params!$G$4)/(Params!$K$33-Params!$G$33))*($B145-Params!$G$33),$C145&gt;Params!$K$9+((Params!$L$5-Params!$K$9)/(Params!$L$33-Params!$K$33))*($B145-Params!$K$33),$C145&lt;Params!$G$4+((Params!$L$5-Params!$G$4)/(Params!$L$33-Params!$G$33))*($B145-Params!$G$33)),$Q$2,"")</f>
        <v/>
      </c>
      <c r="R145" s="2" t="str">
        <f>IF(AND(OR($B145&lt;Params!$A$33,AND($B145&gt;=Params!$A$33,$B145&lt;Params!$C$33,$C145&gt;=Params!$A$18+((Params!$C$13-Params!$A$18)/(Params!$C$33-Params!$A$33))*($B145-Params!$A$33)),AND($B145&gt;=Params!$C$33,$B145&lt;Params!$D$33,$C145&gt;=Params!$C$13+((Params!$D$9-Params!$C$13)/(Params!$D$33-Params!$C$33))*($B145-Params!$C$33)),AND($B145&gt;=Params!$D$33,$C145&gt;=Params!$D$9+((Params!$G$4-Params!$D$9)/(Params!$G$33-Params!$D$33))*($B145-Params!$D$33))),$C145&lt;Params!$G$4,$B145&gt;0,$C145&gt;0),$R$2,"")</f>
        <v/>
      </c>
      <c r="S145" s="18" t="str">
        <f t="shared" si="2"/>
        <v>TrachyBasalt</v>
      </c>
      <c r="T145" s="14" t="str">
        <f>IF(AND($S145&lt;&gt;$J$2,$S145&lt;&gt;$K$2,$S145&lt;&gt;$L$2),"",
IF($S145=$J$2,IF(Data!$C145&gt;=Data!$D145+2,"Hawaiite","Potassic Trachybasalt"),
IF($S145=$K$2,IF(Data!$C145&gt;=Data!$D145+2,"Mugearite","Shoshonite"),
IF($S145=$L$2,(IF(Data!$C145&gt;=Data!$D145+2,"Benmoreite","Latite")),""))))</f>
        <v>Potassic Trachybasalt</v>
      </c>
    </row>
    <row r="146" spans="1:20" x14ac:dyDescent="0.2">
      <c r="A146" s="16" t="str">
        <f>Data!$A146</f>
        <v>Iacono-Marziano H2O</v>
      </c>
      <c r="B146" s="27">
        <f>Data!$B146</f>
        <v>48.86</v>
      </c>
      <c r="C146" s="28">
        <f>Data!$C146+Data!$D146</f>
        <v>5.55</v>
      </c>
      <c r="D146" s="1" t="str">
        <f>IF(AND(AND($B146&gt;=Params!$A$33,$B146&lt;Params!$C$33),AND($C146&gt;=Params!$A$32,$C146&lt;Params!$A$26)),$D$2,"")</f>
        <v/>
      </c>
      <c r="E146" s="1" t="str">
        <f>IF(AND(AND($B146&gt;=Params!$C$33,$B146&lt;Params!$F$33),AND($C146&gt;=Params!$C$32,$C146&lt;Params!$C$22)),$E$2,"")</f>
        <v/>
      </c>
      <c r="F146" s="4" t="str">
        <f>IF(AND($B146&gt;=Params!$F$33,$B146&lt;Params!$J$33,$C146&lt;Params!$F$22+((Params!$J$20-Params!$F$22)/(Params!$J$33-Params!$F$33))*($B146-Params!$F$33)),$F$2,"")</f>
        <v/>
      </c>
      <c r="G146" s="4" t="str">
        <f>IF(AND($B146&gt;=Params!$J$33,$B146&lt;Params!$N$33,$C146&lt;Params!$J$20+((Params!$N$18-Params!$J$20)/(Params!$N$33-Params!$J$33))*($B146-Params!$J$33)),$G$2,"")</f>
        <v/>
      </c>
      <c r="H146" s="4" t="str">
        <f>IF(AND($B146&gt;=Params!$N$33,$C146&lt;Params!$N$18+((Params!$Q$16-Params!$N$18)/(Params!$Q$33-Params!$N$33))*($B146-Params!$N$33),C$3&lt;Params!$Q$16+((Params!$S$32-Params!$Q$16)/(Params!$S$33-Params!$Q$33))*($B146-Params!$Q$33)),$H$2,"")</f>
        <v/>
      </c>
      <c r="I146" s="12" t="str">
        <f>IF(AND($B146&gt;=Params!$Q$33,$C146&gt;=Params!$Q$16+((Params!$S$32-Params!$Q$16)/(Params!$S$33-Params!$Q$33))*($B146-Params!$Q$33)),$I$2,"")</f>
        <v/>
      </c>
      <c r="J146" s="1" t="str">
        <f>IF(AND($C146&gt;=Params!$C$22,$C146&lt;Params!$C$22+((Params!$E$17-Params!$C$22)/(Params!$E$33-Params!$C$33))*($B146-Params!$C$33),$C146&lt;Params!$E$17+((Params!$F$22-Params!$E$17)/(Params!$F$33-Params!$E$33))*($B146-Params!$E$33)),$J$2,"")</f>
        <v>TrachyBasalt</v>
      </c>
      <c r="K146" s="1" t="str">
        <f>IF(AND($C146&gt;=Params!$E$17+((Params!$F$22-Params!$E$17)/(Params!$F$33-Params!$E$33))*($B146-Params!$E$33),$C146&gt;=Params!$F$22+((Params!$J$20-Params!$F$22)/(Params!$J$33-Params!$F$33))*($B146-Params!$F$33),$C146&lt;Params!$E$17+((Params!$H$13-Params!$E$17)/(Params!$H$33-Params!$E$33))*($B146-Params!$E$33),$C146&lt;Params!$H$13+((Params!$J$20-Params!$H$13)/(Params!$J$33-Params!$H$33))*($B146-Params!$H$33)),$K$2,"")</f>
        <v/>
      </c>
      <c r="L146" s="1" t="str">
        <f>IF(AND($C146&gt;=Params!$H$13+((Params!$J$20-Params!$H$13)/(Params!$J$33-Params!$H$33))*($B146-Params!$H$33),$C146&gt;=Params!$J$20+((Params!$N$18-Params!$J$20)/(Params!$N$33-Params!$J$33))*($B146-Params!$J$33),$C146&lt;Params!$H$13+((Params!$K$9-Params!$H$13)/(Params!$K$33-Params!$H$33))*($B146-Params!$H$33),$C146&lt;Params!$K$9+((Params!$N$18-Params!$K$9)/(Params!$N$33-Params!$K$33))*($B146-Params!$K$33)),$L$2,"")</f>
        <v/>
      </c>
      <c r="M146" s="2" t="str">
        <f>IF(AND($C146&gt;=Params!$K$9+((Params!$N$18-Params!$K$9)/(Params!$N$33-Params!$K$33))*($B146-Params!$K$33),$C146&gt;=Params!$N$18+((Params!$Q$16-Params!$N$18)/(Params!$Q$33-Params!$N176))*($B146-Params!$Q$33),$C146&lt;Params!$K$9+((Params!$L$5-Params!$K$9)/(Params!$L$33-Params!$K$33))*($B146-Params!$K$33),$C146&lt;Params!$L$5+((Params!$Q$4-Params!$L$5)/(Params!$Q$33-Params!$L$33))*($B146-Params!$L$33),$B146&lt;Params!$Q$33),$M$2,"")</f>
        <v/>
      </c>
      <c r="N146" s="3" t="str">
        <f>IF(OR(AND($C146&gt;=Params!$A$26,$B146&gt;=Params!$A$33,$B146&lt;Params!$C$33,$C146&lt;Params!$A$18+((Params!$C$13-Params!$A$18)/(Params!$C$33-Params!$A$33))*($B146-Params!$A$33)),AND($B146&gt;=Params!$C$33,$C146&gt;Params!$C$22+((Params!$E$17-Params!$C$22)/(Params!$E$33-Params!$C$33))*($B146-Params!$C$33),$C146&lt;Params!$C$13+((Params!$E$17-Params!$C$13)/(Params!$E$33-Params!$C$33))*($B146-Params!$C$33))),$N$2,"")</f>
        <v/>
      </c>
      <c r="O146" s="1" t="str">
        <f>IF(AND($C146&gt;=Params!$C$13+((Params!$E$17-Params!$C$13)/(Params!$E$33-Params!$C$33))*($B146-Params!$C$33),$C146&gt;=Params!$E$17+((Params!$H$13-Params!$E$17)/(Params!$H$33-Params!$E$33))*($B146-Params!$E$33),$C146&lt;Params!$C$13+((Params!$D$9-Params!$C$13)/(Params!$D$33-Params!$C$33))*($B146-Params!$C$33),$C146&lt;Params!$D$9+((Params!$H$13-Params!$D$9)/(Params!$H$33-Params!$D$33))*($B146-Params!$D$33)),$O$2,"")</f>
        <v/>
      </c>
      <c r="P146" s="1" t="str">
        <f>IF(AND($C146&gt;=Params!$D$9+((Params!$H$13-Params!$D$9)/(Params!$H$33-Params!$D$33))*($B146-Params!$D$33),$C146&gt;=Params!$H$13+((Params!$K$9-Params!$H$13)/(Params!$K$33-Params!$H$33))*($B146-Params!$H$33),$C146&lt;Params!$D$9+((Params!$G$4-Params!$D$9)/(Params!$G$33-Params!$D$33))*($B146-Params!$D$33),$C146&lt;Params!$G$4+((Params!$K$9-Params!$G$4)/(Params!$K$33-Params!$G$33))*($B146-Params!$G$33)),$P$2,"")</f>
        <v/>
      </c>
      <c r="Q146" s="1" t="str">
        <f>IF(AND($C146&gt;=Params!$G$4+((Params!$K$9-Params!$G$4)/(Params!$K$33-Params!$G$33))*($B146-Params!$G$33),$C146&gt;Params!$K$9+((Params!$L$5-Params!$K$9)/(Params!$L$33-Params!$K$33))*($B146-Params!$K$33),$C146&lt;Params!$G$4+((Params!$L$5-Params!$G$4)/(Params!$L$33-Params!$G$33))*($B146-Params!$G$33)),$Q$2,"")</f>
        <v/>
      </c>
      <c r="R146" s="2" t="str">
        <f>IF(AND(OR($B146&lt;Params!$A$33,AND($B146&gt;=Params!$A$33,$B146&lt;Params!$C$33,$C146&gt;=Params!$A$18+((Params!$C$13-Params!$A$18)/(Params!$C$33-Params!$A$33))*($B146-Params!$A$33)),AND($B146&gt;=Params!$C$33,$B146&lt;Params!$D$33,$C146&gt;=Params!$C$13+((Params!$D$9-Params!$C$13)/(Params!$D$33-Params!$C$33))*($B146-Params!$C$33)),AND($B146&gt;=Params!$D$33,$C146&gt;=Params!$D$9+((Params!$G$4-Params!$D$9)/(Params!$G$33-Params!$D$33))*($B146-Params!$D$33))),$C146&lt;Params!$G$4,$B146&gt;0,$C146&gt;0),$R$2,"")</f>
        <v/>
      </c>
      <c r="S146" s="18" t="str">
        <f t="shared" si="2"/>
        <v>TrachyBasalt</v>
      </c>
      <c r="T146" s="14" t="str">
        <f>IF(AND($S146&lt;&gt;$J$2,$S146&lt;&gt;$K$2,$S146&lt;&gt;$L$2),"",
IF($S146=$J$2,IF(Data!$C146&gt;=Data!$D146+2,"Hawaiite","Potassic Trachybasalt"),
IF($S146=$K$2,IF(Data!$C146&gt;=Data!$D146+2,"Mugearite","Shoshonite"),
IF($S146=$L$2,(IF(Data!$C146&gt;=Data!$D146+2,"Benmoreite","Latite")),""))))</f>
        <v>Potassic Trachybasalt</v>
      </c>
    </row>
    <row r="147" spans="1:20" x14ac:dyDescent="0.2">
      <c r="A147" s="16" t="str">
        <f>Data!$A147</f>
        <v>Iacono-Marziano H2O-CO2</v>
      </c>
      <c r="B147" s="27">
        <f>Data!$B147</f>
        <v>48.86</v>
      </c>
      <c r="C147" s="28">
        <f>Data!$C147+Data!$D147</f>
        <v>5.55</v>
      </c>
      <c r="D147" s="1" t="str">
        <f>IF(AND(AND($B147&gt;=Params!$A$33,$B147&lt;Params!$C$33),AND($C147&gt;=Params!$A$32,$C147&lt;Params!$A$26)),$D$2,"")</f>
        <v/>
      </c>
      <c r="E147" s="1" t="str">
        <f>IF(AND(AND($B147&gt;=Params!$C$33,$B147&lt;Params!$F$33),AND($C147&gt;=Params!$C$32,$C147&lt;Params!$C$22)),$E$2,"")</f>
        <v/>
      </c>
      <c r="F147" s="4" t="str">
        <f>IF(AND($B147&gt;=Params!$F$33,$B147&lt;Params!$J$33,$C147&lt;Params!$F$22+((Params!$J$20-Params!$F$22)/(Params!$J$33-Params!$F$33))*($B147-Params!$F$33)),$F$2,"")</f>
        <v/>
      </c>
      <c r="G147" s="4" t="str">
        <f>IF(AND($B147&gt;=Params!$J$33,$B147&lt;Params!$N$33,$C147&lt;Params!$J$20+((Params!$N$18-Params!$J$20)/(Params!$N$33-Params!$J$33))*($B147-Params!$J$33)),$G$2,"")</f>
        <v/>
      </c>
      <c r="H147" s="4" t="str">
        <f>IF(AND($B147&gt;=Params!$N$33,$C147&lt;Params!$N$18+((Params!$Q$16-Params!$N$18)/(Params!$Q$33-Params!$N$33))*($B147-Params!$N$33),C$3&lt;Params!$Q$16+((Params!$S$32-Params!$Q$16)/(Params!$S$33-Params!$Q$33))*($B147-Params!$Q$33)),$H$2,"")</f>
        <v/>
      </c>
      <c r="I147" s="12" t="str">
        <f>IF(AND($B147&gt;=Params!$Q$33,$C147&gt;=Params!$Q$16+((Params!$S$32-Params!$Q$16)/(Params!$S$33-Params!$Q$33))*($B147-Params!$Q$33)),$I$2,"")</f>
        <v/>
      </c>
      <c r="J147" s="1" t="str">
        <f>IF(AND($C147&gt;=Params!$C$22,$C147&lt;Params!$C$22+((Params!$E$17-Params!$C$22)/(Params!$E$33-Params!$C$33))*($B147-Params!$C$33),$C147&lt;Params!$E$17+((Params!$F$22-Params!$E$17)/(Params!$F$33-Params!$E$33))*($B147-Params!$E$33)),$J$2,"")</f>
        <v>TrachyBasalt</v>
      </c>
      <c r="K147" s="1" t="str">
        <f>IF(AND($C147&gt;=Params!$E$17+((Params!$F$22-Params!$E$17)/(Params!$F$33-Params!$E$33))*($B147-Params!$E$33),$C147&gt;=Params!$F$22+((Params!$J$20-Params!$F$22)/(Params!$J$33-Params!$F$33))*($B147-Params!$F$33),$C147&lt;Params!$E$17+((Params!$H$13-Params!$E$17)/(Params!$H$33-Params!$E$33))*($B147-Params!$E$33),$C147&lt;Params!$H$13+((Params!$J$20-Params!$H$13)/(Params!$J$33-Params!$H$33))*($B147-Params!$H$33)),$K$2,"")</f>
        <v/>
      </c>
      <c r="L147" s="1" t="str">
        <f>IF(AND($C147&gt;=Params!$H$13+((Params!$J$20-Params!$H$13)/(Params!$J$33-Params!$H$33))*($B147-Params!$H$33),$C147&gt;=Params!$J$20+((Params!$N$18-Params!$J$20)/(Params!$N$33-Params!$J$33))*($B147-Params!$J$33),$C147&lt;Params!$H$13+((Params!$K$9-Params!$H$13)/(Params!$K$33-Params!$H$33))*($B147-Params!$H$33),$C147&lt;Params!$K$9+((Params!$N$18-Params!$K$9)/(Params!$N$33-Params!$K$33))*($B147-Params!$K$33)),$L$2,"")</f>
        <v/>
      </c>
      <c r="M147" s="2" t="str">
        <f>IF(AND($C147&gt;=Params!$K$9+((Params!$N$18-Params!$K$9)/(Params!$N$33-Params!$K$33))*($B147-Params!$K$33),$C147&gt;=Params!$N$18+((Params!$Q$16-Params!$N$18)/(Params!$Q$33-Params!$N177))*($B147-Params!$Q$33),$C147&lt;Params!$K$9+((Params!$L$5-Params!$K$9)/(Params!$L$33-Params!$K$33))*($B147-Params!$K$33),$C147&lt;Params!$L$5+((Params!$Q$4-Params!$L$5)/(Params!$Q$33-Params!$L$33))*($B147-Params!$L$33),$B147&lt;Params!$Q$33),$M$2,"")</f>
        <v/>
      </c>
      <c r="N147" s="3" t="str">
        <f>IF(OR(AND($C147&gt;=Params!$A$26,$B147&gt;=Params!$A$33,$B147&lt;Params!$C$33,$C147&lt;Params!$A$18+((Params!$C$13-Params!$A$18)/(Params!$C$33-Params!$A$33))*($B147-Params!$A$33)),AND($B147&gt;=Params!$C$33,$C147&gt;Params!$C$22+((Params!$E$17-Params!$C$22)/(Params!$E$33-Params!$C$33))*($B147-Params!$C$33),$C147&lt;Params!$C$13+((Params!$E$17-Params!$C$13)/(Params!$E$33-Params!$C$33))*($B147-Params!$C$33))),$N$2,"")</f>
        <v/>
      </c>
      <c r="O147" s="1" t="str">
        <f>IF(AND($C147&gt;=Params!$C$13+((Params!$E$17-Params!$C$13)/(Params!$E$33-Params!$C$33))*($B147-Params!$C$33),$C147&gt;=Params!$E$17+((Params!$H$13-Params!$E$17)/(Params!$H$33-Params!$E$33))*($B147-Params!$E$33),$C147&lt;Params!$C$13+((Params!$D$9-Params!$C$13)/(Params!$D$33-Params!$C$33))*($B147-Params!$C$33),$C147&lt;Params!$D$9+((Params!$H$13-Params!$D$9)/(Params!$H$33-Params!$D$33))*($B147-Params!$D$33)),$O$2,"")</f>
        <v/>
      </c>
      <c r="P147" s="1" t="str">
        <f>IF(AND($C147&gt;=Params!$D$9+((Params!$H$13-Params!$D$9)/(Params!$H$33-Params!$D$33))*($B147-Params!$D$33),$C147&gt;=Params!$H$13+((Params!$K$9-Params!$H$13)/(Params!$K$33-Params!$H$33))*($B147-Params!$H$33),$C147&lt;Params!$D$9+((Params!$G$4-Params!$D$9)/(Params!$G$33-Params!$D$33))*($B147-Params!$D$33),$C147&lt;Params!$G$4+((Params!$K$9-Params!$G$4)/(Params!$K$33-Params!$G$33))*($B147-Params!$G$33)),$P$2,"")</f>
        <v/>
      </c>
      <c r="Q147" s="1" t="str">
        <f>IF(AND($C147&gt;=Params!$G$4+((Params!$K$9-Params!$G$4)/(Params!$K$33-Params!$G$33))*($B147-Params!$G$33),$C147&gt;Params!$K$9+((Params!$L$5-Params!$K$9)/(Params!$L$33-Params!$K$33))*($B147-Params!$K$33),$C147&lt;Params!$G$4+((Params!$L$5-Params!$G$4)/(Params!$L$33-Params!$G$33))*($B147-Params!$G$33)),$Q$2,"")</f>
        <v/>
      </c>
      <c r="R147" s="2" t="str">
        <f>IF(AND(OR($B147&lt;Params!$A$33,AND($B147&gt;=Params!$A$33,$B147&lt;Params!$C$33,$C147&gt;=Params!$A$18+((Params!$C$13-Params!$A$18)/(Params!$C$33-Params!$A$33))*($B147-Params!$A$33)),AND($B147&gt;=Params!$C$33,$B147&lt;Params!$D$33,$C147&gt;=Params!$C$13+((Params!$D$9-Params!$C$13)/(Params!$D$33-Params!$C$33))*($B147-Params!$C$33)),AND($B147&gt;=Params!$D$33,$C147&gt;=Params!$D$9+((Params!$G$4-Params!$D$9)/(Params!$G$33-Params!$D$33))*($B147-Params!$D$33))),$C147&lt;Params!$G$4,$B147&gt;0,$C147&gt;0),$R$2,"")</f>
        <v/>
      </c>
      <c r="S147" s="18" t="str">
        <f t="shared" si="2"/>
        <v>TrachyBasalt</v>
      </c>
      <c r="T147" s="14" t="str">
        <f>IF(AND($S147&lt;&gt;$J$2,$S147&lt;&gt;$K$2,$S147&lt;&gt;$L$2),"",
IF($S147=$J$2,IF(Data!$C147&gt;=Data!$D147+2,"Hawaiite","Potassic Trachybasalt"),
IF($S147=$K$2,IF(Data!$C147&gt;=Data!$D147+2,"Mugearite","Shoshonite"),
IF($S147=$L$2,(IF(Data!$C147&gt;=Data!$D147+2,"Benmoreite","Latite")),""))))</f>
        <v>Potassic Trachybasalt</v>
      </c>
    </row>
    <row r="148" spans="1:20" x14ac:dyDescent="0.2">
      <c r="A148" s="16" t="str">
        <f>Data!$A148</f>
        <v>Iacono-Marziano H2O-CO2</v>
      </c>
      <c r="B148" s="27">
        <f>Data!$B148</f>
        <v>48.86</v>
      </c>
      <c r="C148" s="28">
        <f>Data!$C148+Data!$D148</f>
        <v>5.55</v>
      </c>
      <c r="D148" s="1" t="str">
        <f>IF(AND(AND($B148&gt;=Params!$A$33,$B148&lt;Params!$C$33),AND($C148&gt;=Params!$A$32,$C148&lt;Params!$A$26)),$D$2,"")</f>
        <v/>
      </c>
      <c r="E148" s="1" t="str">
        <f>IF(AND(AND($B148&gt;=Params!$C$33,$B148&lt;Params!$F$33),AND($C148&gt;=Params!$C$32,$C148&lt;Params!$C$22)),$E$2,"")</f>
        <v/>
      </c>
      <c r="F148" s="4" t="str">
        <f>IF(AND($B148&gt;=Params!$F$33,$B148&lt;Params!$J$33,$C148&lt;Params!$F$22+((Params!$J$20-Params!$F$22)/(Params!$J$33-Params!$F$33))*($B148-Params!$F$33)),$F$2,"")</f>
        <v/>
      </c>
      <c r="G148" s="4" t="str">
        <f>IF(AND($B148&gt;=Params!$J$33,$B148&lt;Params!$N$33,$C148&lt;Params!$J$20+((Params!$N$18-Params!$J$20)/(Params!$N$33-Params!$J$33))*($B148-Params!$J$33)),$G$2,"")</f>
        <v/>
      </c>
      <c r="H148" s="4" t="str">
        <f>IF(AND($B148&gt;=Params!$N$33,$C148&lt;Params!$N$18+((Params!$Q$16-Params!$N$18)/(Params!$Q$33-Params!$N$33))*($B148-Params!$N$33),C$3&lt;Params!$Q$16+((Params!$S$32-Params!$Q$16)/(Params!$S$33-Params!$Q$33))*($B148-Params!$Q$33)),$H$2,"")</f>
        <v/>
      </c>
      <c r="I148" s="12" t="str">
        <f>IF(AND($B148&gt;=Params!$Q$33,$C148&gt;=Params!$Q$16+((Params!$S$32-Params!$Q$16)/(Params!$S$33-Params!$Q$33))*($B148-Params!$Q$33)),$I$2,"")</f>
        <v/>
      </c>
      <c r="J148" s="1" t="str">
        <f>IF(AND($C148&gt;=Params!$C$22,$C148&lt;Params!$C$22+((Params!$E$17-Params!$C$22)/(Params!$E$33-Params!$C$33))*($B148-Params!$C$33),$C148&lt;Params!$E$17+((Params!$F$22-Params!$E$17)/(Params!$F$33-Params!$E$33))*($B148-Params!$E$33)),$J$2,"")</f>
        <v>TrachyBasalt</v>
      </c>
      <c r="K148" s="1" t="str">
        <f>IF(AND($C148&gt;=Params!$E$17+((Params!$F$22-Params!$E$17)/(Params!$F$33-Params!$E$33))*($B148-Params!$E$33),$C148&gt;=Params!$F$22+((Params!$J$20-Params!$F$22)/(Params!$J$33-Params!$F$33))*($B148-Params!$F$33),$C148&lt;Params!$E$17+((Params!$H$13-Params!$E$17)/(Params!$H$33-Params!$E$33))*($B148-Params!$E$33),$C148&lt;Params!$H$13+((Params!$J$20-Params!$H$13)/(Params!$J$33-Params!$H$33))*($B148-Params!$H$33)),$K$2,"")</f>
        <v/>
      </c>
      <c r="L148" s="1" t="str">
        <f>IF(AND($C148&gt;=Params!$H$13+((Params!$J$20-Params!$H$13)/(Params!$J$33-Params!$H$33))*($B148-Params!$H$33),$C148&gt;=Params!$J$20+((Params!$N$18-Params!$J$20)/(Params!$N$33-Params!$J$33))*($B148-Params!$J$33),$C148&lt;Params!$H$13+((Params!$K$9-Params!$H$13)/(Params!$K$33-Params!$H$33))*($B148-Params!$H$33),$C148&lt;Params!$K$9+((Params!$N$18-Params!$K$9)/(Params!$N$33-Params!$K$33))*($B148-Params!$K$33)),$L$2,"")</f>
        <v/>
      </c>
      <c r="M148" s="2" t="str">
        <f>IF(AND($C148&gt;=Params!$K$9+((Params!$N$18-Params!$K$9)/(Params!$N$33-Params!$K$33))*($B148-Params!$K$33),$C148&gt;=Params!$N$18+((Params!$Q$16-Params!$N$18)/(Params!$Q$33-Params!$N178))*($B148-Params!$Q$33),$C148&lt;Params!$K$9+((Params!$L$5-Params!$K$9)/(Params!$L$33-Params!$K$33))*($B148-Params!$K$33),$C148&lt;Params!$L$5+((Params!$Q$4-Params!$L$5)/(Params!$Q$33-Params!$L$33))*($B148-Params!$L$33),$B148&lt;Params!$Q$33),$M$2,"")</f>
        <v/>
      </c>
      <c r="N148" s="3" t="str">
        <f>IF(OR(AND($C148&gt;=Params!$A$26,$B148&gt;=Params!$A$33,$B148&lt;Params!$C$33,$C148&lt;Params!$A$18+((Params!$C$13-Params!$A$18)/(Params!$C$33-Params!$A$33))*($B148-Params!$A$33)),AND($B148&gt;=Params!$C$33,$C148&gt;Params!$C$22+((Params!$E$17-Params!$C$22)/(Params!$E$33-Params!$C$33))*($B148-Params!$C$33),$C148&lt;Params!$C$13+((Params!$E$17-Params!$C$13)/(Params!$E$33-Params!$C$33))*($B148-Params!$C$33))),$N$2,"")</f>
        <v/>
      </c>
      <c r="O148" s="1" t="str">
        <f>IF(AND($C148&gt;=Params!$C$13+((Params!$E$17-Params!$C$13)/(Params!$E$33-Params!$C$33))*($B148-Params!$C$33),$C148&gt;=Params!$E$17+((Params!$H$13-Params!$E$17)/(Params!$H$33-Params!$E$33))*($B148-Params!$E$33),$C148&lt;Params!$C$13+((Params!$D$9-Params!$C$13)/(Params!$D$33-Params!$C$33))*($B148-Params!$C$33),$C148&lt;Params!$D$9+((Params!$H$13-Params!$D$9)/(Params!$H$33-Params!$D$33))*($B148-Params!$D$33)),$O$2,"")</f>
        <v/>
      </c>
      <c r="P148" s="1" t="str">
        <f>IF(AND($C148&gt;=Params!$D$9+((Params!$H$13-Params!$D$9)/(Params!$H$33-Params!$D$33))*($B148-Params!$D$33),$C148&gt;=Params!$H$13+((Params!$K$9-Params!$H$13)/(Params!$K$33-Params!$H$33))*($B148-Params!$H$33),$C148&lt;Params!$D$9+((Params!$G$4-Params!$D$9)/(Params!$G$33-Params!$D$33))*($B148-Params!$D$33),$C148&lt;Params!$G$4+((Params!$K$9-Params!$G$4)/(Params!$K$33-Params!$G$33))*($B148-Params!$G$33)),$P$2,"")</f>
        <v/>
      </c>
      <c r="Q148" s="1" t="str">
        <f>IF(AND($C148&gt;=Params!$G$4+((Params!$K$9-Params!$G$4)/(Params!$K$33-Params!$G$33))*($B148-Params!$G$33),$C148&gt;Params!$K$9+((Params!$L$5-Params!$K$9)/(Params!$L$33-Params!$K$33))*($B148-Params!$K$33),$C148&lt;Params!$G$4+((Params!$L$5-Params!$G$4)/(Params!$L$33-Params!$G$33))*($B148-Params!$G$33)),$Q$2,"")</f>
        <v/>
      </c>
      <c r="R148" s="2" t="str">
        <f>IF(AND(OR($B148&lt;Params!$A$33,AND($B148&gt;=Params!$A$33,$B148&lt;Params!$C$33,$C148&gt;=Params!$A$18+((Params!$C$13-Params!$A$18)/(Params!$C$33-Params!$A$33))*($B148-Params!$A$33)),AND($B148&gt;=Params!$C$33,$B148&lt;Params!$D$33,$C148&gt;=Params!$C$13+((Params!$D$9-Params!$C$13)/(Params!$D$33-Params!$C$33))*($B148-Params!$C$33)),AND($B148&gt;=Params!$D$33,$C148&gt;=Params!$D$9+((Params!$G$4-Params!$D$9)/(Params!$G$33-Params!$D$33))*($B148-Params!$D$33))),$C148&lt;Params!$G$4,$B148&gt;0,$C148&gt;0),$R$2,"")</f>
        <v/>
      </c>
      <c r="S148" s="18" t="str">
        <f t="shared" si="2"/>
        <v>TrachyBasalt</v>
      </c>
      <c r="T148" s="14" t="str">
        <f>IF(AND($S148&lt;&gt;$J$2,$S148&lt;&gt;$K$2,$S148&lt;&gt;$L$2),"",
IF($S148=$J$2,IF(Data!$C148&gt;=Data!$D148+2,"Hawaiite","Potassic Trachybasalt"),
IF($S148=$K$2,IF(Data!$C148&gt;=Data!$D148+2,"Mugearite","Shoshonite"),
IF($S148=$L$2,(IF(Data!$C148&gt;=Data!$D148+2,"Benmoreite","Latite")),""))))</f>
        <v>Potassic Trachybasalt</v>
      </c>
    </row>
    <row r="149" spans="1:20" x14ac:dyDescent="0.2">
      <c r="A149" s="16" t="str">
        <f>Data!$A149</f>
        <v>Iacono-Marziano H2O-CO2</v>
      </c>
      <c r="B149" s="27">
        <f>Data!$B149</f>
        <v>48.86</v>
      </c>
      <c r="C149" s="28">
        <f>Data!$C149+Data!$D149</f>
        <v>5.55</v>
      </c>
      <c r="D149" s="1" t="str">
        <f>IF(AND(AND($B149&gt;=Params!$A$33,$B149&lt;Params!$C$33),AND($C149&gt;=Params!$A$32,$C149&lt;Params!$A$26)),$D$2,"")</f>
        <v/>
      </c>
      <c r="E149" s="1" t="str">
        <f>IF(AND(AND($B149&gt;=Params!$C$33,$B149&lt;Params!$F$33),AND($C149&gt;=Params!$C$32,$C149&lt;Params!$C$22)),$E$2,"")</f>
        <v/>
      </c>
      <c r="F149" s="4" t="str">
        <f>IF(AND($B149&gt;=Params!$F$33,$B149&lt;Params!$J$33,$C149&lt;Params!$F$22+((Params!$J$20-Params!$F$22)/(Params!$J$33-Params!$F$33))*($B149-Params!$F$33)),$F$2,"")</f>
        <v/>
      </c>
      <c r="G149" s="4" t="str">
        <f>IF(AND($B149&gt;=Params!$J$33,$B149&lt;Params!$N$33,$C149&lt;Params!$J$20+((Params!$N$18-Params!$J$20)/(Params!$N$33-Params!$J$33))*($B149-Params!$J$33)),$G$2,"")</f>
        <v/>
      </c>
      <c r="H149" s="4" t="str">
        <f>IF(AND($B149&gt;=Params!$N$33,$C149&lt;Params!$N$18+((Params!$Q$16-Params!$N$18)/(Params!$Q$33-Params!$N$33))*($B149-Params!$N$33),C$3&lt;Params!$Q$16+((Params!$S$32-Params!$Q$16)/(Params!$S$33-Params!$Q$33))*($B149-Params!$Q$33)),$H$2,"")</f>
        <v/>
      </c>
      <c r="I149" s="12" t="str">
        <f>IF(AND($B149&gt;=Params!$Q$33,$C149&gt;=Params!$Q$16+((Params!$S$32-Params!$Q$16)/(Params!$S$33-Params!$Q$33))*($B149-Params!$Q$33)),$I$2,"")</f>
        <v/>
      </c>
      <c r="J149" s="1" t="str">
        <f>IF(AND($C149&gt;=Params!$C$22,$C149&lt;Params!$C$22+((Params!$E$17-Params!$C$22)/(Params!$E$33-Params!$C$33))*($B149-Params!$C$33),$C149&lt;Params!$E$17+((Params!$F$22-Params!$E$17)/(Params!$F$33-Params!$E$33))*($B149-Params!$E$33)),$J$2,"")</f>
        <v>TrachyBasalt</v>
      </c>
      <c r="K149" s="1" t="str">
        <f>IF(AND($C149&gt;=Params!$E$17+((Params!$F$22-Params!$E$17)/(Params!$F$33-Params!$E$33))*($B149-Params!$E$33),$C149&gt;=Params!$F$22+((Params!$J$20-Params!$F$22)/(Params!$J$33-Params!$F$33))*($B149-Params!$F$33),$C149&lt;Params!$E$17+((Params!$H$13-Params!$E$17)/(Params!$H$33-Params!$E$33))*($B149-Params!$E$33),$C149&lt;Params!$H$13+((Params!$J$20-Params!$H$13)/(Params!$J$33-Params!$H$33))*($B149-Params!$H$33)),$K$2,"")</f>
        <v/>
      </c>
      <c r="L149" s="1" t="str">
        <f>IF(AND($C149&gt;=Params!$H$13+((Params!$J$20-Params!$H$13)/(Params!$J$33-Params!$H$33))*($B149-Params!$H$33),$C149&gt;=Params!$J$20+((Params!$N$18-Params!$J$20)/(Params!$N$33-Params!$J$33))*($B149-Params!$J$33),$C149&lt;Params!$H$13+((Params!$K$9-Params!$H$13)/(Params!$K$33-Params!$H$33))*($B149-Params!$H$33),$C149&lt;Params!$K$9+((Params!$N$18-Params!$K$9)/(Params!$N$33-Params!$K$33))*($B149-Params!$K$33)),$L$2,"")</f>
        <v/>
      </c>
      <c r="M149" s="2" t="str">
        <f>IF(AND($C149&gt;=Params!$K$9+((Params!$N$18-Params!$K$9)/(Params!$N$33-Params!$K$33))*($B149-Params!$K$33),$C149&gt;=Params!$N$18+((Params!$Q$16-Params!$N$18)/(Params!$Q$33-Params!$N179))*($B149-Params!$Q$33),$C149&lt;Params!$K$9+((Params!$L$5-Params!$K$9)/(Params!$L$33-Params!$K$33))*($B149-Params!$K$33),$C149&lt;Params!$L$5+((Params!$Q$4-Params!$L$5)/(Params!$Q$33-Params!$L$33))*($B149-Params!$L$33),$B149&lt;Params!$Q$33),$M$2,"")</f>
        <v/>
      </c>
      <c r="N149" s="3" t="str">
        <f>IF(OR(AND($C149&gt;=Params!$A$26,$B149&gt;=Params!$A$33,$B149&lt;Params!$C$33,$C149&lt;Params!$A$18+((Params!$C$13-Params!$A$18)/(Params!$C$33-Params!$A$33))*($B149-Params!$A$33)),AND($B149&gt;=Params!$C$33,$C149&gt;Params!$C$22+((Params!$E$17-Params!$C$22)/(Params!$E$33-Params!$C$33))*($B149-Params!$C$33),$C149&lt;Params!$C$13+((Params!$E$17-Params!$C$13)/(Params!$E$33-Params!$C$33))*($B149-Params!$C$33))),$N$2,"")</f>
        <v/>
      </c>
      <c r="O149" s="1" t="str">
        <f>IF(AND($C149&gt;=Params!$C$13+((Params!$E$17-Params!$C$13)/(Params!$E$33-Params!$C$33))*($B149-Params!$C$33),$C149&gt;=Params!$E$17+((Params!$H$13-Params!$E$17)/(Params!$H$33-Params!$E$33))*($B149-Params!$E$33),$C149&lt;Params!$C$13+((Params!$D$9-Params!$C$13)/(Params!$D$33-Params!$C$33))*($B149-Params!$C$33),$C149&lt;Params!$D$9+((Params!$H$13-Params!$D$9)/(Params!$H$33-Params!$D$33))*($B149-Params!$D$33)),$O$2,"")</f>
        <v/>
      </c>
      <c r="P149" s="1" t="str">
        <f>IF(AND($C149&gt;=Params!$D$9+((Params!$H$13-Params!$D$9)/(Params!$H$33-Params!$D$33))*($B149-Params!$D$33),$C149&gt;=Params!$H$13+((Params!$K$9-Params!$H$13)/(Params!$K$33-Params!$H$33))*($B149-Params!$H$33),$C149&lt;Params!$D$9+((Params!$G$4-Params!$D$9)/(Params!$G$33-Params!$D$33))*($B149-Params!$D$33),$C149&lt;Params!$G$4+((Params!$K$9-Params!$G$4)/(Params!$K$33-Params!$G$33))*($B149-Params!$G$33)),$P$2,"")</f>
        <v/>
      </c>
      <c r="Q149" s="1" t="str">
        <f>IF(AND($C149&gt;=Params!$G$4+((Params!$K$9-Params!$G$4)/(Params!$K$33-Params!$G$33))*($B149-Params!$G$33),$C149&gt;Params!$K$9+((Params!$L$5-Params!$K$9)/(Params!$L$33-Params!$K$33))*($B149-Params!$K$33),$C149&lt;Params!$G$4+((Params!$L$5-Params!$G$4)/(Params!$L$33-Params!$G$33))*($B149-Params!$G$33)),$Q$2,"")</f>
        <v/>
      </c>
      <c r="R149" s="2" t="str">
        <f>IF(AND(OR($B149&lt;Params!$A$33,AND($B149&gt;=Params!$A$33,$B149&lt;Params!$C$33,$C149&gt;=Params!$A$18+((Params!$C$13-Params!$A$18)/(Params!$C$33-Params!$A$33))*($B149-Params!$A$33)),AND($B149&gt;=Params!$C$33,$B149&lt;Params!$D$33,$C149&gt;=Params!$C$13+((Params!$D$9-Params!$C$13)/(Params!$D$33-Params!$C$33))*($B149-Params!$C$33)),AND($B149&gt;=Params!$D$33,$C149&gt;=Params!$D$9+((Params!$G$4-Params!$D$9)/(Params!$G$33-Params!$D$33))*($B149-Params!$D$33))),$C149&lt;Params!$G$4,$B149&gt;0,$C149&gt;0),$R$2,"")</f>
        <v/>
      </c>
      <c r="S149" s="18" t="str">
        <f t="shared" si="2"/>
        <v>TrachyBasalt</v>
      </c>
      <c r="T149" s="14" t="str">
        <f>IF(AND($S149&lt;&gt;$J$2,$S149&lt;&gt;$K$2,$S149&lt;&gt;$L$2),"",
IF($S149=$J$2,IF(Data!$C149&gt;=Data!$D149+2,"Hawaiite","Potassic Trachybasalt"),
IF($S149=$K$2,IF(Data!$C149&gt;=Data!$D149+2,"Mugearite","Shoshonite"),
IF($S149=$L$2,(IF(Data!$C149&gt;=Data!$D149+2,"Benmoreite","Latite")),""))))</f>
        <v>Potassic Trachybasalt</v>
      </c>
    </row>
    <row r="150" spans="1:20" x14ac:dyDescent="0.2">
      <c r="A150" s="16" t="str">
        <f>Data!$A150</f>
        <v>Iacono-Marziano H2O-CO2</v>
      </c>
      <c r="B150" s="27">
        <f>Data!$B150</f>
        <v>48.86</v>
      </c>
      <c r="C150" s="28">
        <f>Data!$C150+Data!$D150</f>
        <v>5.55</v>
      </c>
      <c r="D150" s="1" t="str">
        <f>IF(AND(AND($B150&gt;=Params!$A$33,$B150&lt;Params!$C$33),AND($C150&gt;=Params!$A$32,$C150&lt;Params!$A$26)),$D$2,"")</f>
        <v/>
      </c>
      <c r="E150" s="1" t="str">
        <f>IF(AND(AND($B150&gt;=Params!$C$33,$B150&lt;Params!$F$33),AND($C150&gt;=Params!$C$32,$C150&lt;Params!$C$22)),$E$2,"")</f>
        <v/>
      </c>
      <c r="F150" s="4" t="str">
        <f>IF(AND($B150&gt;=Params!$F$33,$B150&lt;Params!$J$33,$C150&lt;Params!$F$22+((Params!$J$20-Params!$F$22)/(Params!$J$33-Params!$F$33))*($B150-Params!$F$33)),$F$2,"")</f>
        <v/>
      </c>
      <c r="G150" s="4" t="str">
        <f>IF(AND($B150&gt;=Params!$J$33,$B150&lt;Params!$N$33,$C150&lt;Params!$J$20+((Params!$N$18-Params!$J$20)/(Params!$N$33-Params!$J$33))*($B150-Params!$J$33)),$G$2,"")</f>
        <v/>
      </c>
      <c r="H150" s="4" t="str">
        <f>IF(AND($B150&gt;=Params!$N$33,$C150&lt;Params!$N$18+((Params!$Q$16-Params!$N$18)/(Params!$Q$33-Params!$N$33))*($B150-Params!$N$33),C$3&lt;Params!$Q$16+((Params!$S$32-Params!$Q$16)/(Params!$S$33-Params!$Q$33))*($B150-Params!$Q$33)),$H$2,"")</f>
        <v/>
      </c>
      <c r="I150" s="12" t="str">
        <f>IF(AND($B150&gt;=Params!$Q$33,$C150&gt;=Params!$Q$16+((Params!$S$32-Params!$Q$16)/(Params!$S$33-Params!$Q$33))*($B150-Params!$Q$33)),$I$2,"")</f>
        <v/>
      </c>
      <c r="J150" s="1" t="str">
        <f>IF(AND($C150&gt;=Params!$C$22,$C150&lt;Params!$C$22+((Params!$E$17-Params!$C$22)/(Params!$E$33-Params!$C$33))*($B150-Params!$C$33),$C150&lt;Params!$E$17+((Params!$F$22-Params!$E$17)/(Params!$F$33-Params!$E$33))*($B150-Params!$E$33)),$J$2,"")</f>
        <v>TrachyBasalt</v>
      </c>
      <c r="K150" s="1" t="str">
        <f>IF(AND($C150&gt;=Params!$E$17+((Params!$F$22-Params!$E$17)/(Params!$F$33-Params!$E$33))*($B150-Params!$E$33),$C150&gt;=Params!$F$22+((Params!$J$20-Params!$F$22)/(Params!$J$33-Params!$F$33))*($B150-Params!$F$33),$C150&lt;Params!$E$17+((Params!$H$13-Params!$E$17)/(Params!$H$33-Params!$E$33))*($B150-Params!$E$33),$C150&lt;Params!$H$13+((Params!$J$20-Params!$H$13)/(Params!$J$33-Params!$H$33))*($B150-Params!$H$33)),$K$2,"")</f>
        <v/>
      </c>
      <c r="L150" s="1" t="str">
        <f>IF(AND($C150&gt;=Params!$H$13+((Params!$J$20-Params!$H$13)/(Params!$J$33-Params!$H$33))*($B150-Params!$H$33),$C150&gt;=Params!$J$20+((Params!$N$18-Params!$J$20)/(Params!$N$33-Params!$J$33))*($B150-Params!$J$33),$C150&lt;Params!$H$13+((Params!$K$9-Params!$H$13)/(Params!$K$33-Params!$H$33))*($B150-Params!$H$33),$C150&lt;Params!$K$9+((Params!$N$18-Params!$K$9)/(Params!$N$33-Params!$K$33))*($B150-Params!$K$33)),$L$2,"")</f>
        <v/>
      </c>
      <c r="M150" s="2" t="str">
        <f>IF(AND($C150&gt;=Params!$K$9+((Params!$N$18-Params!$K$9)/(Params!$N$33-Params!$K$33))*($B150-Params!$K$33),$C150&gt;=Params!$N$18+((Params!$Q$16-Params!$N$18)/(Params!$Q$33-Params!$N180))*($B150-Params!$Q$33),$C150&lt;Params!$K$9+((Params!$L$5-Params!$K$9)/(Params!$L$33-Params!$K$33))*($B150-Params!$K$33),$C150&lt;Params!$L$5+((Params!$Q$4-Params!$L$5)/(Params!$Q$33-Params!$L$33))*($B150-Params!$L$33),$B150&lt;Params!$Q$33),$M$2,"")</f>
        <v/>
      </c>
      <c r="N150" s="3" t="str">
        <f>IF(OR(AND($C150&gt;=Params!$A$26,$B150&gt;=Params!$A$33,$B150&lt;Params!$C$33,$C150&lt;Params!$A$18+((Params!$C$13-Params!$A$18)/(Params!$C$33-Params!$A$33))*($B150-Params!$A$33)),AND($B150&gt;=Params!$C$33,$C150&gt;Params!$C$22+((Params!$E$17-Params!$C$22)/(Params!$E$33-Params!$C$33))*($B150-Params!$C$33),$C150&lt;Params!$C$13+((Params!$E$17-Params!$C$13)/(Params!$E$33-Params!$C$33))*($B150-Params!$C$33))),$N$2,"")</f>
        <v/>
      </c>
      <c r="O150" s="1" t="str">
        <f>IF(AND($C150&gt;=Params!$C$13+((Params!$E$17-Params!$C$13)/(Params!$E$33-Params!$C$33))*($B150-Params!$C$33),$C150&gt;=Params!$E$17+((Params!$H$13-Params!$E$17)/(Params!$H$33-Params!$E$33))*($B150-Params!$E$33),$C150&lt;Params!$C$13+((Params!$D$9-Params!$C$13)/(Params!$D$33-Params!$C$33))*($B150-Params!$C$33),$C150&lt;Params!$D$9+((Params!$H$13-Params!$D$9)/(Params!$H$33-Params!$D$33))*($B150-Params!$D$33)),$O$2,"")</f>
        <v/>
      </c>
      <c r="P150" s="1" t="str">
        <f>IF(AND($C150&gt;=Params!$D$9+((Params!$H$13-Params!$D$9)/(Params!$H$33-Params!$D$33))*($B150-Params!$D$33),$C150&gt;=Params!$H$13+((Params!$K$9-Params!$H$13)/(Params!$K$33-Params!$H$33))*($B150-Params!$H$33),$C150&lt;Params!$D$9+((Params!$G$4-Params!$D$9)/(Params!$G$33-Params!$D$33))*($B150-Params!$D$33),$C150&lt;Params!$G$4+((Params!$K$9-Params!$G$4)/(Params!$K$33-Params!$G$33))*($B150-Params!$G$33)),$P$2,"")</f>
        <v/>
      </c>
      <c r="Q150" s="1" t="str">
        <f>IF(AND($C150&gt;=Params!$G$4+((Params!$K$9-Params!$G$4)/(Params!$K$33-Params!$G$33))*($B150-Params!$G$33),$C150&gt;Params!$K$9+((Params!$L$5-Params!$K$9)/(Params!$L$33-Params!$K$33))*($B150-Params!$K$33),$C150&lt;Params!$G$4+((Params!$L$5-Params!$G$4)/(Params!$L$33-Params!$G$33))*($B150-Params!$G$33)),$Q$2,"")</f>
        <v/>
      </c>
      <c r="R150" s="2" t="str">
        <f>IF(AND(OR($B150&lt;Params!$A$33,AND($B150&gt;=Params!$A$33,$B150&lt;Params!$C$33,$C150&gt;=Params!$A$18+((Params!$C$13-Params!$A$18)/(Params!$C$33-Params!$A$33))*($B150-Params!$A$33)),AND($B150&gt;=Params!$C$33,$B150&lt;Params!$D$33,$C150&gt;=Params!$C$13+((Params!$D$9-Params!$C$13)/(Params!$D$33-Params!$C$33))*($B150-Params!$C$33)),AND($B150&gt;=Params!$D$33,$C150&gt;=Params!$D$9+((Params!$G$4-Params!$D$9)/(Params!$G$33-Params!$D$33))*($B150-Params!$D$33))),$C150&lt;Params!$G$4,$B150&gt;0,$C150&gt;0),$R$2,"")</f>
        <v/>
      </c>
      <c r="S150" s="18" t="str">
        <f t="shared" si="2"/>
        <v>TrachyBasalt</v>
      </c>
      <c r="T150" s="14" t="str">
        <f>IF(AND($S150&lt;&gt;$J$2,$S150&lt;&gt;$K$2,$S150&lt;&gt;$L$2),"",
IF($S150=$J$2,IF(Data!$C150&gt;=Data!$D150+2,"Hawaiite","Potassic Trachybasalt"),
IF($S150=$K$2,IF(Data!$C150&gt;=Data!$D150+2,"Mugearite","Shoshonite"),
IF($S150=$L$2,(IF(Data!$C150&gt;=Data!$D150+2,"Benmoreite","Latite")),""))))</f>
        <v>Potassic Trachybasalt</v>
      </c>
    </row>
    <row r="151" spans="1:20" x14ac:dyDescent="0.2">
      <c r="A151" s="16" t="str">
        <f>Data!$A151</f>
        <v>Iacono-Marziano H2O-CO2</v>
      </c>
      <c r="B151" s="27">
        <f>Data!$B151</f>
        <v>48.86</v>
      </c>
      <c r="C151" s="28">
        <f>Data!$C151+Data!$D151</f>
        <v>5.55</v>
      </c>
      <c r="D151" s="1" t="str">
        <f>IF(AND(AND($B151&gt;=Params!$A$33,$B151&lt;Params!$C$33),AND($C151&gt;=Params!$A$32,$C151&lt;Params!$A$26)),$D$2,"")</f>
        <v/>
      </c>
      <c r="E151" s="1" t="str">
        <f>IF(AND(AND($B151&gt;=Params!$C$33,$B151&lt;Params!$F$33),AND($C151&gt;=Params!$C$32,$C151&lt;Params!$C$22)),$E$2,"")</f>
        <v/>
      </c>
      <c r="F151" s="4" t="str">
        <f>IF(AND($B151&gt;=Params!$F$33,$B151&lt;Params!$J$33,$C151&lt;Params!$F$22+((Params!$J$20-Params!$F$22)/(Params!$J$33-Params!$F$33))*($B151-Params!$F$33)),$F$2,"")</f>
        <v/>
      </c>
      <c r="G151" s="4" t="str">
        <f>IF(AND($B151&gt;=Params!$J$33,$B151&lt;Params!$N$33,$C151&lt;Params!$J$20+((Params!$N$18-Params!$J$20)/(Params!$N$33-Params!$J$33))*($B151-Params!$J$33)),$G$2,"")</f>
        <v/>
      </c>
      <c r="H151" s="4" t="str">
        <f>IF(AND($B151&gt;=Params!$N$33,$C151&lt;Params!$N$18+((Params!$Q$16-Params!$N$18)/(Params!$Q$33-Params!$N$33))*($B151-Params!$N$33),C$3&lt;Params!$Q$16+((Params!$S$32-Params!$Q$16)/(Params!$S$33-Params!$Q$33))*($B151-Params!$Q$33)),$H$2,"")</f>
        <v/>
      </c>
      <c r="I151" s="12" t="str">
        <f>IF(AND($B151&gt;=Params!$Q$33,$C151&gt;=Params!$Q$16+((Params!$S$32-Params!$Q$16)/(Params!$S$33-Params!$Q$33))*($B151-Params!$Q$33)),$I$2,"")</f>
        <v/>
      </c>
      <c r="J151" s="1" t="str">
        <f>IF(AND($C151&gt;=Params!$C$22,$C151&lt;Params!$C$22+((Params!$E$17-Params!$C$22)/(Params!$E$33-Params!$C$33))*($B151-Params!$C$33),$C151&lt;Params!$E$17+((Params!$F$22-Params!$E$17)/(Params!$F$33-Params!$E$33))*($B151-Params!$E$33)),$J$2,"")</f>
        <v>TrachyBasalt</v>
      </c>
      <c r="K151" s="1" t="str">
        <f>IF(AND($C151&gt;=Params!$E$17+((Params!$F$22-Params!$E$17)/(Params!$F$33-Params!$E$33))*($B151-Params!$E$33),$C151&gt;=Params!$F$22+((Params!$J$20-Params!$F$22)/(Params!$J$33-Params!$F$33))*($B151-Params!$F$33),$C151&lt;Params!$E$17+((Params!$H$13-Params!$E$17)/(Params!$H$33-Params!$E$33))*($B151-Params!$E$33),$C151&lt;Params!$H$13+((Params!$J$20-Params!$H$13)/(Params!$J$33-Params!$H$33))*($B151-Params!$H$33)),$K$2,"")</f>
        <v/>
      </c>
      <c r="L151" s="1" t="str">
        <f>IF(AND($C151&gt;=Params!$H$13+((Params!$J$20-Params!$H$13)/(Params!$J$33-Params!$H$33))*($B151-Params!$H$33),$C151&gt;=Params!$J$20+((Params!$N$18-Params!$J$20)/(Params!$N$33-Params!$J$33))*($B151-Params!$J$33),$C151&lt;Params!$H$13+((Params!$K$9-Params!$H$13)/(Params!$K$33-Params!$H$33))*($B151-Params!$H$33),$C151&lt;Params!$K$9+((Params!$N$18-Params!$K$9)/(Params!$N$33-Params!$K$33))*($B151-Params!$K$33)),$L$2,"")</f>
        <v/>
      </c>
      <c r="M151" s="2" t="str">
        <f>IF(AND($C151&gt;=Params!$K$9+((Params!$N$18-Params!$K$9)/(Params!$N$33-Params!$K$33))*($B151-Params!$K$33),$C151&gt;=Params!$N$18+((Params!$Q$16-Params!$N$18)/(Params!$Q$33-Params!$N181))*($B151-Params!$Q$33),$C151&lt;Params!$K$9+((Params!$L$5-Params!$K$9)/(Params!$L$33-Params!$K$33))*($B151-Params!$K$33),$C151&lt;Params!$L$5+((Params!$Q$4-Params!$L$5)/(Params!$Q$33-Params!$L$33))*($B151-Params!$L$33),$B151&lt;Params!$Q$33),$M$2,"")</f>
        <v/>
      </c>
      <c r="N151" s="3" t="str">
        <f>IF(OR(AND($C151&gt;=Params!$A$26,$B151&gt;=Params!$A$33,$B151&lt;Params!$C$33,$C151&lt;Params!$A$18+((Params!$C$13-Params!$A$18)/(Params!$C$33-Params!$A$33))*($B151-Params!$A$33)),AND($B151&gt;=Params!$C$33,$C151&gt;Params!$C$22+((Params!$E$17-Params!$C$22)/(Params!$E$33-Params!$C$33))*($B151-Params!$C$33),$C151&lt;Params!$C$13+((Params!$E$17-Params!$C$13)/(Params!$E$33-Params!$C$33))*($B151-Params!$C$33))),$N$2,"")</f>
        <v/>
      </c>
      <c r="O151" s="1" t="str">
        <f>IF(AND($C151&gt;=Params!$C$13+((Params!$E$17-Params!$C$13)/(Params!$E$33-Params!$C$33))*($B151-Params!$C$33),$C151&gt;=Params!$E$17+((Params!$H$13-Params!$E$17)/(Params!$H$33-Params!$E$33))*($B151-Params!$E$33),$C151&lt;Params!$C$13+((Params!$D$9-Params!$C$13)/(Params!$D$33-Params!$C$33))*($B151-Params!$C$33),$C151&lt;Params!$D$9+((Params!$H$13-Params!$D$9)/(Params!$H$33-Params!$D$33))*($B151-Params!$D$33)),$O$2,"")</f>
        <v/>
      </c>
      <c r="P151" s="1" t="str">
        <f>IF(AND($C151&gt;=Params!$D$9+((Params!$H$13-Params!$D$9)/(Params!$H$33-Params!$D$33))*($B151-Params!$D$33),$C151&gt;=Params!$H$13+((Params!$K$9-Params!$H$13)/(Params!$K$33-Params!$H$33))*($B151-Params!$H$33),$C151&lt;Params!$D$9+((Params!$G$4-Params!$D$9)/(Params!$G$33-Params!$D$33))*($B151-Params!$D$33),$C151&lt;Params!$G$4+((Params!$K$9-Params!$G$4)/(Params!$K$33-Params!$G$33))*($B151-Params!$G$33)),$P$2,"")</f>
        <v/>
      </c>
      <c r="Q151" s="1" t="str">
        <f>IF(AND($C151&gt;=Params!$G$4+((Params!$K$9-Params!$G$4)/(Params!$K$33-Params!$G$33))*($B151-Params!$G$33),$C151&gt;Params!$K$9+((Params!$L$5-Params!$K$9)/(Params!$L$33-Params!$K$33))*($B151-Params!$K$33),$C151&lt;Params!$G$4+((Params!$L$5-Params!$G$4)/(Params!$L$33-Params!$G$33))*($B151-Params!$G$33)),$Q$2,"")</f>
        <v/>
      </c>
      <c r="R151" s="2" t="str">
        <f>IF(AND(OR($B151&lt;Params!$A$33,AND($B151&gt;=Params!$A$33,$B151&lt;Params!$C$33,$C151&gt;=Params!$A$18+((Params!$C$13-Params!$A$18)/(Params!$C$33-Params!$A$33))*($B151-Params!$A$33)),AND($B151&gt;=Params!$C$33,$B151&lt;Params!$D$33,$C151&gt;=Params!$C$13+((Params!$D$9-Params!$C$13)/(Params!$D$33-Params!$C$33))*($B151-Params!$C$33)),AND($B151&gt;=Params!$D$33,$C151&gt;=Params!$D$9+((Params!$G$4-Params!$D$9)/(Params!$G$33-Params!$D$33))*($B151-Params!$D$33))),$C151&lt;Params!$G$4,$B151&gt;0,$C151&gt;0),$R$2,"")</f>
        <v/>
      </c>
      <c r="S151" s="18" t="str">
        <f t="shared" si="2"/>
        <v>TrachyBasalt</v>
      </c>
      <c r="T151" s="14" t="str">
        <f>IF(AND($S151&lt;&gt;$J$2,$S151&lt;&gt;$K$2,$S151&lt;&gt;$L$2),"",
IF($S151=$J$2,IF(Data!$C151&gt;=Data!$D151+2,"Hawaiite","Potassic Trachybasalt"),
IF($S151=$K$2,IF(Data!$C151&gt;=Data!$D151+2,"Mugearite","Shoshonite"),
IF($S151=$L$2,(IF(Data!$C151&gt;=Data!$D151+2,"Benmoreite","Latite")),""))))</f>
        <v>Potassic Trachybasalt</v>
      </c>
    </row>
    <row r="152" spans="1:20" x14ac:dyDescent="0.2">
      <c r="A152" s="16" t="str">
        <f>Data!$A152</f>
        <v>Iacono-Marziano H2O-CO2</v>
      </c>
      <c r="B152" s="27">
        <f>Data!$B152</f>
        <v>48.86</v>
      </c>
      <c r="C152" s="28">
        <f>Data!$C152+Data!$D152</f>
        <v>5.55</v>
      </c>
      <c r="D152" s="1" t="str">
        <f>IF(AND(AND($B152&gt;=Params!$A$33,$B152&lt;Params!$C$33),AND($C152&gt;=Params!$A$32,$C152&lt;Params!$A$26)),$D$2,"")</f>
        <v/>
      </c>
      <c r="E152" s="1" t="str">
        <f>IF(AND(AND($B152&gt;=Params!$C$33,$B152&lt;Params!$F$33),AND($C152&gt;=Params!$C$32,$C152&lt;Params!$C$22)),$E$2,"")</f>
        <v/>
      </c>
      <c r="F152" s="4" t="str">
        <f>IF(AND($B152&gt;=Params!$F$33,$B152&lt;Params!$J$33,$C152&lt;Params!$F$22+((Params!$J$20-Params!$F$22)/(Params!$J$33-Params!$F$33))*($B152-Params!$F$33)),$F$2,"")</f>
        <v/>
      </c>
      <c r="G152" s="4" t="str">
        <f>IF(AND($B152&gt;=Params!$J$33,$B152&lt;Params!$N$33,$C152&lt;Params!$J$20+((Params!$N$18-Params!$J$20)/(Params!$N$33-Params!$J$33))*($B152-Params!$J$33)),$G$2,"")</f>
        <v/>
      </c>
      <c r="H152" s="4" t="str">
        <f>IF(AND($B152&gt;=Params!$N$33,$C152&lt;Params!$N$18+((Params!$Q$16-Params!$N$18)/(Params!$Q$33-Params!$N$33))*($B152-Params!$N$33),C$3&lt;Params!$Q$16+((Params!$S$32-Params!$Q$16)/(Params!$S$33-Params!$Q$33))*($B152-Params!$Q$33)),$H$2,"")</f>
        <v/>
      </c>
      <c r="I152" s="12" t="str">
        <f>IF(AND($B152&gt;=Params!$Q$33,$C152&gt;=Params!$Q$16+((Params!$S$32-Params!$Q$16)/(Params!$S$33-Params!$Q$33))*($B152-Params!$Q$33)),$I$2,"")</f>
        <v/>
      </c>
      <c r="J152" s="1" t="str">
        <f>IF(AND($C152&gt;=Params!$C$22,$C152&lt;Params!$C$22+((Params!$E$17-Params!$C$22)/(Params!$E$33-Params!$C$33))*($B152-Params!$C$33),$C152&lt;Params!$E$17+((Params!$F$22-Params!$E$17)/(Params!$F$33-Params!$E$33))*($B152-Params!$E$33)),$J$2,"")</f>
        <v>TrachyBasalt</v>
      </c>
      <c r="K152" s="1" t="str">
        <f>IF(AND($C152&gt;=Params!$E$17+((Params!$F$22-Params!$E$17)/(Params!$F$33-Params!$E$33))*($B152-Params!$E$33),$C152&gt;=Params!$F$22+((Params!$J$20-Params!$F$22)/(Params!$J$33-Params!$F$33))*($B152-Params!$F$33),$C152&lt;Params!$E$17+((Params!$H$13-Params!$E$17)/(Params!$H$33-Params!$E$33))*($B152-Params!$E$33),$C152&lt;Params!$H$13+((Params!$J$20-Params!$H$13)/(Params!$J$33-Params!$H$33))*($B152-Params!$H$33)),$K$2,"")</f>
        <v/>
      </c>
      <c r="L152" s="1" t="str">
        <f>IF(AND($C152&gt;=Params!$H$13+((Params!$J$20-Params!$H$13)/(Params!$J$33-Params!$H$33))*($B152-Params!$H$33),$C152&gt;=Params!$J$20+((Params!$N$18-Params!$J$20)/(Params!$N$33-Params!$J$33))*($B152-Params!$J$33),$C152&lt;Params!$H$13+((Params!$K$9-Params!$H$13)/(Params!$K$33-Params!$H$33))*($B152-Params!$H$33),$C152&lt;Params!$K$9+((Params!$N$18-Params!$K$9)/(Params!$N$33-Params!$K$33))*($B152-Params!$K$33)),$L$2,"")</f>
        <v/>
      </c>
      <c r="M152" s="2" t="str">
        <f>IF(AND($C152&gt;=Params!$K$9+((Params!$N$18-Params!$K$9)/(Params!$N$33-Params!$K$33))*($B152-Params!$K$33),$C152&gt;=Params!$N$18+((Params!$Q$16-Params!$N$18)/(Params!$Q$33-Params!$N182))*($B152-Params!$Q$33),$C152&lt;Params!$K$9+((Params!$L$5-Params!$K$9)/(Params!$L$33-Params!$K$33))*($B152-Params!$K$33),$C152&lt;Params!$L$5+((Params!$Q$4-Params!$L$5)/(Params!$Q$33-Params!$L$33))*($B152-Params!$L$33),$B152&lt;Params!$Q$33),$M$2,"")</f>
        <v/>
      </c>
      <c r="N152" s="3" t="str">
        <f>IF(OR(AND($C152&gt;=Params!$A$26,$B152&gt;=Params!$A$33,$B152&lt;Params!$C$33,$C152&lt;Params!$A$18+((Params!$C$13-Params!$A$18)/(Params!$C$33-Params!$A$33))*($B152-Params!$A$33)),AND($B152&gt;=Params!$C$33,$C152&gt;Params!$C$22+((Params!$E$17-Params!$C$22)/(Params!$E$33-Params!$C$33))*($B152-Params!$C$33),$C152&lt;Params!$C$13+((Params!$E$17-Params!$C$13)/(Params!$E$33-Params!$C$33))*($B152-Params!$C$33))),$N$2,"")</f>
        <v/>
      </c>
      <c r="O152" s="1" t="str">
        <f>IF(AND($C152&gt;=Params!$C$13+((Params!$E$17-Params!$C$13)/(Params!$E$33-Params!$C$33))*($B152-Params!$C$33),$C152&gt;=Params!$E$17+((Params!$H$13-Params!$E$17)/(Params!$H$33-Params!$E$33))*($B152-Params!$E$33),$C152&lt;Params!$C$13+((Params!$D$9-Params!$C$13)/(Params!$D$33-Params!$C$33))*($B152-Params!$C$33),$C152&lt;Params!$D$9+((Params!$H$13-Params!$D$9)/(Params!$H$33-Params!$D$33))*($B152-Params!$D$33)),$O$2,"")</f>
        <v/>
      </c>
      <c r="P152" s="1" t="str">
        <f>IF(AND($C152&gt;=Params!$D$9+((Params!$H$13-Params!$D$9)/(Params!$H$33-Params!$D$33))*($B152-Params!$D$33),$C152&gt;=Params!$H$13+((Params!$K$9-Params!$H$13)/(Params!$K$33-Params!$H$33))*($B152-Params!$H$33),$C152&lt;Params!$D$9+((Params!$G$4-Params!$D$9)/(Params!$G$33-Params!$D$33))*($B152-Params!$D$33),$C152&lt;Params!$G$4+((Params!$K$9-Params!$G$4)/(Params!$K$33-Params!$G$33))*($B152-Params!$G$33)),$P$2,"")</f>
        <v/>
      </c>
      <c r="Q152" s="1" t="str">
        <f>IF(AND($C152&gt;=Params!$G$4+((Params!$K$9-Params!$G$4)/(Params!$K$33-Params!$G$33))*($B152-Params!$G$33),$C152&gt;Params!$K$9+((Params!$L$5-Params!$K$9)/(Params!$L$33-Params!$K$33))*($B152-Params!$K$33),$C152&lt;Params!$G$4+((Params!$L$5-Params!$G$4)/(Params!$L$33-Params!$G$33))*($B152-Params!$G$33)),$Q$2,"")</f>
        <v/>
      </c>
      <c r="R152" s="2" t="str">
        <f>IF(AND(OR($B152&lt;Params!$A$33,AND($B152&gt;=Params!$A$33,$B152&lt;Params!$C$33,$C152&gt;=Params!$A$18+((Params!$C$13-Params!$A$18)/(Params!$C$33-Params!$A$33))*($B152-Params!$A$33)),AND($B152&gt;=Params!$C$33,$B152&lt;Params!$D$33,$C152&gt;=Params!$C$13+((Params!$D$9-Params!$C$13)/(Params!$D$33-Params!$C$33))*($B152-Params!$C$33)),AND($B152&gt;=Params!$D$33,$C152&gt;=Params!$D$9+((Params!$G$4-Params!$D$9)/(Params!$G$33-Params!$D$33))*($B152-Params!$D$33))),$C152&lt;Params!$G$4,$B152&gt;0,$C152&gt;0),$R$2,"")</f>
        <v/>
      </c>
      <c r="S152" s="18" t="str">
        <f t="shared" si="2"/>
        <v>TrachyBasalt</v>
      </c>
      <c r="T152" s="14" t="str">
        <f>IF(AND($S152&lt;&gt;$J$2,$S152&lt;&gt;$K$2,$S152&lt;&gt;$L$2),"",
IF($S152=$J$2,IF(Data!$C152&gt;=Data!$D152+2,"Hawaiite","Potassic Trachybasalt"),
IF($S152=$K$2,IF(Data!$C152&gt;=Data!$D152+2,"Mugearite","Shoshonite"),
IF($S152=$L$2,(IF(Data!$C152&gt;=Data!$D152+2,"Benmoreite","Latite")),""))))</f>
        <v>Potassic Trachybasalt</v>
      </c>
    </row>
    <row r="153" spans="1:20" x14ac:dyDescent="0.2">
      <c r="A153" s="16" t="str">
        <f>Data!$A153</f>
        <v>Iacono-Marziano H2O-CO2</v>
      </c>
      <c r="B153" s="27">
        <f>Data!$B153</f>
        <v>48.86</v>
      </c>
      <c r="C153" s="28">
        <f>Data!$C153+Data!$D153</f>
        <v>5.55</v>
      </c>
      <c r="D153" s="1" t="str">
        <f>IF(AND(AND($B153&gt;=Params!$A$33,$B153&lt;Params!$C$33),AND($C153&gt;=Params!$A$32,$C153&lt;Params!$A$26)),$D$2,"")</f>
        <v/>
      </c>
      <c r="E153" s="1" t="str">
        <f>IF(AND(AND($B153&gt;=Params!$C$33,$B153&lt;Params!$F$33),AND($C153&gt;=Params!$C$32,$C153&lt;Params!$C$22)),$E$2,"")</f>
        <v/>
      </c>
      <c r="F153" s="4" t="str">
        <f>IF(AND($B153&gt;=Params!$F$33,$B153&lt;Params!$J$33,$C153&lt;Params!$F$22+((Params!$J$20-Params!$F$22)/(Params!$J$33-Params!$F$33))*($B153-Params!$F$33)),$F$2,"")</f>
        <v/>
      </c>
      <c r="G153" s="4" t="str">
        <f>IF(AND($B153&gt;=Params!$J$33,$B153&lt;Params!$N$33,$C153&lt;Params!$J$20+((Params!$N$18-Params!$J$20)/(Params!$N$33-Params!$J$33))*($B153-Params!$J$33)),$G$2,"")</f>
        <v/>
      </c>
      <c r="H153" s="4" t="str">
        <f>IF(AND($B153&gt;=Params!$N$33,$C153&lt;Params!$N$18+((Params!$Q$16-Params!$N$18)/(Params!$Q$33-Params!$N$33))*($B153-Params!$N$33),C$3&lt;Params!$Q$16+((Params!$S$32-Params!$Q$16)/(Params!$S$33-Params!$Q$33))*($B153-Params!$Q$33)),$H$2,"")</f>
        <v/>
      </c>
      <c r="I153" s="12" t="str">
        <f>IF(AND($B153&gt;=Params!$Q$33,$C153&gt;=Params!$Q$16+((Params!$S$32-Params!$Q$16)/(Params!$S$33-Params!$Q$33))*($B153-Params!$Q$33)),$I$2,"")</f>
        <v/>
      </c>
      <c r="J153" s="1" t="str">
        <f>IF(AND($C153&gt;=Params!$C$22,$C153&lt;Params!$C$22+((Params!$E$17-Params!$C$22)/(Params!$E$33-Params!$C$33))*($B153-Params!$C$33),$C153&lt;Params!$E$17+((Params!$F$22-Params!$E$17)/(Params!$F$33-Params!$E$33))*($B153-Params!$E$33)),$J$2,"")</f>
        <v>TrachyBasalt</v>
      </c>
      <c r="K153" s="1" t="str">
        <f>IF(AND($C153&gt;=Params!$E$17+((Params!$F$22-Params!$E$17)/(Params!$F$33-Params!$E$33))*($B153-Params!$E$33),$C153&gt;=Params!$F$22+((Params!$J$20-Params!$F$22)/(Params!$J$33-Params!$F$33))*($B153-Params!$F$33),$C153&lt;Params!$E$17+((Params!$H$13-Params!$E$17)/(Params!$H$33-Params!$E$33))*($B153-Params!$E$33),$C153&lt;Params!$H$13+((Params!$J$20-Params!$H$13)/(Params!$J$33-Params!$H$33))*($B153-Params!$H$33)),$K$2,"")</f>
        <v/>
      </c>
      <c r="L153" s="1" t="str">
        <f>IF(AND($C153&gt;=Params!$H$13+((Params!$J$20-Params!$H$13)/(Params!$J$33-Params!$H$33))*($B153-Params!$H$33),$C153&gt;=Params!$J$20+((Params!$N$18-Params!$J$20)/(Params!$N$33-Params!$J$33))*($B153-Params!$J$33),$C153&lt;Params!$H$13+((Params!$K$9-Params!$H$13)/(Params!$K$33-Params!$H$33))*($B153-Params!$H$33),$C153&lt;Params!$K$9+((Params!$N$18-Params!$K$9)/(Params!$N$33-Params!$K$33))*($B153-Params!$K$33)),$L$2,"")</f>
        <v/>
      </c>
      <c r="M153" s="2" t="str">
        <f>IF(AND($C153&gt;=Params!$K$9+((Params!$N$18-Params!$K$9)/(Params!$N$33-Params!$K$33))*($B153-Params!$K$33),$C153&gt;=Params!$N$18+((Params!$Q$16-Params!$N$18)/(Params!$Q$33-Params!$N183))*($B153-Params!$Q$33),$C153&lt;Params!$K$9+((Params!$L$5-Params!$K$9)/(Params!$L$33-Params!$K$33))*($B153-Params!$K$33),$C153&lt;Params!$L$5+((Params!$Q$4-Params!$L$5)/(Params!$Q$33-Params!$L$33))*($B153-Params!$L$33),$B153&lt;Params!$Q$33),$M$2,"")</f>
        <v/>
      </c>
      <c r="N153" s="3" t="str">
        <f>IF(OR(AND($C153&gt;=Params!$A$26,$B153&gt;=Params!$A$33,$B153&lt;Params!$C$33,$C153&lt;Params!$A$18+((Params!$C$13-Params!$A$18)/(Params!$C$33-Params!$A$33))*($B153-Params!$A$33)),AND($B153&gt;=Params!$C$33,$C153&gt;Params!$C$22+((Params!$E$17-Params!$C$22)/(Params!$E$33-Params!$C$33))*($B153-Params!$C$33),$C153&lt;Params!$C$13+((Params!$E$17-Params!$C$13)/(Params!$E$33-Params!$C$33))*($B153-Params!$C$33))),$N$2,"")</f>
        <v/>
      </c>
      <c r="O153" s="1" t="str">
        <f>IF(AND($C153&gt;=Params!$C$13+((Params!$E$17-Params!$C$13)/(Params!$E$33-Params!$C$33))*($B153-Params!$C$33),$C153&gt;=Params!$E$17+((Params!$H$13-Params!$E$17)/(Params!$H$33-Params!$E$33))*($B153-Params!$E$33),$C153&lt;Params!$C$13+((Params!$D$9-Params!$C$13)/(Params!$D$33-Params!$C$33))*($B153-Params!$C$33),$C153&lt;Params!$D$9+((Params!$H$13-Params!$D$9)/(Params!$H$33-Params!$D$33))*($B153-Params!$D$33)),$O$2,"")</f>
        <v/>
      </c>
      <c r="P153" s="1" t="str">
        <f>IF(AND($C153&gt;=Params!$D$9+((Params!$H$13-Params!$D$9)/(Params!$H$33-Params!$D$33))*($B153-Params!$D$33),$C153&gt;=Params!$H$13+((Params!$K$9-Params!$H$13)/(Params!$K$33-Params!$H$33))*($B153-Params!$H$33),$C153&lt;Params!$D$9+((Params!$G$4-Params!$D$9)/(Params!$G$33-Params!$D$33))*($B153-Params!$D$33),$C153&lt;Params!$G$4+((Params!$K$9-Params!$G$4)/(Params!$K$33-Params!$G$33))*($B153-Params!$G$33)),$P$2,"")</f>
        <v/>
      </c>
      <c r="Q153" s="1" t="str">
        <f>IF(AND($C153&gt;=Params!$G$4+((Params!$K$9-Params!$G$4)/(Params!$K$33-Params!$G$33))*($B153-Params!$G$33),$C153&gt;Params!$K$9+((Params!$L$5-Params!$K$9)/(Params!$L$33-Params!$K$33))*($B153-Params!$K$33),$C153&lt;Params!$G$4+((Params!$L$5-Params!$G$4)/(Params!$L$33-Params!$G$33))*($B153-Params!$G$33)),$Q$2,"")</f>
        <v/>
      </c>
      <c r="R153" s="2" t="str">
        <f>IF(AND(OR($B153&lt;Params!$A$33,AND($B153&gt;=Params!$A$33,$B153&lt;Params!$C$33,$C153&gt;=Params!$A$18+((Params!$C$13-Params!$A$18)/(Params!$C$33-Params!$A$33))*($B153-Params!$A$33)),AND($B153&gt;=Params!$C$33,$B153&lt;Params!$D$33,$C153&gt;=Params!$C$13+((Params!$D$9-Params!$C$13)/(Params!$D$33-Params!$C$33))*($B153-Params!$C$33)),AND($B153&gt;=Params!$D$33,$C153&gt;=Params!$D$9+((Params!$G$4-Params!$D$9)/(Params!$G$33-Params!$D$33))*($B153-Params!$D$33))),$C153&lt;Params!$G$4,$B153&gt;0,$C153&gt;0),$R$2,"")</f>
        <v/>
      </c>
      <c r="S153" s="18" t="str">
        <f t="shared" si="2"/>
        <v>TrachyBasalt</v>
      </c>
      <c r="T153" s="14" t="str">
        <f>IF(AND($S153&lt;&gt;$J$2,$S153&lt;&gt;$K$2,$S153&lt;&gt;$L$2),"",
IF($S153=$J$2,IF(Data!$C153&gt;=Data!$D153+2,"Hawaiite","Potassic Trachybasalt"),
IF($S153=$K$2,IF(Data!$C153&gt;=Data!$D153+2,"Mugearite","Shoshonite"),
IF($S153=$L$2,(IF(Data!$C153&gt;=Data!$D153+2,"Benmoreite","Latite")),""))))</f>
        <v>Potassic Trachybasalt</v>
      </c>
    </row>
    <row r="154" spans="1:20" x14ac:dyDescent="0.2">
      <c r="A154" s="16" t="str">
        <f>Data!$A154</f>
        <v>Iacono-Marziano H2O-CO2</v>
      </c>
      <c r="B154" s="27">
        <f>Data!$B154</f>
        <v>48.86</v>
      </c>
      <c r="C154" s="28">
        <f>Data!$C154+Data!$D154</f>
        <v>5.55</v>
      </c>
      <c r="D154" s="1" t="str">
        <f>IF(AND(AND($B154&gt;=Params!$A$33,$B154&lt;Params!$C$33),AND($C154&gt;=Params!$A$32,$C154&lt;Params!$A$26)),$D$2,"")</f>
        <v/>
      </c>
      <c r="E154" s="1" t="str">
        <f>IF(AND(AND($B154&gt;=Params!$C$33,$B154&lt;Params!$F$33),AND($C154&gt;=Params!$C$32,$C154&lt;Params!$C$22)),$E$2,"")</f>
        <v/>
      </c>
      <c r="F154" s="4" t="str">
        <f>IF(AND($B154&gt;=Params!$F$33,$B154&lt;Params!$J$33,$C154&lt;Params!$F$22+((Params!$J$20-Params!$F$22)/(Params!$J$33-Params!$F$33))*($B154-Params!$F$33)),$F$2,"")</f>
        <v/>
      </c>
      <c r="G154" s="4" t="str">
        <f>IF(AND($B154&gt;=Params!$J$33,$B154&lt;Params!$N$33,$C154&lt;Params!$J$20+((Params!$N$18-Params!$J$20)/(Params!$N$33-Params!$J$33))*($B154-Params!$J$33)),$G$2,"")</f>
        <v/>
      </c>
      <c r="H154" s="4" t="str">
        <f>IF(AND($B154&gt;=Params!$N$33,$C154&lt;Params!$N$18+((Params!$Q$16-Params!$N$18)/(Params!$Q$33-Params!$N$33))*($B154-Params!$N$33),C$3&lt;Params!$Q$16+((Params!$S$32-Params!$Q$16)/(Params!$S$33-Params!$Q$33))*($B154-Params!$Q$33)),$H$2,"")</f>
        <v/>
      </c>
      <c r="I154" s="12" t="str">
        <f>IF(AND($B154&gt;=Params!$Q$33,$C154&gt;=Params!$Q$16+((Params!$S$32-Params!$Q$16)/(Params!$S$33-Params!$Q$33))*($B154-Params!$Q$33)),$I$2,"")</f>
        <v/>
      </c>
      <c r="J154" s="1" t="str">
        <f>IF(AND($C154&gt;=Params!$C$22,$C154&lt;Params!$C$22+((Params!$E$17-Params!$C$22)/(Params!$E$33-Params!$C$33))*($B154-Params!$C$33),$C154&lt;Params!$E$17+((Params!$F$22-Params!$E$17)/(Params!$F$33-Params!$E$33))*($B154-Params!$E$33)),$J$2,"")</f>
        <v>TrachyBasalt</v>
      </c>
      <c r="K154" s="1" t="str">
        <f>IF(AND($C154&gt;=Params!$E$17+((Params!$F$22-Params!$E$17)/(Params!$F$33-Params!$E$33))*($B154-Params!$E$33),$C154&gt;=Params!$F$22+((Params!$J$20-Params!$F$22)/(Params!$J$33-Params!$F$33))*($B154-Params!$F$33),$C154&lt;Params!$E$17+((Params!$H$13-Params!$E$17)/(Params!$H$33-Params!$E$33))*($B154-Params!$E$33),$C154&lt;Params!$H$13+((Params!$J$20-Params!$H$13)/(Params!$J$33-Params!$H$33))*($B154-Params!$H$33)),$K$2,"")</f>
        <v/>
      </c>
      <c r="L154" s="1" t="str">
        <f>IF(AND($C154&gt;=Params!$H$13+((Params!$J$20-Params!$H$13)/(Params!$J$33-Params!$H$33))*($B154-Params!$H$33),$C154&gt;=Params!$J$20+((Params!$N$18-Params!$J$20)/(Params!$N$33-Params!$J$33))*($B154-Params!$J$33),$C154&lt;Params!$H$13+((Params!$K$9-Params!$H$13)/(Params!$K$33-Params!$H$33))*($B154-Params!$H$33),$C154&lt;Params!$K$9+((Params!$N$18-Params!$K$9)/(Params!$N$33-Params!$K$33))*($B154-Params!$K$33)),$L$2,"")</f>
        <v/>
      </c>
      <c r="M154" s="2" t="str">
        <f>IF(AND($C154&gt;=Params!$K$9+((Params!$N$18-Params!$K$9)/(Params!$N$33-Params!$K$33))*($B154-Params!$K$33),$C154&gt;=Params!$N$18+((Params!$Q$16-Params!$N$18)/(Params!$Q$33-Params!$N184))*($B154-Params!$Q$33),$C154&lt;Params!$K$9+((Params!$L$5-Params!$K$9)/(Params!$L$33-Params!$K$33))*($B154-Params!$K$33),$C154&lt;Params!$L$5+((Params!$Q$4-Params!$L$5)/(Params!$Q$33-Params!$L$33))*($B154-Params!$L$33),$B154&lt;Params!$Q$33),$M$2,"")</f>
        <v/>
      </c>
      <c r="N154" s="3" t="str">
        <f>IF(OR(AND($C154&gt;=Params!$A$26,$B154&gt;=Params!$A$33,$B154&lt;Params!$C$33,$C154&lt;Params!$A$18+((Params!$C$13-Params!$A$18)/(Params!$C$33-Params!$A$33))*($B154-Params!$A$33)),AND($B154&gt;=Params!$C$33,$C154&gt;Params!$C$22+((Params!$E$17-Params!$C$22)/(Params!$E$33-Params!$C$33))*($B154-Params!$C$33),$C154&lt;Params!$C$13+((Params!$E$17-Params!$C$13)/(Params!$E$33-Params!$C$33))*($B154-Params!$C$33))),$N$2,"")</f>
        <v/>
      </c>
      <c r="O154" s="1" t="str">
        <f>IF(AND($C154&gt;=Params!$C$13+((Params!$E$17-Params!$C$13)/(Params!$E$33-Params!$C$33))*($B154-Params!$C$33),$C154&gt;=Params!$E$17+((Params!$H$13-Params!$E$17)/(Params!$H$33-Params!$E$33))*($B154-Params!$E$33),$C154&lt;Params!$C$13+((Params!$D$9-Params!$C$13)/(Params!$D$33-Params!$C$33))*($B154-Params!$C$33),$C154&lt;Params!$D$9+((Params!$H$13-Params!$D$9)/(Params!$H$33-Params!$D$33))*($B154-Params!$D$33)),$O$2,"")</f>
        <v/>
      </c>
      <c r="P154" s="1" t="str">
        <f>IF(AND($C154&gt;=Params!$D$9+((Params!$H$13-Params!$D$9)/(Params!$H$33-Params!$D$33))*($B154-Params!$D$33),$C154&gt;=Params!$H$13+((Params!$K$9-Params!$H$13)/(Params!$K$33-Params!$H$33))*($B154-Params!$H$33),$C154&lt;Params!$D$9+((Params!$G$4-Params!$D$9)/(Params!$G$33-Params!$D$33))*($B154-Params!$D$33),$C154&lt;Params!$G$4+((Params!$K$9-Params!$G$4)/(Params!$K$33-Params!$G$33))*($B154-Params!$G$33)),$P$2,"")</f>
        <v/>
      </c>
      <c r="Q154" s="1" t="str">
        <f>IF(AND($C154&gt;=Params!$G$4+((Params!$K$9-Params!$G$4)/(Params!$K$33-Params!$G$33))*($B154-Params!$G$33),$C154&gt;Params!$K$9+((Params!$L$5-Params!$K$9)/(Params!$L$33-Params!$K$33))*($B154-Params!$K$33),$C154&lt;Params!$G$4+((Params!$L$5-Params!$G$4)/(Params!$L$33-Params!$G$33))*($B154-Params!$G$33)),$Q$2,"")</f>
        <v/>
      </c>
      <c r="R154" s="2" t="str">
        <f>IF(AND(OR($B154&lt;Params!$A$33,AND($B154&gt;=Params!$A$33,$B154&lt;Params!$C$33,$C154&gt;=Params!$A$18+((Params!$C$13-Params!$A$18)/(Params!$C$33-Params!$A$33))*($B154-Params!$A$33)),AND($B154&gt;=Params!$C$33,$B154&lt;Params!$D$33,$C154&gt;=Params!$C$13+((Params!$D$9-Params!$C$13)/(Params!$D$33-Params!$C$33))*($B154-Params!$C$33)),AND($B154&gt;=Params!$D$33,$C154&gt;=Params!$D$9+((Params!$G$4-Params!$D$9)/(Params!$G$33-Params!$D$33))*($B154-Params!$D$33))),$C154&lt;Params!$G$4,$B154&gt;0,$C154&gt;0),$R$2,"")</f>
        <v/>
      </c>
      <c r="S154" s="18" t="str">
        <f t="shared" si="2"/>
        <v>TrachyBasalt</v>
      </c>
      <c r="T154" s="14" t="str">
        <f>IF(AND($S154&lt;&gt;$J$2,$S154&lt;&gt;$K$2,$S154&lt;&gt;$L$2),"",
IF($S154=$J$2,IF(Data!$C154&gt;=Data!$D154+2,"Hawaiite","Potassic Trachybasalt"),
IF($S154=$K$2,IF(Data!$C154&gt;=Data!$D154+2,"Mugearite","Shoshonite"),
IF($S154=$L$2,(IF(Data!$C154&gt;=Data!$D154+2,"Benmoreite","Latite")),""))))</f>
        <v>Potassic Trachybasalt</v>
      </c>
    </row>
    <row r="155" spans="1:20" x14ac:dyDescent="0.2">
      <c r="A155" s="16" t="str">
        <f>Data!$A155</f>
        <v>Iacono-Marziano H2O-CO2</v>
      </c>
      <c r="B155" s="27">
        <f>Data!$B155</f>
        <v>48.86</v>
      </c>
      <c r="C155" s="28">
        <f>Data!$C155+Data!$D155</f>
        <v>5.55</v>
      </c>
      <c r="D155" s="1" t="str">
        <f>IF(AND(AND($B155&gt;=Params!$A$33,$B155&lt;Params!$C$33),AND($C155&gt;=Params!$A$32,$C155&lt;Params!$A$26)),$D$2,"")</f>
        <v/>
      </c>
      <c r="E155" s="1" t="str">
        <f>IF(AND(AND($B155&gt;=Params!$C$33,$B155&lt;Params!$F$33),AND($C155&gt;=Params!$C$32,$C155&lt;Params!$C$22)),$E$2,"")</f>
        <v/>
      </c>
      <c r="F155" s="4" t="str">
        <f>IF(AND($B155&gt;=Params!$F$33,$B155&lt;Params!$J$33,$C155&lt;Params!$F$22+((Params!$J$20-Params!$F$22)/(Params!$J$33-Params!$F$33))*($B155-Params!$F$33)),$F$2,"")</f>
        <v/>
      </c>
      <c r="G155" s="4" t="str">
        <f>IF(AND($B155&gt;=Params!$J$33,$B155&lt;Params!$N$33,$C155&lt;Params!$J$20+((Params!$N$18-Params!$J$20)/(Params!$N$33-Params!$J$33))*($B155-Params!$J$33)),$G$2,"")</f>
        <v/>
      </c>
      <c r="H155" s="4" t="str">
        <f>IF(AND($B155&gt;=Params!$N$33,$C155&lt;Params!$N$18+((Params!$Q$16-Params!$N$18)/(Params!$Q$33-Params!$N$33))*($B155-Params!$N$33),C$3&lt;Params!$Q$16+((Params!$S$32-Params!$Q$16)/(Params!$S$33-Params!$Q$33))*($B155-Params!$Q$33)),$H$2,"")</f>
        <v/>
      </c>
      <c r="I155" s="12" t="str">
        <f>IF(AND($B155&gt;=Params!$Q$33,$C155&gt;=Params!$Q$16+((Params!$S$32-Params!$Q$16)/(Params!$S$33-Params!$Q$33))*($B155-Params!$Q$33)),$I$2,"")</f>
        <v/>
      </c>
      <c r="J155" s="1" t="str">
        <f>IF(AND($C155&gt;=Params!$C$22,$C155&lt;Params!$C$22+((Params!$E$17-Params!$C$22)/(Params!$E$33-Params!$C$33))*($B155-Params!$C$33),$C155&lt;Params!$E$17+((Params!$F$22-Params!$E$17)/(Params!$F$33-Params!$E$33))*($B155-Params!$E$33)),$J$2,"")</f>
        <v>TrachyBasalt</v>
      </c>
      <c r="K155" s="1" t="str">
        <f>IF(AND($C155&gt;=Params!$E$17+((Params!$F$22-Params!$E$17)/(Params!$F$33-Params!$E$33))*($B155-Params!$E$33),$C155&gt;=Params!$F$22+((Params!$J$20-Params!$F$22)/(Params!$J$33-Params!$F$33))*($B155-Params!$F$33),$C155&lt;Params!$E$17+((Params!$H$13-Params!$E$17)/(Params!$H$33-Params!$E$33))*($B155-Params!$E$33),$C155&lt;Params!$H$13+((Params!$J$20-Params!$H$13)/(Params!$J$33-Params!$H$33))*($B155-Params!$H$33)),$K$2,"")</f>
        <v/>
      </c>
      <c r="L155" s="1" t="str">
        <f>IF(AND($C155&gt;=Params!$H$13+((Params!$J$20-Params!$H$13)/(Params!$J$33-Params!$H$33))*($B155-Params!$H$33),$C155&gt;=Params!$J$20+((Params!$N$18-Params!$J$20)/(Params!$N$33-Params!$J$33))*($B155-Params!$J$33),$C155&lt;Params!$H$13+((Params!$K$9-Params!$H$13)/(Params!$K$33-Params!$H$33))*($B155-Params!$H$33),$C155&lt;Params!$K$9+((Params!$N$18-Params!$K$9)/(Params!$N$33-Params!$K$33))*($B155-Params!$K$33)),$L$2,"")</f>
        <v/>
      </c>
      <c r="M155" s="2" t="str">
        <f>IF(AND($C155&gt;=Params!$K$9+((Params!$N$18-Params!$K$9)/(Params!$N$33-Params!$K$33))*($B155-Params!$K$33),$C155&gt;=Params!$N$18+((Params!$Q$16-Params!$N$18)/(Params!$Q$33-Params!$N185))*($B155-Params!$Q$33),$C155&lt;Params!$K$9+((Params!$L$5-Params!$K$9)/(Params!$L$33-Params!$K$33))*($B155-Params!$K$33),$C155&lt;Params!$L$5+((Params!$Q$4-Params!$L$5)/(Params!$Q$33-Params!$L$33))*($B155-Params!$L$33),$B155&lt;Params!$Q$33),$M$2,"")</f>
        <v/>
      </c>
      <c r="N155" s="3" t="str">
        <f>IF(OR(AND($C155&gt;=Params!$A$26,$B155&gt;=Params!$A$33,$B155&lt;Params!$C$33,$C155&lt;Params!$A$18+((Params!$C$13-Params!$A$18)/(Params!$C$33-Params!$A$33))*($B155-Params!$A$33)),AND($B155&gt;=Params!$C$33,$C155&gt;Params!$C$22+((Params!$E$17-Params!$C$22)/(Params!$E$33-Params!$C$33))*($B155-Params!$C$33),$C155&lt;Params!$C$13+((Params!$E$17-Params!$C$13)/(Params!$E$33-Params!$C$33))*($B155-Params!$C$33))),$N$2,"")</f>
        <v/>
      </c>
      <c r="O155" s="1" t="str">
        <f>IF(AND($C155&gt;=Params!$C$13+((Params!$E$17-Params!$C$13)/(Params!$E$33-Params!$C$33))*($B155-Params!$C$33),$C155&gt;=Params!$E$17+((Params!$H$13-Params!$E$17)/(Params!$H$33-Params!$E$33))*($B155-Params!$E$33),$C155&lt;Params!$C$13+((Params!$D$9-Params!$C$13)/(Params!$D$33-Params!$C$33))*($B155-Params!$C$33),$C155&lt;Params!$D$9+((Params!$H$13-Params!$D$9)/(Params!$H$33-Params!$D$33))*($B155-Params!$D$33)),$O$2,"")</f>
        <v/>
      </c>
      <c r="P155" s="1" t="str">
        <f>IF(AND($C155&gt;=Params!$D$9+((Params!$H$13-Params!$D$9)/(Params!$H$33-Params!$D$33))*($B155-Params!$D$33),$C155&gt;=Params!$H$13+((Params!$K$9-Params!$H$13)/(Params!$K$33-Params!$H$33))*($B155-Params!$H$33),$C155&lt;Params!$D$9+((Params!$G$4-Params!$D$9)/(Params!$G$33-Params!$D$33))*($B155-Params!$D$33),$C155&lt;Params!$G$4+((Params!$K$9-Params!$G$4)/(Params!$K$33-Params!$G$33))*($B155-Params!$G$33)),$P$2,"")</f>
        <v/>
      </c>
      <c r="Q155" s="1" t="str">
        <f>IF(AND($C155&gt;=Params!$G$4+((Params!$K$9-Params!$G$4)/(Params!$K$33-Params!$G$33))*($B155-Params!$G$33),$C155&gt;Params!$K$9+((Params!$L$5-Params!$K$9)/(Params!$L$33-Params!$K$33))*($B155-Params!$K$33),$C155&lt;Params!$G$4+((Params!$L$5-Params!$G$4)/(Params!$L$33-Params!$G$33))*($B155-Params!$G$33)),$Q$2,"")</f>
        <v/>
      </c>
      <c r="R155" s="2" t="str">
        <f>IF(AND(OR($B155&lt;Params!$A$33,AND($B155&gt;=Params!$A$33,$B155&lt;Params!$C$33,$C155&gt;=Params!$A$18+((Params!$C$13-Params!$A$18)/(Params!$C$33-Params!$A$33))*($B155-Params!$A$33)),AND($B155&gt;=Params!$C$33,$B155&lt;Params!$D$33,$C155&gt;=Params!$C$13+((Params!$D$9-Params!$C$13)/(Params!$D$33-Params!$C$33))*($B155-Params!$C$33)),AND($B155&gt;=Params!$D$33,$C155&gt;=Params!$D$9+((Params!$G$4-Params!$D$9)/(Params!$G$33-Params!$D$33))*($B155-Params!$D$33))),$C155&lt;Params!$G$4,$B155&gt;0,$C155&gt;0),$R$2,"")</f>
        <v/>
      </c>
      <c r="S155" s="18" t="str">
        <f t="shared" si="2"/>
        <v>TrachyBasalt</v>
      </c>
      <c r="T155" s="14" t="str">
        <f>IF(AND($S155&lt;&gt;$J$2,$S155&lt;&gt;$K$2,$S155&lt;&gt;$L$2),"",
IF($S155=$J$2,IF(Data!$C155&gt;=Data!$D155+2,"Hawaiite","Potassic Trachybasalt"),
IF($S155=$K$2,IF(Data!$C155&gt;=Data!$D155+2,"Mugearite","Shoshonite"),
IF($S155=$L$2,(IF(Data!$C155&gt;=Data!$D155+2,"Benmoreite","Latite")),""))))</f>
        <v>Potassic Trachybasalt</v>
      </c>
    </row>
    <row r="156" spans="1:20" x14ac:dyDescent="0.2">
      <c r="A156" s="16" t="str">
        <f>Data!$A156</f>
        <v>Iacono-Marziano H2O-CO2</v>
      </c>
      <c r="B156" s="27">
        <f>Data!$B156</f>
        <v>48.86</v>
      </c>
      <c r="C156" s="28">
        <f>Data!$C156+Data!$D156</f>
        <v>5.55</v>
      </c>
      <c r="D156" s="1" t="str">
        <f>IF(AND(AND($B156&gt;=Params!$A$33,$B156&lt;Params!$C$33),AND($C156&gt;=Params!$A$32,$C156&lt;Params!$A$26)),$D$2,"")</f>
        <v/>
      </c>
      <c r="E156" s="1" t="str">
        <f>IF(AND(AND($B156&gt;=Params!$C$33,$B156&lt;Params!$F$33),AND($C156&gt;=Params!$C$32,$C156&lt;Params!$C$22)),$E$2,"")</f>
        <v/>
      </c>
      <c r="F156" s="4" t="str">
        <f>IF(AND($B156&gt;=Params!$F$33,$B156&lt;Params!$J$33,$C156&lt;Params!$F$22+((Params!$J$20-Params!$F$22)/(Params!$J$33-Params!$F$33))*($B156-Params!$F$33)),$F$2,"")</f>
        <v/>
      </c>
      <c r="G156" s="4" t="str">
        <f>IF(AND($B156&gt;=Params!$J$33,$B156&lt;Params!$N$33,$C156&lt;Params!$J$20+((Params!$N$18-Params!$J$20)/(Params!$N$33-Params!$J$33))*($B156-Params!$J$33)),$G$2,"")</f>
        <v/>
      </c>
      <c r="H156" s="4" t="str">
        <f>IF(AND($B156&gt;=Params!$N$33,$C156&lt;Params!$N$18+((Params!$Q$16-Params!$N$18)/(Params!$Q$33-Params!$N$33))*($B156-Params!$N$33),C$3&lt;Params!$Q$16+((Params!$S$32-Params!$Q$16)/(Params!$S$33-Params!$Q$33))*($B156-Params!$Q$33)),$H$2,"")</f>
        <v/>
      </c>
      <c r="I156" s="12" t="str">
        <f>IF(AND($B156&gt;=Params!$Q$33,$C156&gt;=Params!$Q$16+((Params!$S$32-Params!$Q$16)/(Params!$S$33-Params!$Q$33))*($B156-Params!$Q$33)),$I$2,"")</f>
        <v/>
      </c>
      <c r="J156" s="1" t="str">
        <f>IF(AND($C156&gt;=Params!$C$22,$C156&lt;Params!$C$22+((Params!$E$17-Params!$C$22)/(Params!$E$33-Params!$C$33))*($B156-Params!$C$33),$C156&lt;Params!$E$17+((Params!$F$22-Params!$E$17)/(Params!$F$33-Params!$E$33))*($B156-Params!$E$33)),$J$2,"")</f>
        <v>TrachyBasalt</v>
      </c>
      <c r="K156" s="1" t="str">
        <f>IF(AND($C156&gt;=Params!$E$17+((Params!$F$22-Params!$E$17)/(Params!$F$33-Params!$E$33))*($B156-Params!$E$33),$C156&gt;=Params!$F$22+((Params!$J$20-Params!$F$22)/(Params!$J$33-Params!$F$33))*($B156-Params!$F$33),$C156&lt;Params!$E$17+((Params!$H$13-Params!$E$17)/(Params!$H$33-Params!$E$33))*($B156-Params!$E$33),$C156&lt;Params!$H$13+((Params!$J$20-Params!$H$13)/(Params!$J$33-Params!$H$33))*($B156-Params!$H$33)),$K$2,"")</f>
        <v/>
      </c>
      <c r="L156" s="1" t="str">
        <f>IF(AND($C156&gt;=Params!$H$13+((Params!$J$20-Params!$H$13)/(Params!$J$33-Params!$H$33))*($B156-Params!$H$33),$C156&gt;=Params!$J$20+((Params!$N$18-Params!$J$20)/(Params!$N$33-Params!$J$33))*($B156-Params!$J$33),$C156&lt;Params!$H$13+((Params!$K$9-Params!$H$13)/(Params!$K$33-Params!$H$33))*($B156-Params!$H$33),$C156&lt;Params!$K$9+((Params!$N$18-Params!$K$9)/(Params!$N$33-Params!$K$33))*($B156-Params!$K$33)),$L$2,"")</f>
        <v/>
      </c>
      <c r="M156" s="2" t="str">
        <f>IF(AND($C156&gt;=Params!$K$9+((Params!$N$18-Params!$K$9)/(Params!$N$33-Params!$K$33))*($B156-Params!$K$33),$C156&gt;=Params!$N$18+((Params!$Q$16-Params!$N$18)/(Params!$Q$33-Params!$N186))*($B156-Params!$Q$33),$C156&lt;Params!$K$9+((Params!$L$5-Params!$K$9)/(Params!$L$33-Params!$K$33))*($B156-Params!$K$33),$C156&lt;Params!$L$5+((Params!$Q$4-Params!$L$5)/(Params!$Q$33-Params!$L$33))*($B156-Params!$L$33),$B156&lt;Params!$Q$33),$M$2,"")</f>
        <v/>
      </c>
      <c r="N156" s="3" t="str">
        <f>IF(OR(AND($C156&gt;=Params!$A$26,$B156&gt;=Params!$A$33,$B156&lt;Params!$C$33,$C156&lt;Params!$A$18+((Params!$C$13-Params!$A$18)/(Params!$C$33-Params!$A$33))*($B156-Params!$A$33)),AND($B156&gt;=Params!$C$33,$C156&gt;Params!$C$22+((Params!$E$17-Params!$C$22)/(Params!$E$33-Params!$C$33))*($B156-Params!$C$33),$C156&lt;Params!$C$13+((Params!$E$17-Params!$C$13)/(Params!$E$33-Params!$C$33))*($B156-Params!$C$33))),$N$2,"")</f>
        <v/>
      </c>
      <c r="O156" s="1" t="str">
        <f>IF(AND($C156&gt;=Params!$C$13+((Params!$E$17-Params!$C$13)/(Params!$E$33-Params!$C$33))*($B156-Params!$C$33),$C156&gt;=Params!$E$17+((Params!$H$13-Params!$E$17)/(Params!$H$33-Params!$E$33))*($B156-Params!$E$33),$C156&lt;Params!$C$13+((Params!$D$9-Params!$C$13)/(Params!$D$33-Params!$C$33))*($B156-Params!$C$33),$C156&lt;Params!$D$9+((Params!$H$13-Params!$D$9)/(Params!$H$33-Params!$D$33))*($B156-Params!$D$33)),$O$2,"")</f>
        <v/>
      </c>
      <c r="P156" s="1" t="str">
        <f>IF(AND($C156&gt;=Params!$D$9+((Params!$H$13-Params!$D$9)/(Params!$H$33-Params!$D$33))*($B156-Params!$D$33),$C156&gt;=Params!$H$13+((Params!$K$9-Params!$H$13)/(Params!$K$33-Params!$H$33))*($B156-Params!$H$33),$C156&lt;Params!$D$9+((Params!$G$4-Params!$D$9)/(Params!$G$33-Params!$D$33))*($B156-Params!$D$33),$C156&lt;Params!$G$4+((Params!$K$9-Params!$G$4)/(Params!$K$33-Params!$G$33))*($B156-Params!$G$33)),$P$2,"")</f>
        <v/>
      </c>
      <c r="Q156" s="1" t="str">
        <f>IF(AND($C156&gt;=Params!$G$4+((Params!$K$9-Params!$G$4)/(Params!$K$33-Params!$G$33))*($B156-Params!$G$33),$C156&gt;Params!$K$9+((Params!$L$5-Params!$K$9)/(Params!$L$33-Params!$K$33))*($B156-Params!$K$33),$C156&lt;Params!$G$4+((Params!$L$5-Params!$G$4)/(Params!$L$33-Params!$G$33))*($B156-Params!$G$33)),$Q$2,"")</f>
        <v/>
      </c>
      <c r="R156" s="2" t="str">
        <f>IF(AND(OR($B156&lt;Params!$A$33,AND($B156&gt;=Params!$A$33,$B156&lt;Params!$C$33,$C156&gt;=Params!$A$18+((Params!$C$13-Params!$A$18)/(Params!$C$33-Params!$A$33))*($B156-Params!$A$33)),AND($B156&gt;=Params!$C$33,$B156&lt;Params!$D$33,$C156&gt;=Params!$C$13+((Params!$D$9-Params!$C$13)/(Params!$D$33-Params!$C$33))*($B156-Params!$C$33)),AND($B156&gt;=Params!$D$33,$C156&gt;=Params!$D$9+((Params!$G$4-Params!$D$9)/(Params!$G$33-Params!$D$33))*($B156-Params!$D$33))),$C156&lt;Params!$G$4,$B156&gt;0,$C156&gt;0),$R$2,"")</f>
        <v/>
      </c>
      <c r="S156" s="18" t="str">
        <f t="shared" si="2"/>
        <v>TrachyBasalt</v>
      </c>
      <c r="T156" s="14" t="str">
        <f>IF(AND($S156&lt;&gt;$J$2,$S156&lt;&gt;$K$2,$S156&lt;&gt;$L$2),"",
IF($S156=$J$2,IF(Data!$C156&gt;=Data!$D156+2,"Hawaiite","Potassic Trachybasalt"),
IF($S156=$K$2,IF(Data!$C156&gt;=Data!$D156+2,"Mugearite","Shoshonite"),
IF($S156=$L$2,(IF(Data!$C156&gt;=Data!$D156+2,"Benmoreite","Latite")),""))))</f>
        <v>Potassic Trachybasalt</v>
      </c>
    </row>
    <row r="157" spans="1:20" x14ac:dyDescent="0.2">
      <c r="A157" s="16" t="str">
        <f>Data!$A157</f>
        <v>Iacono-Marziano H2O-CO2</v>
      </c>
      <c r="B157" s="27">
        <f>Data!$B157</f>
        <v>48.86</v>
      </c>
      <c r="C157" s="28">
        <f>Data!$C157+Data!$D157</f>
        <v>5.55</v>
      </c>
      <c r="D157" s="1" t="str">
        <f>IF(AND(AND($B157&gt;=Params!$A$33,$B157&lt;Params!$C$33),AND($C157&gt;=Params!$A$32,$C157&lt;Params!$A$26)),$D$2,"")</f>
        <v/>
      </c>
      <c r="E157" s="1" t="str">
        <f>IF(AND(AND($B157&gt;=Params!$C$33,$B157&lt;Params!$F$33),AND($C157&gt;=Params!$C$32,$C157&lt;Params!$C$22)),$E$2,"")</f>
        <v/>
      </c>
      <c r="F157" s="4" t="str">
        <f>IF(AND($B157&gt;=Params!$F$33,$B157&lt;Params!$J$33,$C157&lt;Params!$F$22+((Params!$J$20-Params!$F$22)/(Params!$J$33-Params!$F$33))*($B157-Params!$F$33)),$F$2,"")</f>
        <v/>
      </c>
      <c r="G157" s="4" t="str">
        <f>IF(AND($B157&gt;=Params!$J$33,$B157&lt;Params!$N$33,$C157&lt;Params!$J$20+((Params!$N$18-Params!$J$20)/(Params!$N$33-Params!$J$33))*($B157-Params!$J$33)),$G$2,"")</f>
        <v/>
      </c>
      <c r="H157" s="4" t="str">
        <f>IF(AND($B157&gt;=Params!$N$33,$C157&lt;Params!$N$18+((Params!$Q$16-Params!$N$18)/(Params!$Q$33-Params!$N$33))*($B157-Params!$N$33),C$3&lt;Params!$Q$16+((Params!$S$32-Params!$Q$16)/(Params!$S$33-Params!$Q$33))*($B157-Params!$Q$33)),$H$2,"")</f>
        <v/>
      </c>
      <c r="I157" s="12" t="str">
        <f>IF(AND($B157&gt;=Params!$Q$33,$C157&gt;=Params!$Q$16+((Params!$S$32-Params!$Q$16)/(Params!$S$33-Params!$Q$33))*($B157-Params!$Q$33)),$I$2,"")</f>
        <v/>
      </c>
      <c r="J157" s="1" t="str">
        <f>IF(AND($C157&gt;=Params!$C$22,$C157&lt;Params!$C$22+((Params!$E$17-Params!$C$22)/(Params!$E$33-Params!$C$33))*($B157-Params!$C$33),$C157&lt;Params!$E$17+((Params!$F$22-Params!$E$17)/(Params!$F$33-Params!$E$33))*($B157-Params!$E$33)),$J$2,"")</f>
        <v>TrachyBasalt</v>
      </c>
      <c r="K157" s="1" t="str">
        <f>IF(AND($C157&gt;=Params!$E$17+((Params!$F$22-Params!$E$17)/(Params!$F$33-Params!$E$33))*($B157-Params!$E$33),$C157&gt;=Params!$F$22+((Params!$J$20-Params!$F$22)/(Params!$J$33-Params!$F$33))*($B157-Params!$F$33),$C157&lt;Params!$E$17+((Params!$H$13-Params!$E$17)/(Params!$H$33-Params!$E$33))*($B157-Params!$E$33),$C157&lt;Params!$H$13+((Params!$J$20-Params!$H$13)/(Params!$J$33-Params!$H$33))*($B157-Params!$H$33)),$K$2,"")</f>
        <v/>
      </c>
      <c r="L157" s="1" t="str">
        <f>IF(AND($C157&gt;=Params!$H$13+((Params!$J$20-Params!$H$13)/(Params!$J$33-Params!$H$33))*($B157-Params!$H$33),$C157&gt;=Params!$J$20+((Params!$N$18-Params!$J$20)/(Params!$N$33-Params!$J$33))*($B157-Params!$J$33),$C157&lt;Params!$H$13+((Params!$K$9-Params!$H$13)/(Params!$K$33-Params!$H$33))*($B157-Params!$H$33),$C157&lt;Params!$K$9+((Params!$N$18-Params!$K$9)/(Params!$N$33-Params!$K$33))*($B157-Params!$K$33)),$L$2,"")</f>
        <v/>
      </c>
      <c r="M157" s="2" t="str">
        <f>IF(AND($C157&gt;=Params!$K$9+((Params!$N$18-Params!$K$9)/(Params!$N$33-Params!$K$33))*($B157-Params!$K$33),$C157&gt;=Params!$N$18+((Params!$Q$16-Params!$N$18)/(Params!$Q$33-Params!$N187))*($B157-Params!$Q$33),$C157&lt;Params!$K$9+((Params!$L$5-Params!$K$9)/(Params!$L$33-Params!$K$33))*($B157-Params!$K$33),$C157&lt;Params!$L$5+((Params!$Q$4-Params!$L$5)/(Params!$Q$33-Params!$L$33))*($B157-Params!$L$33),$B157&lt;Params!$Q$33),$M$2,"")</f>
        <v/>
      </c>
      <c r="N157" s="3" t="str">
        <f>IF(OR(AND($C157&gt;=Params!$A$26,$B157&gt;=Params!$A$33,$B157&lt;Params!$C$33,$C157&lt;Params!$A$18+((Params!$C$13-Params!$A$18)/(Params!$C$33-Params!$A$33))*($B157-Params!$A$33)),AND($B157&gt;=Params!$C$33,$C157&gt;Params!$C$22+((Params!$E$17-Params!$C$22)/(Params!$E$33-Params!$C$33))*($B157-Params!$C$33),$C157&lt;Params!$C$13+((Params!$E$17-Params!$C$13)/(Params!$E$33-Params!$C$33))*($B157-Params!$C$33))),$N$2,"")</f>
        <v/>
      </c>
      <c r="O157" s="1" t="str">
        <f>IF(AND($C157&gt;=Params!$C$13+((Params!$E$17-Params!$C$13)/(Params!$E$33-Params!$C$33))*($B157-Params!$C$33),$C157&gt;=Params!$E$17+((Params!$H$13-Params!$E$17)/(Params!$H$33-Params!$E$33))*($B157-Params!$E$33),$C157&lt;Params!$C$13+((Params!$D$9-Params!$C$13)/(Params!$D$33-Params!$C$33))*($B157-Params!$C$33),$C157&lt;Params!$D$9+((Params!$H$13-Params!$D$9)/(Params!$H$33-Params!$D$33))*($B157-Params!$D$33)),$O$2,"")</f>
        <v/>
      </c>
      <c r="P157" s="1" t="str">
        <f>IF(AND($C157&gt;=Params!$D$9+((Params!$H$13-Params!$D$9)/(Params!$H$33-Params!$D$33))*($B157-Params!$D$33),$C157&gt;=Params!$H$13+((Params!$K$9-Params!$H$13)/(Params!$K$33-Params!$H$33))*($B157-Params!$H$33),$C157&lt;Params!$D$9+((Params!$G$4-Params!$D$9)/(Params!$G$33-Params!$D$33))*($B157-Params!$D$33),$C157&lt;Params!$G$4+((Params!$K$9-Params!$G$4)/(Params!$K$33-Params!$G$33))*($B157-Params!$G$33)),$P$2,"")</f>
        <v/>
      </c>
      <c r="Q157" s="1" t="str">
        <f>IF(AND($C157&gt;=Params!$G$4+((Params!$K$9-Params!$G$4)/(Params!$K$33-Params!$G$33))*($B157-Params!$G$33),$C157&gt;Params!$K$9+((Params!$L$5-Params!$K$9)/(Params!$L$33-Params!$K$33))*($B157-Params!$K$33),$C157&lt;Params!$G$4+((Params!$L$5-Params!$G$4)/(Params!$L$33-Params!$G$33))*($B157-Params!$G$33)),$Q$2,"")</f>
        <v/>
      </c>
      <c r="R157" s="2" t="str">
        <f>IF(AND(OR($B157&lt;Params!$A$33,AND($B157&gt;=Params!$A$33,$B157&lt;Params!$C$33,$C157&gt;=Params!$A$18+((Params!$C$13-Params!$A$18)/(Params!$C$33-Params!$A$33))*($B157-Params!$A$33)),AND($B157&gt;=Params!$C$33,$B157&lt;Params!$D$33,$C157&gt;=Params!$C$13+((Params!$D$9-Params!$C$13)/(Params!$D$33-Params!$C$33))*($B157-Params!$C$33)),AND($B157&gt;=Params!$D$33,$C157&gt;=Params!$D$9+((Params!$G$4-Params!$D$9)/(Params!$G$33-Params!$D$33))*($B157-Params!$D$33))),$C157&lt;Params!$G$4,$B157&gt;0,$C157&gt;0),$R$2,"")</f>
        <v/>
      </c>
      <c r="S157" s="18" t="str">
        <f t="shared" si="2"/>
        <v>TrachyBasalt</v>
      </c>
      <c r="T157" s="14" t="str">
        <f>IF(AND($S157&lt;&gt;$J$2,$S157&lt;&gt;$K$2,$S157&lt;&gt;$L$2),"",
IF($S157=$J$2,IF(Data!$C157&gt;=Data!$D157+2,"Hawaiite","Potassic Trachybasalt"),
IF($S157=$K$2,IF(Data!$C157&gt;=Data!$D157+2,"Mugearite","Shoshonite"),
IF($S157=$L$2,(IF(Data!$C157&gt;=Data!$D157+2,"Benmoreite","Latite")),""))))</f>
        <v>Potassic Trachybasalt</v>
      </c>
    </row>
    <row r="158" spans="1:20" x14ac:dyDescent="0.2">
      <c r="A158" s="16" t="str">
        <f>Data!$A158</f>
        <v>Iacono-Marziano H2O-CO2</v>
      </c>
      <c r="B158" s="27">
        <f>Data!$B158</f>
        <v>48.86</v>
      </c>
      <c r="C158" s="28">
        <f>Data!$C158+Data!$D158</f>
        <v>5.55</v>
      </c>
      <c r="D158" s="1" t="str">
        <f>IF(AND(AND($B158&gt;=Params!$A$33,$B158&lt;Params!$C$33),AND($C158&gt;=Params!$A$32,$C158&lt;Params!$A$26)),$D$2,"")</f>
        <v/>
      </c>
      <c r="E158" s="1" t="str">
        <f>IF(AND(AND($B158&gt;=Params!$C$33,$B158&lt;Params!$F$33),AND($C158&gt;=Params!$C$32,$C158&lt;Params!$C$22)),$E$2,"")</f>
        <v/>
      </c>
      <c r="F158" s="4" t="str">
        <f>IF(AND($B158&gt;=Params!$F$33,$B158&lt;Params!$J$33,$C158&lt;Params!$F$22+((Params!$J$20-Params!$F$22)/(Params!$J$33-Params!$F$33))*($B158-Params!$F$33)),$F$2,"")</f>
        <v/>
      </c>
      <c r="G158" s="4" t="str">
        <f>IF(AND($B158&gt;=Params!$J$33,$B158&lt;Params!$N$33,$C158&lt;Params!$J$20+((Params!$N$18-Params!$J$20)/(Params!$N$33-Params!$J$33))*($B158-Params!$J$33)),$G$2,"")</f>
        <v/>
      </c>
      <c r="H158" s="4" t="str">
        <f>IF(AND($B158&gt;=Params!$N$33,$C158&lt;Params!$N$18+((Params!$Q$16-Params!$N$18)/(Params!$Q$33-Params!$N$33))*($B158-Params!$N$33),C$3&lt;Params!$Q$16+((Params!$S$32-Params!$Q$16)/(Params!$S$33-Params!$Q$33))*($B158-Params!$Q$33)),$H$2,"")</f>
        <v/>
      </c>
      <c r="I158" s="12" t="str">
        <f>IF(AND($B158&gt;=Params!$Q$33,$C158&gt;=Params!$Q$16+((Params!$S$32-Params!$Q$16)/(Params!$S$33-Params!$Q$33))*($B158-Params!$Q$33)),$I$2,"")</f>
        <v/>
      </c>
      <c r="J158" s="1" t="str">
        <f>IF(AND($C158&gt;=Params!$C$22,$C158&lt;Params!$C$22+((Params!$E$17-Params!$C$22)/(Params!$E$33-Params!$C$33))*($B158-Params!$C$33),$C158&lt;Params!$E$17+((Params!$F$22-Params!$E$17)/(Params!$F$33-Params!$E$33))*($B158-Params!$E$33)),$J$2,"")</f>
        <v>TrachyBasalt</v>
      </c>
      <c r="K158" s="1" t="str">
        <f>IF(AND($C158&gt;=Params!$E$17+((Params!$F$22-Params!$E$17)/(Params!$F$33-Params!$E$33))*($B158-Params!$E$33),$C158&gt;=Params!$F$22+((Params!$J$20-Params!$F$22)/(Params!$J$33-Params!$F$33))*($B158-Params!$F$33),$C158&lt;Params!$E$17+((Params!$H$13-Params!$E$17)/(Params!$H$33-Params!$E$33))*($B158-Params!$E$33),$C158&lt;Params!$H$13+((Params!$J$20-Params!$H$13)/(Params!$J$33-Params!$H$33))*($B158-Params!$H$33)),$K$2,"")</f>
        <v/>
      </c>
      <c r="L158" s="1" t="str">
        <f>IF(AND($C158&gt;=Params!$H$13+((Params!$J$20-Params!$H$13)/(Params!$J$33-Params!$H$33))*($B158-Params!$H$33),$C158&gt;=Params!$J$20+((Params!$N$18-Params!$J$20)/(Params!$N$33-Params!$J$33))*($B158-Params!$J$33),$C158&lt;Params!$H$13+((Params!$K$9-Params!$H$13)/(Params!$K$33-Params!$H$33))*($B158-Params!$H$33),$C158&lt;Params!$K$9+((Params!$N$18-Params!$K$9)/(Params!$N$33-Params!$K$33))*($B158-Params!$K$33)),$L$2,"")</f>
        <v/>
      </c>
      <c r="M158" s="2" t="str">
        <f>IF(AND($C158&gt;=Params!$K$9+((Params!$N$18-Params!$K$9)/(Params!$N$33-Params!$K$33))*($B158-Params!$K$33),$C158&gt;=Params!$N$18+((Params!$Q$16-Params!$N$18)/(Params!$Q$33-Params!$N188))*($B158-Params!$Q$33),$C158&lt;Params!$K$9+((Params!$L$5-Params!$K$9)/(Params!$L$33-Params!$K$33))*($B158-Params!$K$33),$C158&lt;Params!$L$5+((Params!$Q$4-Params!$L$5)/(Params!$Q$33-Params!$L$33))*($B158-Params!$L$33),$B158&lt;Params!$Q$33),$M$2,"")</f>
        <v/>
      </c>
      <c r="N158" s="3" t="str">
        <f>IF(OR(AND($C158&gt;=Params!$A$26,$B158&gt;=Params!$A$33,$B158&lt;Params!$C$33,$C158&lt;Params!$A$18+((Params!$C$13-Params!$A$18)/(Params!$C$33-Params!$A$33))*($B158-Params!$A$33)),AND($B158&gt;=Params!$C$33,$C158&gt;Params!$C$22+((Params!$E$17-Params!$C$22)/(Params!$E$33-Params!$C$33))*($B158-Params!$C$33),$C158&lt;Params!$C$13+((Params!$E$17-Params!$C$13)/(Params!$E$33-Params!$C$33))*($B158-Params!$C$33))),$N$2,"")</f>
        <v/>
      </c>
      <c r="O158" s="1" t="str">
        <f>IF(AND($C158&gt;=Params!$C$13+((Params!$E$17-Params!$C$13)/(Params!$E$33-Params!$C$33))*($B158-Params!$C$33),$C158&gt;=Params!$E$17+((Params!$H$13-Params!$E$17)/(Params!$H$33-Params!$E$33))*($B158-Params!$E$33),$C158&lt;Params!$C$13+((Params!$D$9-Params!$C$13)/(Params!$D$33-Params!$C$33))*($B158-Params!$C$33),$C158&lt;Params!$D$9+((Params!$H$13-Params!$D$9)/(Params!$H$33-Params!$D$33))*($B158-Params!$D$33)),$O$2,"")</f>
        <v/>
      </c>
      <c r="P158" s="1" t="str">
        <f>IF(AND($C158&gt;=Params!$D$9+((Params!$H$13-Params!$D$9)/(Params!$H$33-Params!$D$33))*($B158-Params!$D$33),$C158&gt;=Params!$H$13+((Params!$K$9-Params!$H$13)/(Params!$K$33-Params!$H$33))*($B158-Params!$H$33),$C158&lt;Params!$D$9+((Params!$G$4-Params!$D$9)/(Params!$G$33-Params!$D$33))*($B158-Params!$D$33),$C158&lt;Params!$G$4+((Params!$K$9-Params!$G$4)/(Params!$K$33-Params!$G$33))*($B158-Params!$G$33)),$P$2,"")</f>
        <v/>
      </c>
      <c r="Q158" s="1" t="str">
        <f>IF(AND($C158&gt;=Params!$G$4+((Params!$K$9-Params!$G$4)/(Params!$K$33-Params!$G$33))*($B158-Params!$G$33),$C158&gt;Params!$K$9+((Params!$L$5-Params!$K$9)/(Params!$L$33-Params!$K$33))*($B158-Params!$K$33),$C158&lt;Params!$G$4+((Params!$L$5-Params!$G$4)/(Params!$L$33-Params!$G$33))*($B158-Params!$G$33)),$Q$2,"")</f>
        <v/>
      </c>
      <c r="R158" s="2" t="str">
        <f>IF(AND(OR($B158&lt;Params!$A$33,AND($B158&gt;=Params!$A$33,$B158&lt;Params!$C$33,$C158&gt;=Params!$A$18+((Params!$C$13-Params!$A$18)/(Params!$C$33-Params!$A$33))*($B158-Params!$A$33)),AND($B158&gt;=Params!$C$33,$B158&lt;Params!$D$33,$C158&gt;=Params!$C$13+((Params!$D$9-Params!$C$13)/(Params!$D$33-Params!$C$33))*($B158-Params!$C$33)),AND($B158&gt;=Params!$D$33,$C158&gt;=Params!$D$9+((Params!$G$4-Params!$D$9)/(Params!$G$33-Params!$D$33))*($B158-Params!$D$33))),$C158&lt;Params!$G$4,$B158&gt;0,$C158&gt;0),$R$2,"")</f>
        <v/>
      </c>
      <c r="S158" s="18" t="str">
        <f t="shared" si="2"/>
        <v>TrachyBasalt</v>
      </c>
      <c r="T158" s="14" t="str">
        <f>IF(AND($S158&lt;&gt;$J$2,$S158&lt;&gt;$K$2,$S158&lt;&gt;$L$2),"",
IF($S158=$J$2,IF(Data!$C158&gt;=Data!$D158+2,"Hawaiite","Potassic Trachybasalt"),
IF($S158=$K$2,IF(Data!$C158&gt;=Data!$D158+2,"Mugearite","Shoshonite"),
IF($S158=$L$2,(IF(Data!$C158&gt;=Data!$D158+2,"Benmoreite","Latite")),""))))</f>
        <v>Potassic Trachybasalt</v>
      </c>
    </row>
    <row r="159" spans="1:20" x14ac:dyDescent="0.2">
      <c r="A159" s="16" t="str">
        <f>Data!$A159</f>
        <v>Iacono-Marziano H2O-CO2</v>
      </c>
      <c r="B159" s="27">
        <f>Data!$B159</f>
        <v>48.86</v>
      </c>
      <c r="C159" s="28">
        <f>Data!$C159+Data!$D159</f>
        <v>5.55</v>
      </c>
      <c r="D159" s="1" t="str">
        <f>IF(AND(AND($B159&gt;=Params!$A$33,$B159&lt;Params!$C$33),AND($C159&gt;=Params!$A$32,$C159&lt;Params!$A$26)),$D$2,"")</f>
        <v/>
      </c>
      <c r="E159" s="1" t="str">
        <f>IF(AND(AND($B159&gt;=Params!$C$33,$B159&lt;Params!$F$33),AND($C159&gt;=Params!$C$32,$C159&lt;Params!$C$22)),$E$2,"")</f>
        <v/>
      </c>
      <c r="F159" s="4" t="str">
        <f>IF(AND($B159&gt;=Params!$F$33,$B159&lt;Params!$J$33,$C159&lt;Params!$F$22+((Params!$J$20-Params!$F$22)/(Params!$J$33-Params!$F$33))*($B159-Params!$F$33)),$F$2,"")</f>
        <v/>
      </c>
      <c r="G159" s="4" t="str">
        <f>IF(AND($B159&gt;=Params!$J$33,$B159&lt;Params!$N$33,$C159&lt;Params!$J$20+((Params!$N$18-Params!$J$20)/(Params!$N$33-Params!$J$33))*($B159-Params!$J$33)),$G$2,"")</f>
        <v/>
      </c>
      <c r="H159" s="4" t="str">
        <f>IF(AND($B159&gt;=Params!$N$33,$C159&lt;Params!$N$18+((Params!$Q$16-Params!$N$18)/(Params!$Q$33-Params!$N$33))*($B159-Params!$N$33),C$3&lt;Params!$Q$16+((Params!$S$32-Params!$Q$16)/(Params!$S$33-Params!$Q$33))*($B159-Params!$Q$33)),$H$2,"")</f>
        <v/>
      </c>
      <c r="I159" s="12" t="str">
        <f>IF(AND($B159&gt;=Params!$Q$33,$C159&gt;=Params!$Q$16+((Params!$S$32-Params!$Q$16)/(Params!$S$33-Params!$Q$33))*($B159-Params!$Q$33)),$I$2,"")</f>
        <v/>
      </c>
      <c r="J159" s="1" t="str">
        <f>IF(AND($C159&gt;=Params!$C$22,$C159&lt;Params!$C$22+((Params!$E$17-Params!$C$22)/(Params!$E$33-Params!$C$33))*($B159-Params!$C$33),$C159&lt;Params!$E$17+((Params!$F$22-Params!$E$17)/(Params!$F$33-Params!$E$33))*($B159-Params!$E$33)),$J$2,"")</f>
        <v>TrachyBasalt</v>
      </c>
      <c r="K159" s="1" t="str">
        <f>IF(AND($C159&gt;=Params!$E$17+((Params!$F$22-Params!$E$17)/(Params!$F$33-Params!$E$33))*($B159-Params!$E$33),$C159&gt;=Params!$F$22+((Params!$J$20-Params!$F$22)/(Params!$J$33-Params!$F$33))*($B159-Params!$F$33),$C159&lt;Params!$E$17+((Params!$H$13-Params!$E$17)/(Params!$H$33-Params!$E$33))*($B159-Params!$E$33),$C159&lt;Params!$H$13+((Params!$J$20-Params!$H$13)/(Params!$J$33-Params!$H$33))*($B159-Params!$H$33)),$K$2,"")</f>
        <v/>
      </c>
      <c r="L159" s="1" t="str">
        <f>IF(AND($C159&gt;=Params!$H$13+((Params!$J$20-Params!$H$13)/(Params!$J$33-Params!$H$33))*($B159-Params!$H$33),$C159&gt;=Params!$J$20+((Params!$N$18-Params!$J$20)/(Params!$N$33-Params!$J$33))*($B159-Params!$J$33),$C159&lt;Params!$H$13+((Params!$K$9-Params!$H$13)/(Params!$K$33-Params!$H$33))*($B159-Params!$H$33),$C159&lt;Params!$K$9+((Params!$N$18-Params!$K$9)/(Params!$N$33-Params!$K$33))*($B159-Params!$K$33)),$L$2,"")</f>
        <v/>
      </c>
      <c r="M159" s="2" t="str">
        <f>IF(AND($C159&gt;=Params!$K$9+((Params!$N$18-Params!$K$9)/(Params!$N$33-Params!$K$33))*($B159-Params!$K$33),$C159&gt;=Params!$N$18+((Params!$Q$16-Params!$N$18)/(Params!$Q$33-Params!$N189))*($B159-Params!$Q$33),$C159&lt;Params!$K$9+((Params!$L$5-Params!$K$9)/(Params!$L$33-Params!$K$33))*($B159-Params!$K$33),$C159&lt;Params!$L$5+((Params!$Q$4-Params!$L$5)/(Params!$Q$33-Params!$L$33))*($B159-Params!$L$33),$B159&lt;Params!$Q$33),$M$2,"")</f>
        <v/>
      </c>
      <c r="N159" s="3" t="str">
        <f>IF(OR(AND($C159&gt;=Params!$A$26,$B159&gt;=Params!$A$33,$B159&lt;Params!$C$33,$C159&lt;Params!$A$18+((Params!$C$13-Params!$A$18)/(Params!$C$33-Params!$A$33))*($B159-Params!$A$33)),AND($B159&gt;=Params!$C$33,$C159&gt;Params!$C$22+((Params!$E$17-Params!$C$22)/(Params!$E$33-Params!$C$33))*($B159-Params!$C$33),$C159&lt;Params!$C$13+((Params!$E$17-Params!$C$13)/(Params!$E$33-Params!$C$33))*($B159-Params!$C$33))),$N$2,"")</f>
        <v/>
      </c>
      <c r="O159" s="1" t="str">
        <f>IF(AND($C159&gt;=Params!$C$13+((Params!$E$17-Params!$C$13)/(Params!$E$33-Params!$C$33))*($B159-Params!$C$33),$C159&gt;=Params!$E$17+((Params!$H$13-Params!$E$17)/(Params!$H$33-Params!$E$33))*($B159-Params!$E$33),$C159&lt;Params!$C$13+((Params!$D$9-Params!$C$13)/(Params!$D$33-Params!$C$33))*($B159-Params!$C$33),$C159&lt;Params!$D$9+((Params!$H$13-Params!$D$9)/(Params!$H$33-Params!$D$33))*($B159-Params!$D$33)),$O$2,"")</f>
        <v/>
      </c>
      <c r="P159" s="1" t="str">
        <f>IF(AND($C159&gt;=Params!$D$9+((Params!$H$13-Params!$D$9)/(Params!$H$33-Params!$D$33))*($B159-Params!$D$33),$C159&gt;=Params!$H$13+((Params!$K$9-Params!$H$13)/(Params!$K$33-Params!$H$33))*($B159-Params!$H$33),$C159&lt;Params!$D$9+((Params!$G$4-Params!$D$9)/(Params!$G$33-Params!$D$33))*($B159-Params!$D$33),$C159&lt;Params!$G$4+((Params!$K$9-Params!$G$4)/(Params!$K$33-Params!$G$33))*($B159-Params!$G$33)),$P$2,"")</f>
        <v/>
      </c>
      <c r="Q159" s="1" t="str">
        <f>IF(AND($C159&gt;=Params!$G$4+((Params!$K$9-Params!$G$4)/(Params!$K$33-Params!$G$33))*($B159-Params!$G$33),$C159&gt;Params!$K$9+((Params!$L$5-Params!$K$9)/(Params!$L$33-Params!$K$33))*($B159-Params!$K$33),$C159&lt;Params!$G$4+((Params!$L$5-Params!$G$4)/(Params!$L$33-Params!$G$33))*($B159-Params!$G$33)),$Q$2,"")</f>
        <v/>
      </c>
      <c r="R159" s="2" t="str">
        <f>IF(AND(OR($B159&lt;Params!$A$33,AND($B159&gt;=Params!$A$33,$B159&lt;Params!$C$33,$C159&gt;=Params!$A$18+((Params!$C$13-Params!$A$18)/(Params!$C$33-Params!$A$33))*($B159-Params!$A$33)),AND($B159&gt;=Params!$C$33,$B159&lt;Params!$D$33,$C159&gt;=Params!$C$13+((Params!$D$9-Params!$C$13)/(Params!$D$33-Params!$C$33))*($B159-Params!$C$33)),AND($B159&gt;=Params!$D$33,$C159&gt;=Params!$D$9+((Params!$G$4-Params!$D$9)/(Params!$G$33-Params!$D$33))*($B159-Params!$D$33))),$C159&lt;Params!$G$4,$B159&gt;0,$C159&gt;0),$R$2,"")</f>
        <v/>
      </c>
      <c r="S159" s="18" t="str">
        <f t="shared" si="2"/>
        <v>TrachyBasalt</v>
      </c>
      <c r="T159" s="14" t="str">
        <f>IF(AND($S159&lt;&gt;$J$2,$S159&lt;&gt;$K$2,$S159&lt;&gt;$L$2),"",
IF($S159=$J$2,IF(Data!$C159&gt;=Data!$D159+2,"Hawaiite","Potassic Trachybasalt"),
IF($S159=$K$2,IF(Data!$C159&gt;=Data!$D159+2,"Mugearite","Shoshonite"),
IF($S159=$L$2,(IF(Data!$C159&gt;=Data!$D159+2,"Benmoreite","Latite")),""))))</f>
        <v>Potassic Trachybasalt</v>
      </c>
    </row>
    <row r="160" spans="1:20" x14ac:dyDescent="0.2">
      <c r="A160" s="16" t="str">
        <f>Data!$A160</f>
        <v>Iacono-Marziano H2O-CO2</v>
      </c>
      <c r="B160" s="27">
        <f>Data!$B160</f>
        <v>48.86</v>
      </c>
      <c r="C160" s="28">
        <f>Data!$C160+Data!$D160</f>
        <v>5.55</v>
      </c>
      <c r="D160" s="1" t="str">
        <f>IF(AND(AND($B160&gt;=Params!$A$33,$B160&lt;Params!$C$33),AND($C160&gt;=Params!$A$32,$C160&lt;Params!$A$26)),$D$2,"")</f>
        <v/>
      </c>
      <c r="E160" s="1" t="str">
        <f>IF(AND(AND($B160&gt;=Params!$C$33,$B160&lt;Params!$F$33),AND($C160&gt;=Params!$C$32,$C160&lt;Params!$C$22)),$E$2,"")</f>
        <v/>
      </c>
      <c r="F160" s="4" t="str">
        <f>IF(AND($B160&gt;=Params!$F$33,$B160&lt;Params!$J$33,$C160&lt;Params!$F$22+((Params!$J$20-Params!$F$22)/(Params!$J$33-Params!$F$33))*($B160-Params!$F$33)),$F$2,"")</f>
        <v/>
      </c>
      <c r="G160" s="4" t="str">
        <f>IF(AND($B160&gt;=Params!$J$33,$B160&lt;Params!$N$33,$C160&lt;Params!$J$20+((Params!$N$18-Params!$J$20)/(Params!$N$33-Params!$J$33))*($B160-Params!$J$33)),$G$2,"")</f>
        <v/>
      </c>
      <c r="H160" s="4" t="str">
        <f>IF(AND($B160&gt;=Params!$N$33,$C160&lt;Params!$N$18+((Params!$Q$16-Params!$N$18)/(Params!$Q$33-Params!$N$33))*($B160-Params!$N$33),C$3&lt;Params!$Q$16+((Params!$S$32-Params!$Q$16)/(Params!$S$33-Params!$Q$33))*($B160-Params!$Q$33)),$H$2,"")</f>
        <v/>
      </c>
      <c r="I160" s="12" t="str">
        <f>IF(AND($B160&gt;=Params!$Q$33,$C160&gt;=Params!$Q$16+((Params!$S$32-Params!$Q$16)/(Params!$S$33-Params!$Q$33))*($B160-Params!$Q$33)),$I$2,"")</f>
        <v/>
      </c>
      <c r="J160" s="1" t="str">
        <f>IF(AND($C160&gt;=Params!$C$22,$C160&lt;Params!$C$22+((Params!$E$17-Params!$C$22)/(Params!$E$33-Params!$C$33))*($B160-Params!$C$33),$C160&lt;Params!$E$17+((Params!$F$22-Params!$E$17)/(Params!$F$33-Params!$E$33))*($B160-Params!$E$33)),$J$2,"")</f>
        <v>TrachyBasalt</v>
      </c>
      <c r="K160" s="1" t="str">
        <f>IF(AND($C160&gt;=Params!$E$17+((Params!$F$22-Params!$E$17)/(Params!$F$33-Params!$E$33))*($B160-Params!$E$33),$C160&gt;=Params!$F$22+((Params!$J$20-Params!$F$22)/(Params!$J$33-Params!$F$33))*($B160-Params!$F$33),$C160&lt;Params!$E$17+((Params!$H$13-Params!$E$17)/(Params!$H$33-Params!$E$33))*($B160-Params!$E$33),$C160&lt;Params!$H$13+((Params!$J$20-Params!$H$13)/(Params!$J$33-Params!$H$33))*($B160-Params!$H$33)),$K$2,"")</f>
        <v/>
      </c>
      <c r="L160" s="1" t="str">
        <f>IF(AND($C160&gt;=Params!$H$13+((Params!$J$20-Params!$H$13)/(Params!$J$33-Params!$H$33))*($B160-Params!$H$33),$C160&gt;=Params!$J$20+((Params!$N$18-Params!$J$20)/(Params!$N$33-Params!$J$33))*($B160-Params!$J$33),$C160&lt;Params!$H$13+((Params!$K$9-Params!$H$13)/(Params!$K$33-Params!$H$33))*($B160-Params!$H$33),$C160&lt;Params!$K$9+((Params!$N$18-Params!$K$9)/(Params!$N$33-Params!$K$33))*($B160-Params!$K$33)),$L$2,"")</f>
        <v/>
      </c>
      <c r="M160" s="2" t="str">
        <f>IF(AND($C160&gt;=Params!$K$9+((Params!$N$18-Params!$K$9)/(Params!$N$33-Params!$K$33))*($B160-Params!$K$33),$C160&gt;=Params!$N$18+((Params!$Q$16-Params!$N$18)/(Params!$Q$33-Params!$N190))*($B160-Params!$Q$33),$C160&lt;Params!$K$9+((Params!$L$5-Params!$K$9)/(Params!$L$33-Params!$K$33))*($B160-Params!$K$33),$C160&lt;Params!$L$5+((Params!$Q$4-Params!$L$5)/(Params!$Q$33-Params!$L$33))*($B160-Params!$L$33),$B160&lt;Params!$Q$33),$M$2,"")</f>
        <v/>
      </c>
      <c r="N160" s="3" t="str">
        <f>IF(OR(AND($C160&gt;=Params!$A$26,$B160&gt;=Params!$A$33,$B160&lt;Params!$C$33,$C160&lt;Params!$A$18+((Params!$C$13-Params!$A$18)/(Params!$C$33-Params!$A$33))*($B160-Params!$A$33)),AND($B160&gt;=Params!$C$33,$C160&gt;Params!$C$22+((Params!$E$17-Params!$C$22)/(Params!$E$33-Params!$C$33))*($B160-Params!$C$33),$C160&lt;Params!$C$13+((Params!$E$17-Params!$C$13)/(Params!$E$33-Params!$C$33))*($B160-Params!$C$33))),$N$2,"")</f>
        <v/>
      </c>
      <c r="O160" s="1" t="str">
        <f>IF(AND($C160&gt;=Params!$C$13+((Params!$E$17-Params!$C$13)/(Params!$E$33-Params!$C$33))*($B160-Params!$C$33),$C160&gt;=Params!$E$17+((Params!$H$13-Params!$E$17)/(Params!$H$33-Params!$E$33))*($B160-Params!$E$33),$C160&lt;Params!$C$13+((Params!$D$9-Params!$C$13)/(Params!$D$33-Params!$C$33))*($B160-Params!$C$33),$C160&lt;Params!$D$9+((Params!$H$13-Params!$D$9)/(Params!$H$33-Params!$D$33))*($B160-Params!$D$33)),$O$2,"")</f>
        <v/>
      </c>
      <c r="P160" s="1" t="str">
        <f>IF(AND($C160&gt;=Params!$D$9+((Params!$H$13-Params!$D$9)/(Params!$H$33-Params!$D$33))*($B160-Params!$D$33),$C160&gt;=Params!$H$13+((Params!$K$9-Params!$H$13)/(Params!$K$33-Params!$H$33))*($B160-Params!$H$33),$C160&lt;Params!$D$9+((Params!$G$4-Params!$D$9)/(Params!$G$33-Params!$D$33))*($B160-Params!$D$33),$C160&lt;Params!$G$4+((Params!$K$9-Params!$G$4)/(Params!$K$33-Params!$G$33))*($B160-Params!$G$33)),$P$2,"")</f>
        <v/>
      </c>
      <c r="Q160" s="1" t="str">
        <f>IF(AND($C160&gt;=Params!$G$4+((Params!$K$9-Params!$G$4)/(Params!$K$33-Params!$G$33))*($B160-Params!$G$33),$C160&gt;Params!$K$9+((Params!$L$5-Params!$K$9)/(Params!$L$33-Params!$K$33))*($B160-Params!$K$33),$C160&lt;Params!$G$4+((Params!$L$5-Params!$G$4)/(Params!$L$33-Params!$G$33))*($B160-Params!$G$33)),$Q$2,"")</f>
        <v/>
      </c>
      <c r="R160" s="2" t="str">
        <f>IF(AND(OR($B160&lt;Params!$A$33,AND($B160&gt;=Params!$A$33,$B160&lt;Params!$C$33,$C160&gt;=Params!$A$18+((Params!$C$13-Params!$A$18)/(Params!$C$33-Params!$A$33))*($B160-Params!$A$33)),AND($B160&gt;=Params!$C$33,$B160&lt;Params!$D$33,$C160&gt;=Params!$C$13+((Params!$D$9-Params!$C$13)/(Params!$D$33-Params!$C$33))*($B160-Params!$C$33)),AND($B160&gt;=Params!$D$33,$C160&gt;=Params!$D$9+((Params!$G$4-Params!$D$9)/(Params!$G$33-Params!$D$33))*($B160-Params!$D$33))),$C160&lt;Params!$G$4,$B160&gt;0,$C160&gt;0),$R$2,"")</f>
        <v/>
      </c>
      <c r="S160" s="18" t="str">
        <f t="shared" si="2"/>
        <v>TrachyBasalt</v>
      </c>
      <c r="T160" s="14" t="str">
        <f>IF(AND($S160&lt;&gt;$J$2,$S160&lt;&gt;$K$2,$S160&lt;&gt;$L$2),"",
IF($S160=$J$2,IF(Data!$C160&gt;=Data!$D160+2,"Hawaiite","Potassic Trachybasalt"),
IF($S160=$K$2,IF(Data!$C160&gt;=Data!$D160+2,"Mugearite","Shoshonite"),
IF($S160=$L$2,(IF(Data!$C160&gt;=Data!$D160+2,"Benmoreite","Latite")),""))))</f>
        <v>Potassic Trachybasalt</v>
      </c>
    </row>
    <row r="161" spans="1:20" x14ac:dyDescent="0.2">
      <c r="A161" s="16" t="str">
        <f>Data!$A161</f>
        <v>Iacono-Marziano H2O-CO2</v>
      </c>
      <c r="B161" s="27">
        <f>Data!$B161</f>
        <v>48.86</v>
      </c>
      <c r="C161" s="28">
        <f>Data!$C161+Data!$D161</f>
        <v>5.55</v>
      </c>
      <c r="D161" s="1" t="str">
        <f>IF(AND(AND($B161&gt;=Params!$A$33,$B161&lt;Params!$C$33),AND($C161&gt;=Params!$A$32,$C161&lt;Params!$A$26)),$D$2,"")</f>
        <v/>
      </c>
      <c r="E161" s="1" t="str">
        <f>IF(AND(AND($B161&gt;=Params!$C$33,$B161&lt;Params!$F$33),AND($C161&gt;=Params!$C$32,$C161&lt;Params!$C$22)),$E$2,"")</f>
        <v/>
      </c>
      <c r="F161" s="4" t="str">
        <f>IF(AND($B161&gt;=Params!$F$33,$B161&lt;Params!$J$33,$C161&lt;Params!$F$22+((Params!$J$20-Params!$F$22)/(Params!$J$33-Params!$F$33))*($B161-Params!$F$33)),$F$2,"")</f>
        <v/>
      </c>
      <c r="G161" s="4" t="str">
        <f>IF(AND($B161&gt;=Params!$J$33,$B161&lt;Params!$N$33,$C161&lt;Params!$J$20+((Params!$N$18-Params!$J$20)/(Params!$N$33-Params!$J$33))*($B161-Params!$J$33)),$G$2,"")</f>
        <v/>
      </c>
      <c r="H161" s="4" t="str">
        <f>IF(AND($B161&gt;=Params!$N$33,$C161&lt;Params!$N$18+((Params!$Q$16-Params!$N$18)/(Params!$Q$33-Params!$N$33))*($B161-Params!$N$33),C$3&lt;Params!$Q$16+((Params!$S$32-Params!$Q$16)/(Params!$S$33-Params!$Q$33))*($B161-Params!$Q$33)),$H$2,"")</f>
        <v/>
      </c>
      <c r="I161" s="12" t="str">
        <f>IF(AND($B161&gt;=Params!$Q$33,$C161&gt;=Params!$Q$16+((Params!$S$32-Params!$Q$16)/(Params!$S$33-Params!$Q$33))*($B161-Params!$Q$33)),$I$2,"")</f>
        <v/>
      </c>
      <c r="J161" s="1" t="str">
        <f>IF(AND($C161&gt;=Params!$C$22,$C161&lt;Params!$C$22+((Params!$E$17-Params!$C$22)/(Params!$E$33-Params!$C$33))*($B161-Params!$C$33),$C161&lt;Params!$E$17+((Params!$F$22-Params!$E$17)/(Params!$F$33-Params!$E$33))*($B161-Params!$E$33)),$J$2,"")</f>
        <v>TrachyBasalt</v>
      </c>
      <c r="K161" s="1" t="str">
        <f>IF(AND($C161&gt;=Params!$E$17+((Params!$F$22-Params!$E$17)/(Params!$F$33-Params!$E$33))*($B161-Params!$E$33),$C161&gt;=Params!$F$22+((Params!$J$20-Params!$F$22)/(Params!$J$33-Params!$F$33))*($B161-Params!$F$33),$C161&lt;Params!$E$17+((Params!$H$13-Params!$E$17)/(Params!$H$33-Params!$E$33))*($B161-Params!$E$33),$C161&lt;Params!$H$13+((Params!$J$20-Params!$H$13)/(Params!$J$33-Params!$H$33))*($B161-Params!$H$33)),$K$2,"")</f>
        <v/>
      </c>
      <c r="L161" s="1" t="str">
        <f>IF(AND($C161&gt;=Params!$H$13+((Params!$J$20-Params!$H$13)/(Params!$J$33-Params!$H$33))*($B161-Params!$H$33),$C161&gt;=Params!$J$20+((Params!$N$18-Params!$J$20)/(Params!$N$33-Params!$J$33))*($B161-Params!$J$33),$C161&lt;Params!$H$13+((Params!$K$9-Params!$H$13)/(Params!$K$33-Params!$H$33))*($B161-Params!$H$33),$C161&lt;Params!$K$9+((Params!$N$18-Params!$K$9)/(Params!$N$33-Params!$K$33))*($B161-Params!$K$33)),$L$2,"")</f>
        <v/>
      </c>
      <c r="M161" s="2" t="str">
        <f>IF(AND($C161&gt;=Params!$K$9+((Params!$N$18-Params!$K$9)/(Params!$N$33-Params!$K$33))*($B161-Params!$K$33),$C161&gt;=Params!$N$18+((Params!$Q$16-Params!$N$18)/(Params!$Q$33-Params!$N191))*($B161-Params!$Q$33),$C161&lt;Params!$K$9+((Params!$L$5-Params!$K$9)/(Params!$L$33-Params!$K$33))*($B161-Params!$K$33),$C161&lt;Params!$L$5+((Params!$Q$4-Params!$L$5)/(Params!$Q$33-Params!$L$33))*($B161-Params!$L$33),$B161&lt;Params!$Q$33),$M$2,"")</f>
        <v/>
      </c>
      <c r="N161" s="3" t="str">
        <f>IF(OR(AND($C161&gt;=Params!$A$26,$B161&gt;=Params!$A$33,$B161&lt;Params!$C$33,$C161&lt;Params!$A$18+((Params!$C$13-Params!$A$18)/(Params!$C$33-Params!$A$33))*($B161-Params!$A$33)),AND($B161&gt;=Params!$C$33,$C161&gt;Params!$C$22+((Params!$E$17-Params!$C$22)/(Params!$E$33-Params!$C$33))*($B161-Params!$C$33),$C161&lt;Params!$C$13+((Params!$E$17-Params!$C$13)/(Params!$E$33-Params!$C$33))*($B161-Params!$C$33))),$N$2,"")</f>
        <v/>
      </c>
      <c r="O161" s="1" t="str">
        <f>IF(AND($C161&gt;=Params!$C$13+((Params!$E$17-Params!$C$13)/(Params!$E$33-Params!$C$33))*($B161-Params!$C$33),$C161&gt;=Params!$E$17+((Params!$H$13-Params!$E$17)/(Params!$H$33-Params!$E$33))*($B161-Params!$E$33),$C161&lt;Params!$C$13+((Params!$D$9-Params!$C$13)/(Params!$D$33-Params!$C$33))*($B161-Params!$C$33),$C161&lt;Params!$D$9+((Params!$H$13-Params!$D$9)/(Params!$H$33-Params!$D$33))*($B161-Params!$D$33)),$O$2,"")</f>
        <v/>
      </c>
      <c r="P161" s="1" t="str">
        <f>IF(AND($C161&gt;=Params!$D$9+((Params!$H$13-Params!$D$9)/(Params!$H$33-Params!$D$33))*($B161-Params!$D$33),$C161&gt;=Params!$H$13+((Params!$K$9-Params!$H$13)/(Params!$K$33-Params!$H$33))*($B161-Params!$H$33),$C161&lt;Params!$D$9+((Params!$G$4-Params!$D$9)/(Params!$G$33-Params!$D$33))*($B161-Params!$D$33),$C161&lt;Params!$G$4+((Params!$K$9-Params!$G$4)/(Params!$K$33-Params!$G$33))*($B161-Params!$G$33)),$P$2,"")</f>
        <v/>
      </c>
      <c r="Q161" s="1" t="str">
        <f>IF(AND($C161&gt;=Params!$G$4+((Params!$K$9-Params!$G$4)/(Params!$K$33-Params!$G$33))*($B161-Params!$G$33),$C161&gt;Params!$K$9+((Params!$L$5-Params!$K$9)/(Params!$L$33-Params!$K$33))*($B161-Params!$K$33),$C161&lt;Params!$G$4+((Params!$L$5-Params!$G$4)/(Params!$L$33-Params!$G$33))*($B161-Params!$G$33)),$Q$2,"")</f>
        <v/>
      </c>
      <c r="R161" s="2" t="str">
        <f>IF(AND(OR($B161&lt;Params!$A$33,AND($B161&gt;=Params!$A$33,$B161&lt;Params!$C$33,$C161&gt;=Params!$A$18+((Params!$C$13-Params!$A$18)/(Params!$C$33-Params!$A$33))*($B161-Params!$A$33)),AND($B161&gt;=Params!$C$33,$B161&lt;Params!$D$33,$C161&gt;=Params!$C$13+((Params!$D$9-Params!$C$13)/(Params!$D$33-Params!$C$33))*($B161-Params!$C$33)),AND($B161&gt;=Params!$D$33,$C161&gt;=Params!$D$9+((Params!$G$4-Params!$D$9)/(Params!$G$33-Params!$D$33))*($B161-Params!$D$33))),$C161&lt;Params!$G$4,$B161&gt;0,$C161&gt;0),$R$2,"")</f>
        <v/>
      </c>
      <c r="S161" s="18" t="str">
        <f t="shared" si="2"/>
        <v>TrachyBasalt</v>
      </c>
      <c r="T161" s="14" t="str">
        <f>IF(AND($S161&lt;&gt;$J$2,$S161&lt;&gt;$K$2,$S161&lt;&gt;$L$2),"",
IF($S161=$J$2,IF(Data!$C161&gt;=Data!$D161+2,"Hawaiite","Potassic Trachybasalt"),
IF($S161=$K$2,IF(Data!$C161&gt;=Data!$D161+2,"Mugearite","Shoshonite"),
IF($S161=$L$2,(IF(Data!$C161&gt;=Data!$D161+2,"Benmoreite","Latite")),""))))</f>
        <v>Potassic Trachybasalt</v>
      </c>
    </row>
    <row r="162" spans="1:20" x14ac:dyDescent="0.2">
      <c r="A162" s="16" t="str">
        <f>Data!$A162</f>
        <v>Iacono-Marziano H2O-CO2</v>
      </c>
      <c r="B162" s="27">
        <f>Data!$B162</f>
        <v>48.86</v>
      </c>
      <c r="C162" s="28">
        <f>Data!$C162+Data!$D162</f>
        <v>5.55</v>
      </c>
      <c r="D162" s="1" t="str">
        <f>IF(AND(AND($B162&gt;=Params!$A$33,$B162&lt;Params!$C$33),AND($C162&gt;=Params!$A$32,$C162&lt;Params!$A$26)),$D$2,"")</f>
        <v/>
      </c>
      <c r="E162" s="1" t="str">
        <f>IF(AND(AND($B162&gt;=Params!$C$33,$B162&lt;Params!$F$33),AND($C162&gt;=Params!$C$32,$C162&lt;Params!$C$22)),$E$2,"")</f>
        <v/>
      </c>
      <c r="F162" s="4" t="str">
        <f>IF(AND($B162&gt;=Params!$F$33,$B162&lt;Params!$J$33,$C162&lt;Params!$F$22+((Params!$J$20-Params!$F$22)/(Params!$J$33-Params!$F$33))*($B162-Params!$F$33)),$F$2,"")</f>
        <v/>
      </c>
      <c r="G162" s="4" t="str">
        <f>IF(AND($B162&gt;=Params!$J$33,$B162&lt;Params!$N$33,$C162&lt;Params!$J$20+((Params!$N$18-Params!$J$20)/(Params!$N$33-Params!$J$33))*($B162-Params!$J$33)),$G$2,"")</f>
        <v/>
      </c>
      <c r="H162" s="4" t="str">
        <f>IF(AND($B162&gt;=Params!$N$33,$C162&lt;Params!$N$18+((Params!$Q$16-Params!$N$18)/(Params!$Q$33-Params!$N$33))*($B162-Params!$N$33),C$3&lt;Params!$Q$16+((Params!$S$32-Params!$Q$16)/(Params!$S$33-Params!$Q$33))*($B162-Params!$Q$33)),$H$2,"")</f>
        <v/>
      </c>
      <c r="I162" s="12" t="str">
        <f>IF(AND($B162&gt;=Params!$Q$33,$C162&gt;=Params!$Q$16+((Params!$S$32-Params!$Q$16)/(Params!$S$33-Params!$Q$33))*($B162-Params!$Q$33)),$I$2,"")</f>
        <v/>
      </c>
      <c r="J162" s="1" t="str">
        <f>IF(AND($C162&gt;=Params!$C$22,$C162&lt;Params!$C$22+((Params!$E$17-Params!$C$22)/(Params!$E$33-Params!$C$33))*($B162-Params!$C$33),$C162&lt;Params!$E$17+((Params!$F$22-Params!$E$17)/(Params!$F$33-Params!$E$33))*($B162-Params!$E$33)),$J$2,"")</f>
        <v>TrachyBasalt</v>
      </c>
      <c r="K162" s="1" t="str">
        <f>IF(AND($C162&gt;=Params!$E$17+((Params!$F$22-Params!$E$17)/(Params!$F$33-Params!$E$33))*($B162-Params!$E$33),$C162&gt;=Params!$F$22+((Params!$J$20-Params!$F$22)/(Params!$J$33-Params!$F$33))*($B162-Params!$F$33),$C162&lt;Params!$E$17+((Params!$H$13-Params!$E$17)/(Params!$H$33-Params!$E$33))*($B162-Params!$E$33),$C162&lt;Params!$H$13+((Params!$J$20-Params!$H$13)/(Params!$J$33-Params!$H$33))*($B162-Params!$H$33)),$K$2,"")</f>
        <v/>
      </c>
      <c r="L162" s="1" t="str">
        <f>IF(AND($C162&gt;=Params!$H$13+((Params!$J$20-Params!$H$13)/(Params!$J$33-Params!$H$33))*($B162-Params!$H$33),$C162&gt;=Params!$J$20+((Params!$N$18-Params!$J$20)/(Params!$N$33-Params!$J$33))*($B162-Params!$J$33),$C162&lt;Params!$H$13+((Params!$K$9-Params!$H$13)/(Params!$K$33-Params!$H$33))*($B162-Params!$H$33),$C162&lt;Params!$K$9+((Params!$N$18-Params!$K$9)/(Params!$N$33-Params!$K$33))*($B162-Params!$K$33)),$L$2,"")</f>
        <v/>
      </c>
      <c r="M162" s="2" t="str">
        <f>IF(AND($C162&gt;=Params!$K$9+((Params!$N$18-Params!$K$9)/(Params!$N$33-Params!$K$33))*($B162-Params!$K$33),$C162&gt;=Params!$N$18+((Params!$Q$16-Params!$N$18)/(Params!$Q$33-Params!$N192))*($B162-Params!$Q$33),$C162&lt;Params!$K$9+((Params!$L$5-Params!$K$9)/(Params!$L$33-Params!$K$33))*($B162-Params!$K$33),$C162&lt;Params!$L$5+((Params!$Q$4-Params!$L$5)/(Params!$Q$33-Params!$L$33))*($B162-Params!$L$33),$B162&lt;Params!$Q$33),$M$2,"")</f>
        <v/>
      </c>
      <c r="N162" s="3" t="str">
        <f>IF(OR(AND($C162&gt;=Params!$A$26,$B162&gt;=Params!$A$33,$B162&lt;Params!$C$33,$C162&lt;Params!$A$18+((Params!$C$13-Params!$A$18)/(Params!$C$33-Params!$A$33))*($B162-Params!$A$33)),AND($B162&gt;=Params!$C$33,$C162&gt;Params!$C$22+((Params!$E$17-Params!$C$22)/(Params!$E$33-Params!$C$33))*($B162-Params!$C$33),$C162&lt;Params!$C$13+((Params!$E$17-Params!$C$13)/(Params!$E$33-Params!$C$33))*($B162-Params!$C$33))),$N$2,"")</f>
        <v/>
      </c>
      <c r="O162" s="1" t="str">
        <f>IF(AND($C162&gt;=Params!$C$13+((Params!$E$17-Params!$C$13)/(Params!$E$33-Params!$C$33))*($B162-Params!$C$33),$C162&gt;=Params!$E$17+((Params!$H$13-Params!$E$17)/(Params!$H$33-Params!$E$33))*($B162-Params!$E$33),$C162&lt;Params!$C$13+((Params!$D$9-Params!$C$13)/(Params!$D$33-Params!$C$33))*($B162-Params!$C$33),$C162&lt;Params!$D$9+((Params!$H$13-Params!$D$9)/(Params!$H$33-Params!$D$33))*($B162-Params!$D$33)),$O$2,"")</f>
        <v/>
      </c>
      <c r="P162" s="1" t="str">
        <f>IF(AND($C162&gt;=Params!$D$9+((Params!$H$13-Params!$D$9)/(Params!$H$33-Params!$D$33))*($B162-Params!$D$33),$C162&gt;=Params!$H$13+((Params!$K$9-Params!$H$13)/(Params!$K$33-Params!$H$33))*($B162-Params!$H$33),$C162&lt;Params!$D$9+((Params!$G$4-Params!$D$9)/(Params!$G$33-Params!$D$33))*($B162-Params!$D$33),$C162&lt;Params!$G$4+((Params!$K$9-Params!$G$4)/(Params!$K$33-Params!$G$33))*($B162-Params!$G$33)),$P$2,"")</f>
        <v/>
      </c>
      <c r="Q162" s="1" t="str">
        <f>IF(AND($C162&gt;=Params!$G$4+((Params!$K$9-Params!$G$4)/(Params!$K$33-Params!$G$33))*($B162-Params!$G$33),$C162&gt;Params!$K$9+((Params!$L$5-Params!$K$9)/(Params!$L$33-Params!$K$33))*($B162-Params!$K$33),$C162&lt;Params!$G$4+((Params!$L$5-Params!$G$4)/(Params!$L$33-Params!$G$33))*($B162-Params!$G$33)),$Q$2,"")</f>
        <v/>
      </c>
      <c r="R162" s="2" t="str">
        <f>IF(AND(OR($B162&lt;Params!$A$33,AND($B162&gt;=Params!$A$33,$B162&lt;Params!$C$33,$C162&gt;=Params!$A$18+((Params!$C$13-Params!$A$18)/(Params!$C$33-Params!$A$33))*($B162-Params!$A$33)),AND($B162&gt;=Params!$C$33,$B162&lt;Params!$D$33,$C162&gt;=Params!$C$13+((Params!$D$9-Params!$C$13)/(Params!$D$33-Params!$C$33))*($B162-Params!$C$33)),AND($B162&gt;=Params!$D$33,$C162&gt;=Params!$D$9+((Params!$G$4-Params!$D$9)/(Params!$G$33-Params!$D$33))*($B162-Params!$D$33))),$C162&lt;Params!$G$4,$B162&gt;0,$C162&gt;0),$R$2,"")</f>
        <v/>
      </c>
      <c r="S162" s="18" t="str">
        <f t="shared" si="2"/>
        <v>TrachyBasalt</v>
      </c>
      <c r="T162" s="14" t="str">
        <f>IF(AND($S162&lt;&gt;$J$2,$S162&lt;&gt;$K$2,$S162&lt;&gt;$L$2),"",
IF($S162=$J$2,IF(Data!$C162&gt;=Data!$D162+2,"Hawaiite","Potassic Trachybasalt"),
IF($S162=$K$2,IF(Data!$C162&gt;=Data!$D162+2,"Mugearite","Shoshonite"),
IF($S162=$L$2,(IF(Data!$C162&gt;=Data!$D162+2,"Benmoreite","Latite")),""))))</f>
        <v>Potassic Trachybasalt</v>
      </c>
    </row>
    <row r="163" spans="1:20" x14ac:dyDescent="0.2">
      <c r="A163" s="16" t="str">
        <f>Data!$A163</f>
        <v>Iacono-Marziano H2O-CO2</v>
      </c>
      <c r="B163" s="27">
        <f>Data!$B163</f>
        <v>48.86</v>
      </c>
      <c r="C163" s="28">
        <f>Data!$C163+Data!$D163</f>
        <v>5.55</v>
      </c>
      <c r="D163" s="1" t="str">
        <f>IF(AND(AND($B163&gt;=Params!$A$33,$B163&lt;Params!$C$33),AND($C163&gt;=Params!$A$32,$C163&lt;Params!$A$26)),$D$2,"")</f>
        <v/>
      </c>
      <c r="E163" s="1" t="str">
        <f>IF(AND(AND($B163&gt;=Params!$C$33,$B163&lt;Params!$F$33),AND($C163&gt;=Params!$C$32,$C163&lt;Params!$C$22)),$E$2,"")</f>
        <v/>
      </c>
      <c r="F163" s="4" t="str">
        <f>IF(AND($B163&gt;=Params!$F$33,$B163&lt;Params!$J$33,$C163&lt;Params!$F$22+((Params!$J$20-Params!$F$22)/(Params!$J$33-Params!$F$33))*($B163-Params!$F$33)),$F$2,"")</f>
        <v/>
      </c>
      <c r="G163" s="4" t="str">
        <f>IF(AND($B163&gt;=Params!$J$33,$B163&lt;Params!$N$33,$C163&lt;Params!$J$20+((Params!$N$18-Params!$J$20)/(Params!$N$33-Params!$J$33))*($B163-Params!$J$33)),$G$2,"")</f>
        <v/>
      </c>
      <c r="H163" s="4" t="str">
        <f>IF(AND($B163&gt;=Params!$N$33,$C163&lt;Params!$N$18+((Params!$Q$16-Params!$N$18)/(Params!$Q$33-Params!$N$33))*($B163-Params!$N$33),C$3&lt;Params!$Q$16+((Params!$S$32-Params!$Q$16)/(Params!$S$33-Params!$Q$33))*($B163-Params!$Q$33)),$H$2,"")</f>
        <v/>
      </c>
      <c r="I163" s="12" t="str">
        <f>IF(AND($B163&gt;=Params!$Q$33,$C163&gt;=Params!$Q$16+((Params!$S$32-Params!$Q$16)/(Params!$S$33-Params!$Q$33))*($B163-Params!$Q$33)),$I$2,"")</f>
        <v/>
      </c>
      <c r="J163" s="1" t="str">
        <f>IF(AND($C163&gt;=Params!$C$22,$C163&lt;Params!$C$22+((Params!$E$17-Params!$C$22)/(Params!$E$33-Params!$C$33))*($B163-Params!$C$33),$C163&lt;Params!$E$17+((Params!$F$22-Params!$E$17)/(Params!$F$33-Params!$E$33))*($B163-Params!$E$33)),$J$2,"")</f>
        <v>TrachyBasalt</v>
      </c>
      <c r="K163" s="1" t="str">
        <f>IF(AND($C163&gt;=Params!$E$17+((Params!$F$22-Params!$E$17)/(Params!$F$33-Params!$E$33))*($B163-Params!$E$33),$C163&gt;=Params!$F$22+((Params!$J$20-Params!$F$22)/(Params!$J$33-Params!$F$33))*($B163-Params!$F$33),$C163&lt;Params!$E$17+((Params!$H$13-Params!$E$17)/(Params!$H$33-Params!$E$33))*($B163-Params!$E$33),$C163&lt;Params!$H$13+((Params!$J$20-Params!$H$13)/(Params!$J$33-Params!$H$33))*($B163-Params!$H$33)),$K$2,"")</f>
        <v/>
      </c>
      <c r="L163" s="1" t="str">
        <f>IF(AND($C163&gt;=Params!$H$13+((Params!$J$20-Params!$H$13)/(Params!$J$33-Params!$H$33))*($B163-Params!$H$33),$C163&gt;=Params!$J$20+((Params!$N$18-Params!$J$20)/(Params!$N$33-Params!$J$33))*($B163-Params!$J$33),$C163&lt;Params!$H$13+((Params!$K$9-Params!$H$13)/(Params!$K$33-Params!$H$33))*($B163-Params!$H$33),$C163&lt;Params!$K$9+((Params!$N$18-Params!$K$9)/(Params!$N$33-Params!$K$33))*($B163-Params!$K$33)),$L$2,"")</f>
        <v/>
      </c>
      <c r="M163" s="2" t="str">
        <f>IF(AND($C163&gt;=Params!$K$9+((Params!$N$18-Params!$K$9)/(Params!$N$33-Params!$K$33))*($B163-Params!$K$33),$C163&gt;=Params!$N$18+((Params!$Q$16-Params!$N$18)/(Params!$Q$33-Params!$N193))*($B163-Params!$Q$33),$C163&lt;Params!$K$9+((Params!$L$5-Params!$K$9)/(Params!$L$33-Params!$K$33))*($B163-Params!$K$33),$C163&lt;Params!$L$5+((Params!$Q$4-Params!$L$5)/(Params!$Q$33-Params!$L$33))*($B163-Params!$L$33),$B163&lt;Params!$Q$33),$M$2,"")</f>
        <v/>
      </c>
      <c r="N163" s="3" t="str">
        <f>IF(OR(AND($C163&gt;=Params!$A$26,$B163&gt;=Params!$A$33,$B163&lt;Params!$C$33,$C163&lt;Params!$A$18+((Params!$C$13-Params!$A$18)/(Params!$C$33-Params!$A$33))*($B163-Params!$A$33)),AND($B163&gt;=Params!$C$33,$C163&gt;Params!$C$22+((Params!$E$17-Params!$C$22)/(Params!$E$33-Params!$C$33))*($B163-Params!$C$33),$C163&lt;Params!$C$13+((Params!$E$17-Params!$C$13)/(Params!$E$33-Params!$C$33))*($B163-Params!$C$33))),$N$2,"")</f>
        <v/>
      </c>
      <c r="O163" s="1" t="str">
        <f>IF(AND($C163&gt;=Params!$C$13+((Params!$E$17-Params!$C$13)/(Params!$E$33-Params!$C$33))*($B163-Params!$C$33),$C163&gt;=Params!$E$17+((Params!$H$13-Params!$E$17)/(Params!$H$33-Params!$E$33))*($B163-Params!$E$33),$C163&lt;Params!$C$13+((Params!$D$9-Params!$C$13)/(Params!$D$33-Params!$C$33))*($B163-Params!$C$33),$C163&lt;Params!$D$9+((Params!$H$13-Params!$D$9)/(Params!$H$33-Params!$D$33))*($B163-Params!$D$33)),$O$2,"")</f>
        <v/>
      </c>
      <c r="P163" s="1" t="str">
        <f>IF(AND($C163&gt;=Params!$D$9+((Params!$H$13-Params!$D$9)/(Params!$H$33-Params!$D$33))*($B163-Params!$D$33),$C163&gt;=Params!$H$13+((Params!$K$9-Params!$H$13)/(Params!$K$33-Params!$H$33))*($B163-Params!$H$33),$C163&lt;Params!$D$9+((Params!$G$4-Params!$D$9)/(Params!$G$33-Params!$D$33))*($B163-Params!$D$33),$C163&lt;Params!$G$4+((Params!$K$9-Params!$G$4)/(Params!$K$33-Params!$G$33))*($B163-Params!$G$33)),$P$2,"")</f>
        <v/>
      </c>
      <c r="Q163" s="1" t="str">
        <f>IF(AND($C163&gt;=Params!$G$4+((Params!$K$9-Params!$G$4)/(Params!$K$33-Params!$G$33))*($B163-Params!$G$33),$C163&gt;Params!$K$9+((Params!$L$5-Params!$K$9)/(Params!$L$33-Params!$K$33))*($B163-Params!$K$33),$C163&lt;Params!$G$4+((Params!$L$5-Params!$G$4)/(Params!$L$33-Params!$G$33))*($B163-Params!$G$33)),$Q$2,"")</f>
        <v/>
      </c>
      <c r="R163" s="2" t="str">
        <f>IF(AND(OR($B163&lt;Params!$A$33,AND($B163&gt;=Params!$A$33,$B163&lt;Params!$C$33,$C163&gt;=Params!$A$18+((Params!$C$13-Params!$A$18)/(Params!$C$33-Params!$A$33))*($B163-Params!$A$33)),AND($B163&gt;=Params!$C$33,$B163&lt;Params!$D$33,$C163&gt;=Params!$C$13+((Params!$D$9-Params!$C$13)/(Params!$D$33-Params!$C$33))*($B163-Params!$C$33)),AND($B163&gt;=Params!$D$33,$C163&gt;=Params!$D$9+((Params!$G$4-Params!$D$9)/(Params!$G$33-Params!$D$33))*($B163-Params!$D$33))),$C163&lt;Params!$G$4,$B163&gt;0,$C163&gt;0),$R$2,"")</f>
        <v/>
      </c>
      <c r="S163" s="18" t="str">
        <f t="shared" si="2"/>
        <v>TrachyBasalt</v>
      </c>
      <c r="T163" s="14" t="str">
        <f>IF(AND($S163&lt;&gt;$J$2,$S163&lt;&gt;$K$2,$S163&lt;&gt;$L$2),"",
IF($S163=$J$2,IF(Data!$C163&gt;=Data!$D163+2,"Hawaiite","Potassic Trachybasalt"),
IF($S163=$K$2,IF(Data!$C163&gt;=Data!$D163+2,"Mugearite","Shoshonite"),
IF($S163=$L$2,(IF(Data!$C163&gt;=Data!$D163+2,"Benmoreite","Latite")),""))))</f>
        <v>Potassic Trachybasalt</v>
      </c>
    </row>
    <row r="164" spans="1:20" x14ac:dyDescent="0.2">
      <c r="A164" s="16" t="str">
        <f>Data!$A164</f>
        <v>Iacono-Marziano H2O-CO2</v>
      </c>
      <c r="B164" s="27">
        <f>Data!$B164</f>
        <v>48.86</v>
      </c>
      <c r="C164" s="28">
        <f>Data!$C164+Data!$D164</f>
        <v>5.55</v>
      </c>
      <c r="D164" s="1" t="str">
        <f>IF(AND(AND($B164&gt;=Params!$A$33,$B164&lt;Params!$C$33),AND($C164&gt;=Params!$A$32,$C164&lt;Params!$A$26)),$D$2,"")</f>
        <v/>
      </c>
      <c r="E164" s="1" t="str">
        <f>IF(AND(AND($B164&gt;=Params!$C$33,$B164&lt;Params!$F$33),AND($C164&gt;=Params!$C$32,$C164&lt;Params!$C$22)),$E$2,"")</f>
        <v/>
      </c>
      <c r="F164" s="4" t="str">
        <f>IF(AND($B164&gt;=Params!$F$33,$B164&lt;Params!$J$33,$C164&lt;Params!$F$22+((Params!$J$20-Params!$F$22)/(Params!$J$33-Params!$F$33))*($B164-Params!$F$33)),$F$2,"")</f>
        <v/>
      </c>
      <c r="G164" s="4" t="str">
        <f>IF(AND($B164&gt;=Params!$J$33,$B164&lt;Params!$N$33,$C164&lt;Params!$J$20+((Params!$N$18-Params!$J$20)/(Params!$N$33-Params!$J$33))*($B164-Params!$J$33)),$G$2,"")</f>
        <v/>
      </c>
      <c r="H164" s="4" t="str">
        <f>IF(AND($B164&gt;=Params!$N$33,$C164&lt;Params!$N$18+((Params!$Q$16-Params!$N$18)/(Params!$Q$33-Params!$N$33))*($B164-Params!$N$33),C$3&lt;Params!$Q$16+((Params!$S$32-Params!$Q$16)/(Params!$S$33-Params!$Q$33))*($B164-Params!$Q$33)),$H$2,"")</f>
        <v/>
      </c>
      <c r="I164" s="12" t="str">
        <f>IF(AND($B164&gt;=Params!$Q$33,$C164&gt;=Params!$Q$16+((Params!$S$32-Params!$Q$16)/(Params!$S$33-Params!$Q$33))*($B164-Params!$Q$33)),$I$2,"")</f>
        <v/>
      </c>
      <c r="J164" s="1" t="str">
        <f>IF(AND($C164&gt;=Params!$C$22,$C164&lt;Params!$C$22+((Params!$E$17-Params!$C$22)/(Params!$E$33-Params!$C$33))*($B164-Params!$C$33),$C164&lt;Params!$E$17+((Params!$F$22-Params!$E$17)/(Params!$F$33-Params!$E$33))*($B164-Params!$E$33)),$J$2,"")</f>
        <v>TrachyBasalt</v>
      </c>
      <c r="K164" s="1" t="str">
        <f>IF(AND($C164&gt;=Params!$E$17+((Params!$F$22-Params!$E$17)/(Params!$F$33-Params!$E$33))*($B164-Params!$E$33),$C164&gt;=Params!$F$22+((Params!$J$20-Params!$F$22)/(Params!$J$33-Params!$F$33))*($B164-Params!$F$33),$C164&lt;Params!$E$17+((Params!$H$13-Params!$E$17)/(Params!$H$33-Params!$E$33))*($B164-Params!$E$33),$C164&lt;Params!$H$13+((Params!$J$20-Params!$H$13)/(Params!$J$33-Params!$H$33))*($B164-Params!$H$33)),$K$2,"")</f>
        <v/>
      </c>
      <c r="L164" s="1" t="str">
        <f>IF(AND($C164&gt;=Params!$H$13+((Params!$J$20-Params!$H$13)/(Params!$J$33-Params!$H$33))*($B164-Params!$H$33),$C164&gt;=Params!$J$20+((Params!$N$18-Params!$J$20)/(Params!$N$33-Params!$J$33))*($B164-Params!$J$33),$C164&lt;Params!$H$13+((Params!$K$9-Params!$H$13)/(Params!$K$33-Params!$H$33))*($B164-Params!$H$33),$C164&lt;Params!$K$9+((Params!$N$18-Params!$K$9)/(Params!$N$33-Params!$K$33))*($B164-Params!$K$33)),$L$2,"")</f>
        <v/>
      </c>
      <c r="M164" s="2" t="str">
        <f>IF(AND($C164&gt;=Params!$K$9+((Params!$N$18-Params!$K$9)/(Params!$N$33-Params!$K$33))*($B164-Params!$K$33),$C164&gt;=Params!$N$18+((Params!$Q$16-Params!$N$18)/(Params!$Q$33-Params!$N194))*($B164-Params!$Q$33),$C164&lt;Params!$K$9+((Params!$L$5-Params!$K$9)/(Params!$L$33-Params!$K$33))*($B164-Params!$K$33),$C164&lt;Params!$L$5+((Params!$Q$4-Params!$L$5)/(Params!$Q$33-Params!$L$33))*($B164-Params!$L$33),$B164&lt;Params!$Q$33),$M$2,"")</f>
        <v/>
      </c>
      <c r="N164" s="3" t="str">
        <f>IF(OR(AND($C164&gt;=Params!$A$26,$B164&gt;=Params!$A$33,$B164&lt;Params!$C$33,$C164&lt;Params!$A$18+((Params!$C$13-Params!$A$18)/(Params!$C$33-Params!$A$33))*($B164-Params!$A$33)),AND($B164&gt;=Params!$C$33,$C164&gt;Params!$C$22+((Params!$E$17-Params!$C$22)/(Params!$E$33-Params!$C$33))*($B164-Params!$C$33),$C164&lt;Params!$C$13+((Params!$E$17-Params!$C$13)/(Params!$E$33-Params!$C$33))*($B164-Params!$C$33))),$N$2,"")</f>
        <v/>
      </c>
      <c r="O164" s="1" t="str">
        <f>IF(AND($C164&gt;=Params!$C$13+((Params!$E$17-Params!$C$13)/(Params!$E$33-Params!$C$33))*($B164-Params!$C$33),$C164&gt;=Params!$E$17+((Params!$H$13-Params!$E$17)/(Params!$H$33-Params!$E$33))*($B164-Params!$E$33),$C164&lt;Params!$C$13+((Params!$D$9-Params!$C$13)/(Params!$D$33-Params!$C$33))*($B164-Params!$C$33),$C164&lt;Params!$D$9+((Params!$H$13-Params!$D$9)/(Params!$H$33-Params!$D$33))*($B164-Params!$D$33)),$O$2,"")</f>
        <v/>
      </c>
      <c r="P164" s="1" t="str">
        <f>IF(AND($C164&gt;=Params!$D$9+((Params!$H$13-Params!$D$9)/(Params!$H$33-Params!$D$33))*($B164-Params!$D$33),$C164&gt;=Params!$H$13+((Params!$K$9-Params!$H$13)/(Params!$K$33-Params!$H$33))*($B164-Params!$H$33),$C164&lt;Params!$D$9+((Params!$G$4-Params!$D$9)/(Params!$G$33-Params!$D$33))*($B164-Params!$D$33),$C164&lt;Params!$G$4+((Params!$K$9-Params!$G$4)/(Params!$K$33-Params!$G$33))*($B164-Params!$G$33)),$P$2,"")</f>
        <v/>
      </c>
      <c r="Q164" s="1" t="str">
        <f>IF(AND($C164&gt;=Params!$G$4+((Params!$K$9-Params!$G$4)/(Params!$K$33-Params!$G$33))*($B164-Params!$G$33),$C164&gt;Params!$K$9+((Params!$L$5-Params!$K$9)/(Params!$L$33-Params!$K$33))*($B164-Params!$K$33),$C164&lt;Params!$G$4+((Params!$L$5-Params!$G$4)/(Params!$L$33-Params!$G$33))*($B164-Params!$G$33)),$Q$2,"")</f>
        <v/>
      </c>
      <c r="R164" s="2" t="str">
        <f>IF(AND(OR($B164&lt;Params!$A$33,AND($B164&gt;=Params!$A$33,$B164&lt;Params!$C$33,$C164&gt;=Params!$A$18+((Params!$C$13-Params!$A$18)/(Params!$C$33-Params!$A$33))*($B164-Params!$A$33)),AND($B164&gt;=Params!$C$33,$B164&lt;Params!$D$33,$C164&gt;=Params!$C$13+((Params!$D$9-Params!$C$13)/(Params!$D$33-Params!$C$33))*($B164-Params!$C$33)),AND($B164&gt;=Params!$D$33,$C164&gt;=Params!$D$9+((Params!$G$4-Params!$D$9)/(Params!$G$33-Params!$D$33))*($B164-Params!$D$33))),$C164&lt;Params!$G$4,$B164&gt;0,$C164&gt;0),$R$2,"")</f>
        <v/>
      </c>
      <c r="S164" s="18" t="str">
        <f t="shared" si="2"/>
        <v>TrachyBasalt</v>
      </c>
      <c r="T164" s="14" t="str">
        <f>IF(AND($S164&lt;&gt;$J$2,$S164&lt;&gt;$K$2,$S164&lt;&gt;$L$2),"",
IF($S164=$J$2,IF(Data!$C164&gt;=Data!$D164+2,"Hawaiite","Potassic Trachybasalt"),
IF($S164=$K$2,IF(Data!$C164&gt;=Data!$D164+2,"Mugearite","Shoshonite"),
IF($S164=$L$2,(IF(Data!$C164&gt;=Data!$D164+2,"Benmoreite","Latite")),""))))</f>
        <v>Potassic Trachybasalt</v>
      </c>
    </row>
    <row r="165" spans="1:20" x14ac:dyDescent="0.2">
      <c r="A165" s="16" t="str">
        <f>Data!$A165</f>
        <v>Iacono-Marziano H2O-CO2</v>
      </c>
      <c r="B165" s="27">
        <f>Data!$B165</f>
        <v>48.86</v>
      </c>
      <c r="C165" s="28">
        <f>Data!$C165+Data!$D165</f>
        <v>5.55</v>
      </c>
      <c r="D165" s="1" t="str">
        <f>IF(AND(AND($B165&gt;=Params!$A$33,$B165&lt;Params!$C$33),AND($C165&gt;=Params!$A$32,$C165&lt;Params!$A$26)),$D$2,"")</f>
        <v/>
      </c>
      <c r="E165" s="1" t="str">
        <f>IF(AND(AND($B165&gt;=Params!$C$33,$B165&lt;Params!$F$33),AND($C165&gt;=Params!$C$32,$C165&lt;Params!$C$22)),$E$2,"")</f>
        <v/>
      </c>
      <c r="F165" s="4" t="str">
        <f>IF(AND($B165&gt;=Params!$F$33,$B165&lt;Params!$J$33,$C165&lt;Params!$F$22+((Params!$J$20-Params!$F$22)/(Params!$J$33-Params!$F$33))*($B165-Params!$F$33)),$F$2,"")</f>
        <v/>
      </c>
      <c r="G165" s="4" t="str">
        <f>IF(AND($B165&gt;=Params!$J$33,$B165&lt;Params!$N$33,$C165&lt;Params!$J$20+((Params!$N$18-Params!$J$20)/(Params!$N$33-Params!$J$33))*($B165-Params!$J$33)),$G$2,"")</f>
        <v/>
      </c>
      <c r="H165" s="4" t="str">
        <f>IF(AND($B165&gt;=Params!$N$33,$C165&lt;Params!$N$18+((Params!$Q$16-Params!$N$18)/(Params!$Q$33-Params!$N$33))*($B165-Params!$N$33),C$3&lt;Params!$Q$16+((Params!$S$32-Params!$Q$16)/(Params!$S$33-Params!$Q$33))*($B165-Params!$Q$33)),$H$2,"")</f>
        <v/>
      </c>
      <c r="I165" s="12" t="str">
        <f>IF(AND($B165&gt;=Params!$Q$33,$C165&gt;=Params!$Q$16+((Params!$S$32-Params!$Q$16)/(Params!$S$33-Params!$Q$33))*($B165-Params!$Q$33)),$I$2,"")</f>
        <v/>
      </c>
      <c r="J165" s="1" t="str">
        <f>IF(AND($C165&gt;=Params!$C$22,$C165&lt;Params!$C$22+((Params!$E$17-Params!$C$22)/(Params!$E$33-Params!$C$33))*($B165-Params!$C$33),$C165&lt;Params!$E$17+((Params!$F$22-Params!$E$17)/(Params!$F$33-Params!$E$33))*($B165-Params!$E$33)),$J$2,"")</f>
        <v>TrachyBasalt</v>
      </c>
      <c r="K165" s="1" t="str">
        <f>IF(AND($C165&gt;=Params!$E$17+((Params!$F$22-Params!$E$17)/(Params!$F$33-Params!$E$33))*($B165-Params!$E$33),$C165&gt;=Params!$F$22+((Params!$J$20-Params!$F$22)/(Params!$J$33-Params!$F$33))*($B165-Params!$F$33),$C165&lt;Params!$E$17+((Params!$H$13-Params!$E$17)/(Params!$H$33-Params!$E$33))*($B165-Params!$E$33),$C165&lt;Params!$H$13+((Params!$J$20-Params!$H$13)/(Params!$J$33-Params!$H$33))*($B165-Params!$H$33)),$K$2,"")</f>
        <v/>
      </c>
      <c r="L165" s="1" t="str">
        <f>IF(AND($C165&gt;=Params!$H$13+((Params!$J$20-Params!$H$13)/(Params!$J$33-Params!$H$33))*($B165-Params!$H$33),$C165&gt;=Params!$J$20+((Params!$N$18-Params!$J$20)/(Params!$N$33-Params!$J$33))*($B165-Params!$J$33),$C165&lt;Params!$H$13+((Params!$K$9-Params!$H$13)/(Params!$K$33-Params!$H$33))*($B165-Params!$H$33),$C165&lt;Params!$K$9+((Params!$N$18-Params!$K$9)/(Params!$N$33-Params!$K$33))*($B165-Params!$K$33)),$L$2,"")</f>
        <v/>
      </c>
      <c r="M165" s="2" t="str">
        <f>IF(AND($C165&gt;=Params!$K$9+((Params!$N$18-Params!$K$9)/(Params!$N$33-Params!$K$33))*($B165-Params!$K$33),$C165&gt;=Params!$N$18+((Params!$Q$16-Params!$N$18)/(Params!$Q$33-Params!$N195))*($B165-Params!$Q$33),$C165&lt;Params!$K$9+((Params!$L$5-Params!$K$9)/(Params!$L$33-Params!$K$33))*($B165-Params!$K$33),$C165&lt;Params!$L$5+((Params!$Q$4-Params!$L$5)/(Params!$Q$33-Params!$L$33))*($B165-Params!$L$33),$B165&lt;Params!$Q$33),$M$2,"")</f>
        <v/>
      </c>
      <c r="N165" s="3" t="str">
        <f>IF(OR(AND($C165&gt;=Params!$A$26,$B165&gt;=Params!$A$33,$B165&lt;Params!$C$33,$C165&lt;Params!$A$18+((Params!$C$13-Params!$A$18)/(Params!$C$33-Params!$A$33))*($B165-Params!$A$33)),AND($B165&gt;=Params!$C$33,$C165&gt;Params!$C$22+((Params!$E$17-Params!$C$22)/(Params!$E$33-Params!$C$33))*($B165-Params!$C$33),$C165&lt;Params!$C$13+((Params!$E$17-Params!$C$13)/(Params!$E$33-Params!$C$33))*($B165-Params!$C$33))),$N$2,"")</f>
        <v/>
      </c>
      <c r="O165" s="1" t="str">
        <f>IF(AND($C165&gt;=Params!$C$13+((Params!$E$17-Params!$C$13)/(Params!$E$33-Params!$C$33))*($B165-Params!$C$33),$C165&gt;=Params!$E$17+((Params!$H$13-Params!$E$17)/(Params!$H$33-Params!$E$33))*($B165-Params!$E$33),$C165&lt;Params!$C$13+((Params!$D$9-Params!$C$13)/(Params!$D$33-Params!$C$33))*($B165-Params!$C$33),$C165&lt;Params!$D$9+((Params!$H$13-Params!$D$9)/(Params!$H$33-Params!$D$33))*($B165-Params!$D$33)),$O$2,"")</f>
        <v/>
      </c>
      <c r="P165" s="1" t="str">
        <f>IF(AND($C165&gt;=Params!$D$9+((Params!$H$13-Params!$D$9)/(Params!$H$33-Params!$D$33))*($B165-Params!$D$33),$C165&gt;=Params!$H$13+((Params!$K$9-Params!$H$13)/(Params!$K$33-Params!$H$33))*($B165-Params!$H$33),$C165&lt;Params!$D$9+((Params!$G$4-Params!$D$9)/(Params!$G$33-Params!$D$33))*($B165-Params!$D$33),$C165&lt;Params!$G$4+((Params!$K$9-Params!$G$4)/(Params!$K$33-Params!$G$33))*($B165-Params!$G$33)),$P$2,"")</f>
        <v/>
      </c>
      <c r="Q165" s="1" t="str">
        <f>IF(AND($C165&gt;=Params!$G$4+((Params!$K$9-Params!$G$4)/(Params!$K$33-Params!$G$33))*($B165-Params!$G$33),$C165&gt;Params!$K$9+((Params!$L$5-Params!$K$9)/(Params!$L$33-Params!$K$33))*($B165-Params!$K$33),$C165&lt;Params!$G$4+((Params!$L$5-Params!$G$4)/(Params!$L$33-Params!$G$33))*($B165-Params!$G$33)),$Q$2,"")</f>
        <v/>
      </c>
      <c r="R165" s="2" t="str">
        <f>IF(AND(OR($B165&lt;Params!$A$33,AND($B165&gt;=Params!$A$33,$B165&lt;Params!$C$33,$C165&gt;=Params!$A$18+((Params!$C$13-Params!$A$18)/(Params!$C$33-Params!$A$33))*($B165-Params!$A$33)),AND($B165&gt;=Params!$C$33,$B165&lt;Params!$D$33,$C165&gt;=Params!$C$13+((Params!$D$9-Params!$C$13)/(Params!$D$33-Params!$C$33))*($B165-Params!$C$33)),AND($B165&gt;=Params!$D$33,$C165&gt;=Params!$D$9+((Params!$G$4-Params!$D$9)/(Params!$G$33-Params!$D$33))*($B165-Params!$D$33))),$C165&lt;Params!$G$4,$B165&gt;0,$C165&gt;0),$R$2,"")</f>
        <v/>
      </c>
      <c r="S165" s="18" t="str">
        <f t="shared" si="2"/>
        <v>TrachyBasalt</v>
      </c>
      <c r="T165" s="14" t="str">
        <f>IF(AND($S165&lt;&gt;$J$2,$S165&lt;&gt;$K$2,$S165&lt;&gt;$L$2),"",
IF($S165=$J$2,IF(Data!$C165&gt;=Data!$D165+2,"Hawaiite","Potassic Trachybasalt"),
IF($S165=$K$2,IF(Data!$C165&gt;=Data!$D165+2,"Mugearite","Shoshonite"),
IF($S165=$L$2,(IF(Data!$C165&gt;=Data!$D165+2,"Benmoreite","Latite")),""))))</f>
        <v>Potassic Trachybasalt</v>
      </c>
    </row>
    <row r="166" spans="1:20" x14ac:dyDescent="0.2">
      <c r="A166" s="16" t="str">
        <f>Data!$A166</f>
        <v>Iacono-Marziano H2O-CO2</v>
      </c>
      <c r="B166" s="27">
        <f>Data!$B166</f>
        <v>48.86</v>
      </c>
      <c r="C166" s="28">
        <f>Data!$C166+Data!$D166</f>
        <v>5.55</v>
      </c>
      <c r="D166" s="1" t="str">
        <f>IF(AND(AND($B166&gt;=Params!$A$33,$B166&lt;Params!$C$33),AND($C166&gt;=Params!$A$32,$C166&lt;Params!$A$26)),$D$2,"")</f>
        <v/>
      </c>
      <c r="E166" s="1" t="str">
        <f>IF(AND(AND($B166&gt;=Params!$C$33,$B166&lt;Params!$F$33),AND($C166&gt;=Params!$C$32,$C166&lt;Params!$C$22)),$E$2,"")</f>
        <v/>
      </c>
      <c r="F166" s="4" t="str">
        <f>IF(AND($B166&gt;=Params!$F$33,$B166&lt;Params!$J$33,$C166&lt;Params!$F$22+((Params!$J$20-Params!$F$22)/(Params!$J$33-Params!$F$33))*($B166-Params!$F$33)),$F$2,"")</f>
        <v/>
      </c>
      <c r="G166" s="4" t="str">
        <f>IF(AND($B166&gt;=Params!$J$33,$B166&lt;Params!$N$33,$C166&lt;Params!$J$20+((Params!$N$18-Params!$J$20)/(Params!$N$33-Params!$J$33))*($B166-Params!$J$33)),$G$2,"")</f>
        <v/>
      </c>
      <c r="H166" s="4" t="str">
        <f>IF(AND($B166&gt;=Params!$N$33,$C166&lt;Params!$N$18+((Params!$Q$16-Params!$N$18)/(Params!$Q$33-Params!$N$33))*($B166-Params!$N$33),C$3&lt;Params!$Q$16+((Params!$S$32-Params!$Q$16)/(Params!$S$33-Params!$Q$33))*($B166-Params!$Q$33)),$H$2,"")</f>
        <v/>
      </c>
      <c r="I166" s="12" t="str">
        <f>IF(AND($B166&gt;=Params!$Q$33,$C166&gt;=Params!$Q$16+((Params!$S$32-Params!$Q$16)/(Params!$S$33-Params!$Q$33))*($B166-Params!$Q$33)),$I$2,"")</f>
        <v/>
      </c>
      <c r="J166" s="1" t="str">
        <f>IF(AND($C166&gt;=Params!$C$22,$C166&lt;Params!$C$22+((Params!$E$17-Params!$C$22)/(Params!$E$33-Params!$C$33))*($B166-Params!$C$33),$C166&lt;Params!$E$17+((Params!$F$22-Params!$E$17)/(Params!$F$33-Params!$E$33))*($B166-Params!$E$33)),$J$2,"")</f>
        <v>TrachyBasalt</v>
      </c>
      <c r="K166" s="1" t="str">
        <f>IF(AND($C166&gt;=Params!$E$17+((Params!$F$22-Params!$E$17)/(Params!$F$33-Params!$E$33))*($B166-Params!$E$33),$C166&gt;=Params!$F$22+((Params!$J$20-Params!$F$22)/(Params!$J$33-Params!$F$33))*($B166-Params!$F$33),$C166&lt;Params!$E$17+((Params!$H$13-Params!$E$17)/(Params!$H$33-Params!$E$33))*($B166-Params!$E$33),$C166&lt;Params!$H$13+((Params!$J$20-Params!$H$13)/(Params!$J$33-Params!$H$33))*($B166-Params!$H$33)),$K$2,"")</f>
        <v/>
      </c>
      <c r="L166" s="1" t="str">
        <f>IF(AND($C166&gt;=Params!$H$13+((Params!$J$20-Params!$H$13)/(Params!$J$33-Params!$H$33))*($B166-Params!$H$33),$C166&gt;=Params!$J$20+((Params!$N$18-Params!$J$20)/(Params!$N$33-Params!$J$33))*($B166-Params!$J$33),$C166&lt;Params!$H$13+((Params!$K$9-Params!$H$13)/(Params!$K$33-Params!$H$33))*($B166-Params!$H$33),$C166&lt;Params!$K$9+((Params!$N$18-Params!$K$9)/(Params!$N$33-Params!$K$33))*($B166-Params!$K$33)),$L$2,"")</f>
        <v/>
      </c>
      <c r="M166" s="2" t="str">
        <f>IF(AND($C166&gt;=Params!$K$9+((Params!$N$18-Params!$K$9)/(Params!$N$33-Params!$K$33))*($B166-Params!$K$33),$C166&gt;=Params!$N$18+((Params!$Q$16-Params!$N$18)/(Params!$Q$33-Params!$N196))*($B166-Params!$Q$33),$C166&lt;Params!$K$9+((Params!$L$5-Params!$K$9)/(Params!$L$33-Params!$K$33))*($B166-Params!$K$33),$C166&lt;Params!$L$5+((Params!$Q$4-Params!$L$5)/(Params!$Q$33-Params!$L$33))*($B166-Params!$L$33),$B166&lt;Params!$Q$33),$M$2,"")</f>
        <v/>
      </c>
      <c r="N166" s="3" t="str">
        <f>IF(OR(AND($C166&gt;=Params!$A$26,$B166&gt;=Params!$A$33,$B166&lt;Params!$C$33,$C166&lt;Params!$A$18+((Params!$C$13-Params!$A$18)/(Params!$C$33-Params!$A$33))*($B166-Params!$A$33)),AND($B166&gt;=Params!$C$33,$C166&gt;Params!$C$22+((Params!$E$17-Params!$C$22)/(Params!$E$33-Params!$C$33))*($B166-Params!$C$33),$C166&lt;Params!$C$13+((Params!$E$17-Params!$C$13)/(Params!$E$33-Params!$C$33))*($B166-Params!$C$33))),$N$2,"")</f>
        <v/>
      </c>
      <c r="O166" s="1" t="str">
        <f>IF(AND($C166&gt;=Params!$C$13+((Params!$E$17-Params!$C$13)/(Params!$E$33-Params!$C$33))*($B166-Params!$C$33),$C166&gt;=Params!$E$17+((Params!$H$13-Params!$E$17)/(Params!$H$33-Params!$E$33))*($B166-Params!$E$33),$C166&lt;Params!$C$13+((Params!$D$9-Params!$C$13)/(Params!$D$33-Params!$C$33))*($B166-Params!$C$33),$C166&lt;Params!$D$9+((Params!$H$13-Params!$D$9)/(Params!$H$33-Params!$D$33))*($B166-Params!$D$33)),$O$2,"")</f>
        <v/>
      </c>
      <c r="P166" s="1" t="str">
        <f>IF(AND($C166&gt;=Params!$D$9+((Params!$H$13-Params!$D$9)/(Params!$H$33-Params!$D$33))*($B166-Params!$D$33),$C166&gt;=Params!$H$13+((Params!$K$9-Params!$H$13)/(Params!$K$33-Params!$H$33))*($B166-Params!$H$33),$C166&lt;Params!$D$9+((Params!$G$4-Params!$D$9)/(Params!$G$33-Params!$D$33))*($B166-Params!$D$33),$C166&lt;Params!$G$4+((Params!$K$9-Params!$G$4)/(Params!$K$33-Params!$G$33))*($B166-Params!$G$33)),$P$2,"")</f>
        <v/>
      </c>
      <c r="Q166" s="1" t="str">
        <f>IF(AND($C166&gt;=Params!$G$4+((Params!$K$9-Params!$G$4)/(Params!$K$33-Params!$G$33))*($B166-Params!$G$33),$C166&gt;Params!$K$9+((Params!$L$5-Params!$K$9)/(Params!$L$33-Params!$K$33))*($B166-Params!$K$33),$C166&lt;Params!$G$4+((Params!$L$5-Params!$G$4)/(Params!$L$33-Params!$G$33))*($B166-Params!$G$33)),$Q$2,"")</f>
        <v/>
      </c>
      <c r="R166" s="2" t="str">
        <f>IF(AND(OR($B166&lt;Params!$A$33,AND($B166&gt;=Params!$A$33,$B166&lt;Params!$C$33,$C166&gt;=Params!$A$18+((Params!$C$13-Params!$A$18)/(Params!$C$33-Params!$A$33))*($B166-Params!$A$33)),AND($B166&gt;=Params!$C$33,$B166&lt;Params!$D$33,$C166&gt;=Params!$C$13+((Params!$D$9-Params!$C$13)/(Params!$D$33-Params!$C$33))*($B166-Params!$C$33)),AND($B166&gt;=Params!$D$33,$C166&gt;=Params!$D$9+((Params!$G$4-Params!$D$9)/(Params!$G$33-Params!$D$33))*($B166-Params!$D$33))),$C166&lt;Params!$G$4,$B166&gt;0,$C166&gt;0),$R$2,"")</f>
        <v/>
      </c>
      <c r="S166" s="18" t="str">
        <f t="shared" si="2"/>
        <v>TrachyBasalt</v>
      </c>
      <c r="T166" s="14" t="str">
        <f>IF(AND($S166&lt;&gt;$J$2,$S166&lt;&gt;$K$2,$S166&lt;&gt;$L$2),"",
IF($S166=$J$2,IF(Data!$C166&gt;=Data!$D166+2,"Hawaiite","Potassic Trachybasalt"),
IF($S166=$K$2,IF(Data!$C166&gt;=Data!$D166+2,"Mugearite","Shoshonite"),
IF($S166=$L$2,(IF(Data!$C166&gt;=Data!$D166+2,"Benmoreite","Latite")),""))))</f>
        <v>Potassic Trachybasalt</v>
      </c>
    </row>
    <row r="167" spans="1:20" x14ac:dyDescent="0.2">
      <c r="A167" s="16" t="str">
        <f>Data!$A167</f>
        <v>Iacono-Marziano H2O-CO2</v>
      </c>
      <c r="B167" s="27">
        <f>Data!$B167</f>
        <v>48.86</v>
      </c>
      <c r="C167" s="28">
        <f>Data!$C167+Data!$D167</f>
        <v>5.55</v>
      </c>
      <c r="D167" s="1" t="str">
        <f>IF(AND(AND($B167&gt;=Params!$A$33,$B167&lt;Params!$C$33),AND($C167&gt;=Params!$A$32,$C167&lt;Params!$A$26)),$D$2,"")</f>
        <v/>
      </c>
      <c r="E167" s="1" t="str">
        <f>IF(AND(AND($B167&gt;=Params!$C$33,$B167&lt;Params!$F$33),AND($C167&gt;=Params!$C$32,$C167&lt;Params!$C$22)),$E$2,"")</f>
        <v/>
      </c>
      <c r="F167" s="4" t="str">
        <f>IF(AND($B167&gt;=Params!$F$33,$B167&lt;Params!$J$33,$C167&lt;Params!$F$22+((Params!$J$20-Params!$F$22)/(Params!$J$33-Params!$F$33))*($B167-Params!$F$33)),$F$2,"")</f>
        <v/>
      </c>
      <c r="G167" s="4" t="str">
        <f>IF(AND($B167&gt;=Params!$J$33,$B167&lt;Params!$N$33,$C167&lt;Params!$J$20+((Params!$N$18-Params!$J$20)/(Params!$N$33-Params!$J$33))*($B167-Params!$J$33)),$G$2,"")</f>
        <v/>
      </c>
      <c r="H167" s="4" t="str">
        <f>IF(AND($B167&gt;=Params!$N$33,$C167&lt;Params!$N$18+((Params!$Q$16-Params!$N$18)/(Params!$Q$33-Params!$N$33))*($B167-Params!$N$33),C$3&lt;Params!$Q$16+((Params!$S$32-Params!$Q$16)/(Params!$S$33-Params!$Q$33))*($B167-Params!$Q$33)),$H$2,"")</f>
        <v/>
      </c>
      <c r="I167" s="12" t="str">
        <f>IF(AND($B167&gt;=Params!$Q$33,$C167&gt;=Params!$Q$16+((Params!$S$32-Params!$Q$16)/(Params!$S$33-Params!$Q$33))*($B167-Params!$Q$33)),$I$2,"")</f>
        <v/>
      </c>
      <c r="J167" s="1" t="str">
        <f>IF(AND($C167&gt;=Params!$C$22,$C167&lt;Params!$C$22+((Params!$E$17-Params!$C$22)/(Params!$E$33-Params!$C$33))*($B167-Params!$C$33),$C167&lt;Params!$E$17+((Params!$F$22-Params!$E$17)/(Params!$F$33-Params!$E$33))*($B167-Params!$E$33)),$J$2,"")</f>
        <v>TrachyBasalt</v>
      </c>
      <c r="K167" s="1" t="str">
        <f>IF(AND($C167&gt;=Params!$E$17+((Params!$F$22-Params!$E$17)/(Params!$F$33-Params!$E$33))*($B167-Params!$E$33),$C167&gt;=Params!$F$22+((Params!$J$20-Params!$F$22)/(Params!$J$33-Params!$F$33))*($B167-Params!$F$33),$C167&lt;Params!$E$17+((Params!$H$13-Params!$E$17)/(Params!$H$33-Params!$E$33))*($B167-Params!$E$33),$C167&lt;Params!$H$13+((Params!$J$20-Params!$H$13)/(Params!$J$33-Params!$H$33))*($B167-Params!$H$33)),$K$2,"")</f>
        <v/>
      </c>
      <c r="L167" s="1" t="str">
        <f>IF(AND($C167&gt;=Params!$H$13+((Params!$J$20-Params!$H$13)/(Params!$J$33-Params!$H$33))*($B167-Params!$H$33),$C167&gt;=Params!$J$20+((Params!$N$18-Params!$J$20)/(Params!$N$33-Params!$J$33))*($B167-Params!$J$33),$C167&lt;Params!$H$13+((Params!$K$9-Params!$H$13)/(Params!$K$33-Params!$H$33))*($B167-Params!$H$33),$C167&lt;Params!$K$9+((Params!$N$18-Params!$K$9)/(Params!$N$33-Params!$K$33))*($B167-Params!$K$33)),$L$2,"")</f>
        <v/>
      </c>
      <c r="M167" s="2" t="str">
        <f>IF(AND($C167&gt;=Params!$K$9+((Params!$N$18-Params!$K$9)/(Params!$N$33-Params!$K$33))*($B167-Params!$K$33),$C167&gt;=Params!$N$18+((Params!$Q$16-Params!$N$18)/(Params!$Q$33-Params!$N197))*($B167-Params!$Q$33),$C167&lt;Params!$K$9+((Params!$L$5-Params!$K$9)/(Params!$L$33-Params!$K$33))*($B167-Params!$K$33),$C167&lt;Params!$L$5+((Params!$Q$4-Params!$L$5)/(Params!$Q$33-Params!$L$33))*($B167-Params!$L$33),$B167&lt;Params!$Q$33),$M$2,"")</f>
        <v/>
      </c>
      <c r="N167" s="3" t="str">
        <f>IF(OR(AND($C167&gt;=Params!$A$26,$B167&gt;=Params!$A$33,$B167&lt;Params!$C$33,$C167&lt;Params!$A$18+((Params!$C$13-Params!$A$18)/(Params!$C$33-Params!$A$33))*($B167-Params!$A$33)),AND($B167&gt;=Params!$C$33,$C167&gt;Params!$C$22+((Params!$E$17-Params!$C$22)/(Params!$E$33-Params!$C$33))*($B167-Params!$C$33),$C167&lt;Params!$C$13+((Params!$E$17-Params!$C$13)/(Params!$E$33-Params!$C$33))*($B167-Params!$C$33))),$N$2,"")</f>
        <v/>
      </c>
      <c r="O167" s="1" t="str">
        <f>IF(AND($C167&gt;=Params!$C$13+((Params!$E$17-Params!$C$13)/(Params!$E$33-Params!$C$33))*($B167-Params!$C$33),$C167&gt;=Params!$E$17+((Params!$H$13-Params!$E$17)/(Params!$H$33-Params!$E$33))*($B167-Params!$E$33),$C167&lt;Params!$C$13+((Params!$D$9-Params!$C$13)/(Params!$D$33-Params!$C$33))*($B167-Params!$C$33),$C167&lt;Params!$D$9+((Params!$H$13-Params!$D$9)/(Params!$H$33-Params!$D$33))*($B167-Params!$D$33)),$O$2,"")</f>
        <v/>
      </c>
      <c r="P167" s="1" t="str">
        <f>IF(AND($C167&gt;=Params!$D$9+((Params!$H$13-Params!$D$9)/(Params!$H$33-Params!$D$33))*($B167-Params!$D$33),$C167&gt;=Params!$H$13+((Params!$K$9-Params!$H$13)/(Params!$K$33-Params!$H$33))*($B167-Params!$H$33),$C167&lt;Params!$D$9+((Params!$G$4-Params!$D$9)/(Params!$G$33-Params!$D$33))*($B167-Params!$D$33),$C167&lt;Params!$G$4+((Params!$K$9-Params!$G$4)/(Params!$K$33-Params!$G$33))*($B167-Params!$G$33)),$P$2,"")</f>
        <v/>
      </c>
      <c r="Q167" s="1" t="str">
        <f>IF(AND($C167&gt;=Params!$G$4+((Params!$K$9-Params!$G$4)/(Params!$K$33-Params!$G$33))*($B167-Params!$G$33),$C167&gt;Params!$K$9+((Params!$L$5-Params!$K$9)/(Params!$L$33-Params!$K$33))*($B167-Params!$K$33),$C167&lt;Params!$G$4+((Params!$L$5-Params!$G$4)/(Params!$L$33-Params!$G$33))*($B167-Params!$G$33)),$Q$2,"")</f>
        <v/>
      </c>
      <c r="R167" s="2" t="str">
        <f>IF(AND(OR($B167&lt;Params!$A$33,AND($B167&gt;=Params!$A$33,$B167&lt;Params!$C$33,$C167&gt;=Params!$A$18+((Params!$C$13-Params!$A$18)/(Params!$C$33-Params!$A$33))*($B167-Params!$A$33)),AND($B167&gt;=Params!$C$33,$B167&lt;Params!$D$33,$C167&gt;=Params!$C$13+((Params!$D$9-Params!$C$13)/(Params!$D$33-Params!$C$33))*($B167-Params!$C$33)),AND($B167&gt;=Params!$D$33,$C167&gt;=Params!$D$9+((Params!$G$4-Params!$D$9)/(Params!$G$33-Params!$D$33))*($B167-Params!$D$33))),$C167&lt;Params!$G$4,$B167&gt;0,$C167&gt;0),$R$2,"")</f>
        <v/>
      </c>
      <c r="S167" s="18" t="str">
        <f t="shared" si="2"/>
        <v>TrachyBasalt</v>
      </c>
      <c r="T167" s="14" t="str">
        <f>IF(AND($S167&lt;&gt;$J$2,$S167&lt;&gt;$K$2,$S167&lt;&gt;$L$2),"",
IF($S167=$J$2,IF(Data!$C167&gt;=Data!$D167+2,"Hawaiite","Potassic Trachybasalt"),
IF($S167=$K$2,IF(Data!$C167&gt;=Data!$D167+2,"Mugearite","Shoshonite"),
IF($S167=$L$2,(IF(Data!$C167&gt;=Data!$D167+2,"Benmoreite","Latite")),""))))</f>
        <v>Potassic Trachybasalt</v>
      </c>
    </row>
    <row r="168" spans="1:20" x14ac:dyDescent="0.2">
      <c r="A168" s="16" t="str">
        <f>Data!$A168</f>
        <v>Iacono-Marziano H2O-CO2</v>
      </c>
      <c r="B168" s="27">
        <f>Data!$B168</f>
        <v>48.86</v>
      </c>
      <c r="C168" s="28">
        <f>Data!$C168+Data!$D168</f>
        <v>5.55</v>
      </c>
      <c r="D168" s="1" t="str">
        <f>IF(AND(AND($B168&gt;=Params!$A$33,$B168&lt;Params!$C$33),AND($C168&gt;=Params!$A$32,$C168&lt;Params!$A$26)),$D$2,"")</f>
        <v/>
      </c>
      <c r="E168" s="1" t="str">
        <f>IF(AND(AND($B168&gt;=Params!$C$33,$B168&lt;Params!$F$33),AND($C168&gt;=Params!$C$32,$C168&lt;Params!$C$22)),$E$2,"")</f>
        <v/>
      </c>
      <c r="F168" s="4" t="str">
        <f>IF(AND($B168&gt;=Params!$F$33,$B168&lt;Params!$J$33,$C168&lt;Params!$F$22+((Params!$J$20-Params!$F$22)/(Params!$J$33-Params!$F$33))*($B168-Params!$F$33)),$F$2,"")</f>
        <v/>
      </c>
      <c r="G168" s="4" t="str">
        <f>IF(AND($B168&gt;=Params!$J$33,$B168&lt;Params!$N$33,$C168&lt;Params!$J$20+((Params!$N$18-Params!$J$20)/(Params!$N$33-Params!$J$33))*($B168-Params!$J$33)),$G$2,"")</f>
        <v/>
      </c>
      <c r="H168" s="4" t="str">
        <f>IF(AND($B168&gt;=Params!$N$33,$C168&lt;Params!$N$18+((Params!$Q$16-Params!$N$18)/(Params!$Q$33-Params!$N$33))*($B168-Params!$N$33),C$3&lt;Params!$Q$16+((Params!$S$32-Params!$Q$16)/(Params!$S$33-Params!$Q$33))*($B168-Params!$Q$33)),$H$2,"")</f>
        <v/>
      </c>
      <c r="I168" s="12" t="str">
        <f>IF(AND($B168&gt;=Params!$Q$33,$C168&gt;=Params!$Q$16+((Params!$S$32-Params!$Q$16)/(Params!$S$33-Params!$Q$33))*($B168-Params!$Q$33)),$I$2,"")</f>
        <v/>
      </c>
      <c r="J168" s="1" t="str">
        <f>IF(AND($C168&gt;=Params!$C$22,$C168&lt;Params!$C$22+((Params!$E$17-Params!$C$22)/(Params!$E$33-Params!$C$33))*($B168-Params!$C$33),$C168&lt;Params!$E$17+((Params!$F$22-Params!$E$17)/(Params!$F$33-Params!$E$33))*($B168-Params!$E$33)),$J$2,"")</f>
        <v>TrachyBasalt</v>
      </c>
      <c r="K168" s="1" t="str">
        <f>IF(AND($C168&gt;=Params!$E$17+((Params!$F$22-Params!$E$17)/(Params!$F$33-Params!$E$33))*($B168-Params!$E$33),$C168&gt;=Params!$F$22+((Params!$J$20-Params!$F$22)/(Params!$J$33-Params!$F$33))*($B168-Params!$F$33),$C168&lt;Params!$E$17+((Params!$H$13-Params!$E$17)/(Params!$H$33-Params!$E$33))*($B168-Params!$E$33),$C168&lt;Params!$H$13+((Params!$J$20-Params!$H$13)/(Params!$J$33-Params!$H$33))*($B168-Params!$H$33)),$K$2,"")</f>
        <v/>
      </c>
      <c r="L168" s="1" t="str">
        <f>IF(AND($C168&gt;=Params!$H$13+((Params!$J$20-Params!$H$13)/(Params!$J$33-Params!$H$33))*($B168-Params!$H$33),$C168&gt;=Params!$J$20+((Params!$N$18-Params!$J$20)/(Params!$N$33-Params!$J$33))*($B168-Params!$J$33),$C168&lt;Params!$H$13+((Params!$K$9-Params!$H$13)/(Params!$K$33-Params!$H$33))*($B168-Params!$H$33),$C168&lt;Params!$K$9+((Params!$N$18-Params!$K$9)/(Params!$N$33-Params!$K$33))*($B168-Params!$K$33)),$L$2,"")</f>
        <v/>
      </c>
      <c r="M168" s="2" t="str">
        <f>IF(AND($C168&gt;=Params!$K$9+((Params!$N$18-Params!$K$9)/(Params!$N$33-Params!$K$33))*($B168-Params!$K$33),$C168&gt;=Params!$N$18+((Params!$Q$16-Params!$N$18)/(Params!$Q$33-Params!$N198))*($B168-Params!$Q$33),$C168&lt;Params!$K$9+((Params!$L$5-Params!$K$9)/(Params!$L$33-Params!$K$33))*($B168-Params!$K$33),$C168&lt;Params!$L$5+((Params!$Q$4-Params!$L$5)/(Params!$Q$33-Params!$L$33))*($B168-Params!$L$33),$B168&lt;Params!$Q$33),$M$2,"")</f>
        <v/>
      </c>
      <c r="N168" s="3" t="str">
        <f>IF(OR(AND($C168&gt;=Params!$A$26,$B168&gt;=Params!$A$33,$B168&lt;Params!$C$33,$C168&lt;Params!$A$18+((Params!$C$13-Params!$A$18)/(Params!$C$33-Params!$A$33))*($B168-Params!$A$33)),AND($B168&gt;=Params!$C$33,$C168&gt;Params!$C$22+((Params!$E$17-Params!$C$22)/(Params!$E$33-Params!$C$33))*($B168-Params!$C$33),$C168&lt;Params!$C$13+((Params!$E$17-Params!$C$13)/(Params!$E$33-Params!$C$33))*($B168-Params!$C$33))),$N$2,"")</f>
        <v/>
      </c>
      <c r="O168" s="1" t="str">
        <f>IF(AND($C168&gt;=Params!$C$13+((Params!$E$17-Params!$C$13)/(Params!$E$33-Params!$C$33))*($B168-Params!$C$33),$C168&gt;=Params!$E$17+((Params!$H$13-Params!$E$17)/(Params!$H$33-Params!$E$33))*($B168-Params!$E$33),$C168&lt;Params!$C$13+((Params!$D$9-Params!$C$13)/(Params!$D$33-Params!$C$33))*($B168-Params!$C$33),$C168&lt;Params!$D$9+((Params!$H$13-Params!$D$9)/(Params!$H$33-Params!$D$33))*($B168-Params!$D$33)),$O$2,"")</f>
        <v/>
      </c>
      <c r="P168" s="1" t="str">
        <f>IF(AND($C168&gt;=Params!$D$9+((Params!$H$13-Params!$D$9)/(Params!$H$33-Params!$D$33))*($B168-Params!$D$33),$C168&gt;=Params!$H$13+((Params!$K$9-Params!$H$13)/(Params!$K$33-Params!$H$33))*($B168-Params!$H$33),$C168&lt;Params!$D$9+((Params!$G$4-Params!$D$9)/(Params!$G$33-Params!$D$33))*($B168-Params!$D$33),$C168&lt;Params!$G$4+((Params!$K$9-Params!$G$4)/(Params!$K$33-Params!$G$33))*($B168-Params!$G$33)),$P$2,"")</f>
        <v/>
      </c>
      <c r="Q168" s="1" t="str">
        <f>IF(AND($C168&gt;=Params!$G$4+((Params!$K$9-Params!$G$4)/(Params!$K$33-Params!$G$33))*($B168-Params!$G$33),$C168&gt;Params!$K$9+((Params!$L$5-Params!$K$9)/(Params!$L$33-Params!$K$33))*($B168-Params!$K$33),$C168&lt;Params!$G$4+((Params!$L$5-Params!$G$4)/(Params!$L$33-Params!$G$33))*($B168-Params!$G$33)),$Q$2,"")</f>
        <v/>
      </c>
      <c r="R168" s="2" t="str">
        <f>IF(AND(OR($B168&lt;Params!$A$33,AND($B168&gt;=Params!$A$33,$B168&lt;Params!$C$33,$C168&gt;=Params!$A$18+((Params!$C$13-Params!$A$18)/(Params!$C$33-Params!$A$33))*($B168-Params!$A$33)),AND($B168&gt;=Params!$C$33,$B168&lt;Params!$D$33,$C168&gt;=Params!$C$13+((Params!$D$9-Params!$C$13)/(Params!$D$33-Params!$C$33))*($B168-Params!$C$33)),AND($B168&gt;=Params!$D$33,$C168&gt;=Params!$D$9+((Params!$G$4-Params!$D$9)/(Params!$G$33-Params!$D$33))*($B168-Params!$D$33))),$C168&lt;Params!$G$4,$B168&gt;0,$C168&gt;0),$R$2,"")</f>
        <v/>
      </c>
      <c r="S168" s="18" t="str">
        <f t="shared" si="2"/>
        <v>TrachyBasalt</v>
      </c>
      <c r="T168" s="14" t="str">
        <f>IF(AND($S168&lt;&gt;$J$2,$S168&lt;&gt;$K$2,$S168&lt;&gt;$L$2),"",
IF($S168=$J$2,IF(Data!$C168&gt;=Data!$D168+2,"Hawaiite","Potassic Trachybasalt"),
IF($S168=$K$2,IF(Data!$C168&gt;=Data!$D168+2,"Mugearite","Shoshonite"),
IF($S168=$L$2,(IF(Data!$C168&gt;=Data!$D168+2,"Benmoreite","Latite")),""))))</f>
        <v>Potassic Trachybasalt</v>
      </c>
    </row>
    <row r="169" spans="1:20" x14ac:dyDescent="0.2">
      <c r="A169" s="16" t="str">
        <f>Data!$A169</f>
        <v>Iacono-Marziano H2O-CO2</v>
      </c>
      <c r="B169" s="27">
        <f>Data!$B169</f>
        <v>48.86</v>
      </c>
      <c r="C169" s="28">
        <f>Data!$C169+Data!$D169</f>
        <v>5.55</v>
      </c>
      <c r="D169" s="1" t="str">
        <f>IF(AND(AND($B169&gt;=Params!$A$33,$B169&lt;Params!$C$33),AND($C169&gt;=Params!$A$32,$C169&lt;Params!$A$26)),$D$2,"")</f>
        <v/>
      </c>
      <c r="E169" s="1" t="str">
        <f>IF(AND(AND($B169&gt;=Params!$C$33,$B169&lt;Params!$F$33),AND($C169&gt;=Params!$C$32,$C169&lt;Params!$C$22)),$E$2,"")</f>
        <v/>
      </c>
      <c r="F169" s="4" t="str">
        <f>IF(AND($B169&gt;=Params!$F$33,$B169&lt;Params!$J$33,$C169&lt;Params!$F$22+((Params!$J$20-Params!$F$22)/(Params!$J$33-Params!$F$33))*($B169-Params!$F$33)),$F$2,"")</f>
        <v/>
      </c>
      <c r="G169" s="4" t="str">
        <f>IF(AND($B169&gt;=Params!$J$33,$B169&lt;Params!$N$33,$C169&lt;Params!$J$20+((Params!$N$18-Params!$J$20)/(Params!$N$33-Params!$J$33))*($B169-Params!$J$33)),$G$2,"")</f>
        <v/>
      </c>
      <c r="H169" s="4" t="str">
        <f>IF(AND($B169&gt;=Params!$N$33,$C169&lt;Params!$N$18+((Params!$Q$16-Params!$N$18)/(Params!$Q$33-Params!$N$33))*($B169-Params!$N$33),C$3&lt;Params!$Q$16+((Params!$S$32-Params!$Q$16)/(Params!$S$33-Params!$Q$33))*($B169-Params!$Q$33)),$H$2,"")</f>
        <v/>
      </c>
      <c r="I169" s="12" t="str">
        <f>IF(AND($B169&gt;=Params!$Q$33,$C169&gt;=Params!$Q$16+((Params!$S$32-Params!$Q$16)/(Params!$S$33-Params!$Q$33))*($B169-Params!$Q$33)),$I$2,"")</f>
        <v/>
      </c>
      <c r="J169" s="1" t="str">
        <f>IF(AND($C169&gt;=Params!$C$22,$C169&lt;Params!$C$22+((Params!$E$17-Params!$C$22)/(Params!$E$33-Params!$C$33))*($B169-Params!$C$33),$C169&lt;Params!$E$17+((Params!$F$22-Params!$E$17)/(Params!$F$33-Params!$E$33))*($B169-Params!$E$33)),$J$2,"")</f>
        <v>TrachyBasalt</v>
      </c>
      <c r="K169" s="1" t="str">
        <f>IF(AND($C169&gt;=Params!$E$17+((Params!$F$22-Params!$E$17)/(Params!$F$33-Params!$E$33))*($B169-Params!$E$33),$C169&gt;=Params!$F$22+((Params!$J$20-Params!$F$22)/(Params!$J$33-Params!$F$33))*($B169-Params!$F$33),$C169&lt;Params!$E$17+((Params!$H$13-Params!$E$17)/(Params!$H$33-Params!$E$33))*($B169-Params!$E$33),$C169&lt;Params!$H$13+((Params!$J$20-Params!$H$13)/(Params!$J$33-Params!$H$33))*($B169-Params!$H$33)),$K$2,"")</f>
        <v/>
      </c>
      <c r="L169" s="1" t="str">
        <f>IF(AND($C169&gt;=Params!$H$13+((Params!$J$20-Params!$H$13)/(Params!$J$33-Params!$H$33))*($B169-Params!$H$33),$C169&gt;=Params!$J$20+((Params!$N$18-Params!$J$20)/(Params!$N$33-Params!$J$33))*($B169-Params!$J$33),$C169&lt;Params!$H$13+((Params!$K$9-Params!$H$13)/(Params!$K$33-Params!$H$33))*($B169-Params!$H$33),$C169&lt;Params!$K$9+((Params!$N$18-Params!$K$9)/(Params!$N$33-Params!$K$33))*($B169-Params!$K$33)),$L$2,"")</f>
        <v/>
      </c>
      <c r="M169" s="2" t="str">
        <f>IF(AND($C169&gt;=Params!$K$9+((Params!$N$18-Params!$K$9)/(Params!$N$33-Params!$K$33))*($B169-Params!$K$33),$C169&gt;=Params!$N$18+((Params!$Q$16-Params!$N$18)/(Params!$Q$33-Params!$N199))*($B169-Params!$Q$33),$C169&lt;Params!$K$9+((Params!$L$5-Params!$K$9)/(Params!$L$33-Params!$K$33))*($B169-Params!$K$33),$C169&lt;Params!$L$5+((Params!$Q$4-Params!$L$5)/(Params!$Q$33-Params!$L$33))*($B169-Params!$L$33),$B169&lt;Params!$Q$33),$M$2,"")</f>
        <v/>
      </c>
      <c r="N169" s="3" t="str">
        <f>IF(OR(AND($C169&gt;=Params!$A$26,$B169&gt;=Params!$A$33,$B169&lt;Params!$C$33,$C169&lt;Params!$A$18+((Params!$C$13-Params!$A$18)/(Params!$C$33-Params!$A$33))*($B169-Params!$A$33)),AND($B169&gt;=Params!$C$33,$C169&gt;Params!$C$22+((Params!$E$17-Params!$C$22)/(Params!$E$33-Params!$C$33))*($B169-Params!$C$33),$C169&lt;Params!$C$13+((Params!$E$17-Params!$C$13)/(Params!$E$33-Params!$C$33))*($B169-Params!$C$33))),$N$2,"")</f>
        <v/>
      </c>
      <c r="O169" s="1" t="str">
        <f>IF(AND($C169&gt;=Params!$C$13+((Params!$E$17-Params!$C$13)/(Params!$E$33-Params!$C$33))*($B169-Params!$C$33),$C169&gt;=Params!$E$17+((Params!$H$13-Params!$E$17)/(Params!$H$33-Params!$E$33))*($B169-Params!$E$33),$C169&lt;Params!$C$13+((Params!$D$9-Params!$C$13)/(Params!$D$33-Params!$C$33))*($B169-Params!$C$33),$C169&lt;Params!$D$9+((Params!$H$13-Params!$D$9)/(Params!$H$33-Params!$D$33))*($B169-Params!$D$33)),$O$2,"")</f>
        <v/>
      </c>
      <c r="P169" s="1" t="str">
        <f>IF(AND($C169&gt;=Params!$D$9+((Params!$H$13-Params!$D$9)/(Params!$H$33-Params!$D$33))*($B169-Params!$D$33),$C169&gt;=Params!$H$13+((Params!$K$9-Params!$H$13)/(Params!$K$33-Params!$H$33))*($B169-Params!$H$33),$C169&lt;Params!$D$9+((Params!$G$4-Params!$D$9)/(Params!$G$33-Params!$D$33))*($B169-Params!$D$33),$C169&lt;Params!$G$4+((Params!$K$9-Params!$G$4)/(Params!$K$33-Params!$G$33))*($B169-Params!$G$33)),$P$2,"")</f>
        <v/>
      </c>
      <c r="Q169" s="1" t="str">
        <f>IF(AND($C169&gt;=Params!$G$4+((Params!$K$9-Params!$G$4)/(Params!$K$33-Params!$G$33))*($B169-Params!$G$33),$C169&gt;Params!$K$9+((Params!$L$5-Params!$K$9)/(Params!$L$33-Params!$K$33))*($B169-Params!$K$33),$C169&lt;Params!$G$4+((Params!$L$5-Params!$G$4)/(Params!$L$33-Params!$G$33))*($B169-Params!$G$33)),$Q$2,"")</f>
        <v/>
      </c>
      <c r="R169" s="2" t="str">
        <f>IF(AND(OR($B169&lt;Params!$A$33,AND($B169&gt;=Params!$A$33,$B169&lt;Params!$C$33,$C169&gt;=Params!$A$18+((Params!$C$13-Params!$A$18)/(Params!$C$33-Params!$A$33))*($B169-Params!$A$33)),AND($B169&gt;=Params!$C$33,$B169&lt;Params!$D$33,$C169&gt;=Params!$C$13+((Params!$D$9-Params!$C$13)/(Params!$D$33-Params!$C$33))*($B169-Params!$C$33)),AND($B169&gt;=Params!$D$33,$C169&gt;=Params!$D$9+((Params!$G$4-Params!$D$9)/(Params!$G$33-Params!$D$33))*($B169-Params!$D$33))),$C169&lt;Params!$G$4,$B169&gt;0,$C169&gt;0),$R$2,"")</f>
        <v/>
      </c>
      <c r="S169" s="18" t="str">
        <f t="shared" si="2"/>
        <v>TrachyBasalt</v>
      </c>
      <c r="T169" s="14" t="str">
        <f>IF(AND($S169&lt;&gt;$J$2,$S169&lt;&gt;$K$2,$S169&lt;&gt;$L$2),"",
IF($S169=$J$2,IF(Data!$C169&gt;=Data!$D169+2,"Hawaiite","Potassic Trachybasalt"),
IF($S169=$K$2,IF(Data!$C169&gt;=Data!$D169+2,"Mugearite","Shoshonite"),
IF($S169=$L$2,(IF(Data!$C169&gt;=Data!$D169+2,"Benmoreite","Latite")),""))))</f>
        <v>Potassic Trachybasalt</v>
      </c>
    </row>
    <row r="170" spans="1:20" x14ac:dyDescent="0.2">
      <c r="A170" s="16" t="str">
        <f>Data!$A170</f>
        <v>SC1</v>
      </c>
      <c r="B170" s="27">
        <f>Data!$B170</f>
        <v>48.882596824754778</v>
      </c>
      <c r="C170" s="28">
        <f>Data!$C170+Data!$D170</f>
        <v>2.9325513196480939</v>
      </c>
      <c r="D170" s="1" t="str">
        <f>IF(AND(AND($B170&gt;=Params!$A$33,$B170&lt;Params!$C$33),AND($C170&gt;=Params!$A$32,$C170&lt;Params!$A$26)),$D$2,"")</f>
        <v/>
      </c>
      <c r="E170" s="1" t="str">
        <f>IF(AND(AND($B170&gt;=Params!$C$33,$B170&lt;Params!$F$33),AND($C170&gt;=Params!$C$32,$C170&lt;Params!$C$22)),$E$2,"")</f>
        <v>Basalt</v>
      </c>
      <c r="F170" s="4" t="str">
        <f>IF(AND($B170&gt;=Params!$F$33,$B170&lt;Params!$J$33,$C170&lt;Params!$F$22+((Params!$J$20-Params!$F$22)/(Params!$J$33-Params!$F$33))*($B170-Params!$F$33)),$F$2,"")</f>
        <v/>
      </c>
      <c r="G170" s="4" t="str">
        <f>IF(AND($B170&gt;=Params!$J$33,$B170&lt;Params!$N$33,$C170&lt;Params!$J$20+((Params!$N$18-Params!$J$20)/(Params!$N$33-Params!$J$33))*($B170-Params!$J$33)),$G$2,"")</f>
        <v/>
      </c>
      <c r="H170" s="4" t="str">
        <f>IF(AND($B170&gt;=Params!$N$33,$C170&lt;Params!$N$18+((Params!$Q$16-Params!$N$18)/(Params!$Q$33-Params!$N$33))*($B170-Params!$N$33),C$3&lt;Params!$Q$16+((Params!$S$32-Params!$Q$16)/(Params!$S$33-Params!$Q$33))*($B170-Params!$Q$33)),$H$2,"")</f>
        <v/>
      </c>
      <c r="I170" s="12" t="str">
        <f>IF(AND($B170&gt;=Params!$Q$33,$C170&gt;=Params!$Q$16+((Params!$S$32-Params!$Q$16)/(Params!$S$33-Params!$Q$33))*($B170-Params!$Q$33)),$I$2,"")</f>
        <v/>
      </c>
      <c r="J170" s="1" t="str">
        <f>IF(AND($C170&gt;=Params!$C$22,$C170&lt;Params!$C$22+((Params!$E$17-Params!$C$22)/(Params!$E$33-Params!$C$33))*($B170-Params!$C$33),$C170&lt;Params!$E$17+((Params!$F$22-Params!$E$17)/(Params!$F$33-Params!$E$33))*($B170-Params!$E$33)),$J$2,"")</f>
        <v/>
      </c>
      <c r="K170" s="1" t="str">
        <f>IF(AND($C170&gt;=Params!$E$17+((Params!$F$22-Params!$E$17)/(Params!$F$33-Params!$E$33))*($B170-Params!$E$33),$C170&gt;=Params!$F$22+((Params!$J$20-Params!$F$22)/(Params!$J$33-Params!$F$33))*($B170-Params!$F$33),$C170&lt;Params!$E$17+((Params!$H$13-Params!$E$17)/(Params!$H$33-Params!$E$33))*($B170-Params!$E$33),$C170&lt;Params!$H$13+((Params!$J$20-Params!$H$13)/(Params!$J$33-Params!$H$33))*($B170-Params!$H$33)),$K$2,"")</f>
        <v/>
      </c>
      <c r="L170" s="1" t="str">
        <f>IF(AND($C170&gt;=Params!$H$13+((Params!$J$20-Params!$H$13)/(Params!$J$33-Params!$H$33))*($B170-Params!$H$33),$C170&gt;=Params!$J$20+((Params!$N$18-Params!$J$20)/(Params!$N$33-Params!$J$33))*($B170-Params!$J$33),$C170&lt;Params!$H$13+((Params!$K$9-Params!$H$13)/(Params!$K$33-Params!$H$33))*($B170-Params!$H$33),$C170&lt;Params!$K$9+((Params!$N$18-Params!$K$9)/(Params!$N$33-Params!$K$33))*($B170-Params!$K$33)),$L$2,"")</f>
        <v/>
      </c>
      <c r="M170" s="2" t="str">
        <f>IF(AND($C170&gt;=Params!$K$9+((Params!$N$18-Params!$K$9)/(Params!$N$33-Params!$K$33))*($B170-Params!$K$33),$C170&gt;=Params!$N$18+((Params!$Q$16-Params!$N$18)/(Params!$Q$33-Params!$N200))*($B170-Params!$Q$33),$C170&lt;Params!$K$9+((Params!$L$5-Params!$K$9)/(Params!$L$33-Params!$K$33))*($B170-Params!$K$33),$C170&lt;Params!$L$5+((Params!$Q$4-Params!$L$5)/(Params!$Q$33-Params!$L$33))*($B170-Params!$L$33),$B170&lt;Params!$Q$33),$M$2,"")</f>
        <v/>
      </c>
      <c r="N170" s="3" t="str">
        <f>IF(OR(AND($C170&gt;=Params!$A$26,$B170&gt;=Params!$A$33,$B170&lt;Params!$C$33,$C170&lt;Params!$A$18+((Params!$C$13-Params!$A$18)/(Params!$C$33-Params!$A$33))*($B170-Params!$A$33)),AND($B170&gt;=Params!$C$33,$C170&gt;Params!$C$22+((Params!$E$17-Params!$C$22)/(Params!$E$33-Params!$C$33))*($B170-Params!$C$33),$C170&lt;Params!$C$13+((Params!$E$17-Params!$C$13)/(Params!$E$33-Params!$C$33))*($B170-Params!$C$33))),$N$2,"")</f>
        <v/>
      </c>
      <c r="O170" s="1" t="str">
        <f>IF(AND($C170&gt;=Params!$C$13+((Params!$E$17-Params!$C$13)/(Params!$E$33-Params!$C$33))*($B170-Params!$C$33),$C170&gt;=Params!$E$17+((Params!$H$13-Params!$E$17)/(Params!$H$33-Params!$E$33))*($B170-Params!$E$33),$C170&lt;Params!$C$13+((Params!$D$9-Params!$C$13)/(Params!$D$33-Params!$C$33))*($B170-Params!$C$33),$C170&lt;Params!$D$9+((Params!$H$13-Params!$D$9)/(Params!$H$33-Params!$D$33))*($B170-Params!$D$33)),$O$2,"")</f>
        <v/>
      </c>
      <c r="P170" s="1" t="str">
        <f>IF(AND($C170&gt;=Params!$D$9+((Params!$H$13-Params!$D$9)/(Params!$H$33-Params!$D$33))*($B170-Params!$D$33),$C170&gt;=Params!$H$13+((Params!$K$9-Params!$H$13)/(Params!$K$33-Params!$H$33))*($B170-Params!$H$33),$C170&lt;Params!$D$9+((Params!$G$4-Params!$D$9)/(Params!$G$33-Params!$D$33))*($B170-Params!$D$33),$C170&lt;Params!$G$4+((Params!$K$9-Params!$G$4)/(Params!$K$33-Params!$G$33))*($B170-Params!$G$33)),$P$2,"")</f>
        <v/>
      </c>
      <c r="Q170" s="1" t="str">
        <f>IF(AND($C170&gt;=Params!$G$4+((Params!$K$9-Params!$G$4)/(Params!$K$33-Params!$G$33))*($B170-Params!$G$33),$C170&gt;Params!$K$9+((Params!$L$5-Params!$K$9)/(Params!$L$33-Params!$K$33))*($B170-Params!$K$33),$C170&lt;Params!$G$4+((Params!$L$5-Params!$G$4)/(Params!$L$33-Params!$G$33))*($B170-Params!$G$33)),$Q$2,"")</f>
        <v/>
      </c>
      <c r="R170" s="2" t="str">
        <f>IF(AND(OR($B170&lt;Params!$A$33,AND($B170&gt;=Params!$A$33,$B170&lt;Params!$C$33,$C170&gt;=Params!$A$18+((Params!$C$13-Params!$A$18)/(Params!$C$33-Params!$A$33))*($B170-Params!$A$33)),AND($B170&gt;=Params!$C$33,$B170&lt;Params!$D$33,$C170&gt;=Params!$C$13+((Params!$D$9-Params!$C$13)/(Params!$D$33-Params!$C$33))*($B170-Params!$C$33)),AND($B170&gt;=Params!$D$33,$C170&gt;=Params!$D$9+((Params!$G$4-Params!$D$9)/(Params!$G$33-Params!$D$33))*($B170-Params!$D$33))),$C170&lt;Params!$G$4,$B170&gt;0,$C170&gt;0),$R$2,"")</f>
        <v/>
      </c>
      <c r="S170" s="18" t="str">
        <f t="shared" si="2"/>
        <v>Basalt</v>
      </c>
      <c r="T170" s="14" t="str">
        <f>IF(AND($S170&lt;&gt;$J$2,$S170&lt;&gt;$K$2,$S170&lt;&gt;$L$2),"",
IF($S170=$J$2,IF(Data!$C170&gt;=Data!$D170+2,"Hawaiite","Potassic Trachybasalt"),
IF($S170=$K$2,IF(Data!$C170&gt;=Data!$D170+2,"Mugearite","Shoshonite"),
IF($S170=$L$2,(IF(Data!$C170&gt;=Data!$D170+2,"Benmoreite","Latite")),""))))</f>
        <v/>
      </c>
    </row>
    <row r="171" spans="1:20" x14ac:dyDescent="0.2">
      <c r="A171" s="16" t="str">
        <f>Data!$A171</f>
        <v>SC1</v>
      </c>
      <c r="B171" s="27">
        <f>Data!$B171</f>
        <v>48.882596824754778</v>
      </c>
      <c r="C171" s="28">
        <f>Data!$C171+Data!$D171</f>
        <v>2.9325513196480939</v>
      </c>
      <c r="D171" s="1" t="str">
        <f>IF(AND(AND($B171&gt;=Params!$A$33,$B171&lt;Params!$C$33),AND($C171&gt;=Params!$A$32,$C171&lt;Params!$A$26)),$D$2,"")</f>
        <v/>
      </c>
      <c r="E171" s="1" t="str">
        <f>IF(AND(AND($B171&gt;=Params!$C$33,$B171&lt;Params!$F$33),AND($C171&gt;=Params!$C$32,$C171&lt;Params!$C$22)),$E$2,"")</f>
        <v>Basalt</v>
      </c>
      <c r="F171" s="4" t="str">
        <f>IF(AND($B171&gt;=Params!$F$33,$B171&lt;Params!$J$33,$C171&lt;Params!$F$22+((Params!$J$20-Params!$F$22)/(Params!$J$33-Params!$F$33))*($B171-Params!$F$33)),$F$2,"")</f>
        <v/>
      </c>
      <c r="G171" s="4" t="str">
        <f>IF(AND($B171&gt;=Params!$J$33,$B171&lt;Params!$N$33,$C171&lt;Params!$J$20+((Params!$N$18-Params!$J$20)/(Params!$N$33-Params!$J$33))*($B171-Params!$J$33)),$G$2,"")</f>
        <v/>
      </c>
      <c r="H171" s="4" t="str">
        <f>IF(AND($B171&gt;=Params!$N$33,$C171&lt;Params!$N$18+((Params!$Q$16-Params!$N$18)/(Params!$Q$33-Params!$N$33))*($B171-Params!$N$33),C$3&lt;Params!$Q$16+((Params!$S$32-Params!$Q$16)/(Params!$S$33-Params!$Q$33))*($B171-Params!$Q$33)),$H$2,"")</f>
        <v/>
      </c>
      <c r="I171" s="12" t="str">
        <f>IF(AND($B171&gt;=Params!$Q$33,$C171&gt;=Params!$Q$16+((Params!$S$32-Params!$Q$16)/(Params!$S$33-Params!$Q$33))*($B171-Params!$Q$33)),$I$2,"")</f>
        <v/>
      </c>
      <c r="J171" s="1" t="str">
        <f>IF(AND($C171&gt;=Params!$C$22,$C171&lt;Params!$C$22+((Params!$E$17-Params!$C$22)/(Params!$E$33-Params!$C$33))*($B171-Params!$C$33),$C171&lt;Params!$E$17+((Params!$F$22-Params!$E$17)/(Params!$F$33-Params!$E$33))*($B171-Params!$E$33)),$J$2,"")</f>
        <v/>
      </c>
      <c r="K171" s="1" t="str">
        <f>IF(AND($C171&gt;=Params!$E$17+((Params!$F$22-Params!$E$17)/(Params!$F$33-Params!$E$33))*($B171-Params!$E$33),$C171&gt;=Params!$F$22+((Params!$J$20-Params!$F$22)/(Params!$J$33-Params!$F$33))*($B171-Params!$F$33),$C171&lt;Params!$E$17+((Params!$H$13-Params!$E$17)/(Params!$H$33-Params!$E$33))*($B171-Params!$E$33),$C171&lt;Params!$H$13+((Params!$J$20-Params!$H$13)/(Params!$J$33-Params!$H$33))*($B171-Params!$H$33)),$K$2,"")</f>
        <v/>
      </c>
      <c r="L171" s="1" t="str">
        <f>IF(AND($C171&gt;=Params!$H$13+((Params!$J$20-Params!$H$13)/(Params!$J$33-Params!$H$33))*($B171-Params!$H$33),$C171&gt;=Params!$J$20+((Params!$N$18-Params!$J$20)/(Params!$N$33-Params!$J$33))*($B171-Params!$J$33),$C171&lt;Params!$H$13+((Params!$K$9-Params!$H$13)/(Params!$K$33-Params!$H$33))*($B171-Params!$H$33),$C171&lt;Params!$K$9+((Params!$N$18-Params!$K$9)/(Params!$N$33-Params!$K$33))*($B171-Params!$K$33)),$L$2,"")</f>
        <v/>
      </c>
      <c r="M171" s="2" t="str">
        <f>IF(AND($C171&gt;=Params!$K$9+((Params!$N$18-Params!$K$9)/(Params!$N$33-Params!$K$33))*($B171-Params!$K$33),$C171&gt;=Params!$N$18+((Params!$Q$16-Params!$N$18)/(Params!$Q$33-Params!$N201))*($B171-Params!$Q$33),$C171&lt;Params!$K$9+((Params!$L$5-Params!$K$9)/(Params!$L$33-Params!$K$33))*($B171-Params!$K$33),$C171&lt;Params!$L$5+((Params!$Q$4-Params!$L$5)/(Params!$Q$33-Params!$L$33))*($B171-Params!$L$33),$B171&lt;Params!$Q$33),$M$2,"")</f>
        <v/>
      </c>
      <c r="N171" s="3" t="str">
        <f>IF(OR(AND($C171&gt;=Params!$A$26,$B171&gt;=Params!$A$33,$B171&lt;Params!$C$33,$C171&lt;Params!$A$18+((Params!$C$13-Params!$A$18)/(Params!$C$33-Params!$A$33))*($B171-Params!$A$33)),AND($B171&gt;=Params!$C$33,$C171&gt;Params!$C$22+((Params!$E$17-Params!$C$22)/(Params!$E$33-Params!$C$33))*($B171-Params!$C$33),$C171&lt;Params!$C$13+((Params!$E$17-Params!$C$13)/(Params!$E$33-Params!$C$33))*($B171-Params!$C$33))),$N$2,"")</f>
        <v/>
      </c>
      <c r="O171" s="1" t="str">
        <f>IF(AND($C171&gt;=Params!$C$13+((Params!$E$17-Params!$C$13)/(Params!$E$33-Params!$C$33))*($B171-Params!$C$33),$C171&gt;=Params!$E$17+((Params!$H$13-Params!$E$17)/(Params!$H$33-Params!$E$33))*($B171-Params!$E$33),$C171&lt;Params!$C$13+((Params!$D$9-Params!$C$13)/(Params!$D$33-Params!$C$33))*($B171-Params!$C$33),$C171&lt;Params!$D$9+((Params!$H$13-Params!$D$9)/(Params!$H$33-Params!$D$33))*($B171-Params!$D$33)),$O$2,"")</f>
        <v/>
      </c>
      <c r="P171" s="1" t="str">
        <f>IF(AND($C171&gt;=Params!$D$9+((Params!$H$13-Params!$D$9)/(Params!$H$33-Params!$D$33))*($B171-Params!$D$33),$C171&gt;=Params!$H$13+((Params!$K$9-Params!$H$13)/(Params!$K$33-Params!$H$33))*($B171-Params!$H$33),$C171&lt;Params!$D$9+((Params!$G$4-Params!$D$9)/(Params!$G$33-Params!$D$33))*($B171-Params!$D$33),$C171&lt;Params!$G$4+((Params!$K$9-Params!$G$4)/(Params!$K$33-Params!$G$33))*($B171-Params!$G$33)),$P$2,"")</f>
        <v/>
      </c>
      <c r="Q171" s="1" t="str">
        <f>IF(AND($C171&gt;=Params!$G$4+((Params!$K$9-Params!$G$4)/(Params!$K$33-Params!$G$33))*($B171-Params!$G$33),$C171&gt;Params!$K$9+((Params!$L$5-Params!$K$9)/(Params!$L$33-Params!$K$33))*($B171-Params!$K$33),$C171&lt;Params!$G$4+((Params!$L$5-Params!$G$4)/(Params!$L$33-Params!$G$33))*($B171-Params!$G$33)),$Q$2,"")</f>
        <v/>
      </c>
      <c r="R171" s="2" t="str">
        <f>IF(AND(OR($B171&lt;Params!$A$33,AND($B171&gt;=Params!$A$33,$B171&lt;Params!$C$33,$C171&gt;=Params!$A$18+((Params!$C$13-Params!$A$18)/(Params!$C$33-Params!$A$33))*($B171-Params!$A$33)),AND($B171&gt;=Params!$C$33,$B171&lt;Params!$D$33,$C171&gt;=Params!$C$13+((Params!$D$9-Params!$C$13)/(Params!$D$33-Params!$C$33))*($B171-Params!$C$33)),AND($B171&gt;=Params!$D$33,$C171&gt;=Params!$D$9+((Params!$G$4-Params!$D$9)/(Params!$G$33-Params!$D$33))*($B171-Params!$D$33))),$C171&lt;Params!$G$4,$B171&gt;0,$C171&gt;0),$R$2,"")</f>
        <v/>
      </c>
      <c r="S171" s="18" t="str">
        <f t="shared" si="2"/>
        <v>Basalt</v>
      </c>
      <c r="T171" s="14" t="str">
        <f>IF(AND($S171&lt;&gt;$J$2,$S171&lt;&gt;$K$2,$S171&lt;&gt;$L$2),"",
IF($S171=$J$2,IF(Data!$C171&gt;=Data!$D171+2,"Hawaiite","Potassic Trachybasalt"),
IF($S171=$K$2,IF(Data!$C171&gt;=Data!$D171+2,"Mugearite","Shoshonite"),
IF($S171=$L$2,(IF(Data!$C171&gt;=Data!$D171+2,"Benmoreite","Latite")),""))))</f>
        <v/>
      </c>
    </row>
    <row r="172" spans="1:20" x14ac:dyDescent="0.2">
      <c r="A172" s="16" t="str">
        <f>Data!$A172</f>
        <v>SC1</v>
      </c>
      <c r="B172" s="27">
        <f>Data!$B172</f>
        <v>48.882596824754778</v>
      </c>
      <c r="C172" s="28">
        <f>Data!$C172+Data!$D172</f>
        <v>2.9325513196480939</v>
      </c>
      <c r="D172" s="1" t="str">
        <f>IF(AND(AND($B172&gt;=Params!$A$33,$B172&lt;Params!$C$33),AND($C172&gt;=Params!$A$32,$C172&lt;Params!$A$26)),$D$2,"")</f>
        <v/>
      </c>
      <c r="E172" s="1" t="str">
        <f>IF(AND(AND($B172&gt;=Params!$C$33,$B172&lt;Params!$F$33),AND($C172&gt;=Params!$C$32,$C172&lt;Params!$C$22)),$E$2,"")</f>
        <v>Basalt</v>
      </c>
      <c r="F172" s="4" t="str">
        <f>IF(AND($B172&gt;=Params!$F$33,$B172&lt;Params!$J$33,$C172&lt;Params!$F$22+((Params!$J$20-Params!$F$22)/(Params!$J$33-Params!$F$33))*($B172-Params!$F$33)),$F$2,"")</f>
        <v/>
      </c>
      <c r="G172" s="4" t="str">
        <f>IF(AND($B172&gt;=Params!$J$33,$B172&lt;Params!$N$33,$C172&lt;Params!$J$20+((Params!$N$18-Params!$J$20)/(Params!$N$33-Params!$J$33))*($B172-Params!$J$33)),$G$2,"")</f>
        <v/>
      </c>
      <c r="H172" s="4" t="str">
        <f>IF(AND($B172&gt;=Params!$N$33,$C172&lt;Params!$N$18+((Params!$Q$16-Params!$N$18)/(Params!$Q$33-Params!$N$33))*($B172-Params!$N$33),C$3&lt;Params!$Q$16+((Params!$S$32-Params!$Q$16)/(Params!$S$33-Params!$Q$33))*($B172-Params!$Q$33)),$H$2,"")</f>
        <v/>
      </c>
      <c r="I172" s="12" t="str">
        <f>IF(AND($B172&gt;=Params!$Q$33,$C172&gt;=Params!$Q$16+((Params!$S$32-Params!$Q$16)/(Params!$S$33-Params!$Q$33))*($B172-Params!$Q$33)),$I$2,"")</f>
        <v/>
      </c>
      <c r="J172" s="1" t="str">
        <f>IF(AND($C172&gt;=Params!$C$22,$C172&lt;Params!$C$22+((Params!$E$17-Params!$C$22)/(Params!$E$33-Params!$C$33))*($B172-Params!$C$33),$C172&lt;Params!$E$17+((Params!$F$22-Params!$E$17)/(Params!$F$33-Params!$E$33))*($B172-Params!$E$33)),$J$2,"")</f>
        <v/>
      </c>
      <c r="K172" s="1" t="str">
        <f>IF(AND($C172&gt;=Params!$E$17+((Params!$F$22-Params!$E$17)/(Params!$F$33-Params!$E$33))*($B172-Params!$E$33),$C172&gt;=Params!$F$22+((Params!$J$20-Params!$F$22)/(Params!$J$33-Params!$F$33))*($B172-Params!$F$33),$C172&lt;Params!$E$17+((Params!$H$13-Params!$E$17)/(Params!$H$33-Params!$E$33))*($B172-Params!$E$33),$C172&lt;Params!$H$13+((Params!$J$20-Params!$H$13)/(Params!$J$33-Params!$H$33))*($B172-Params!$H$33)),$K$2,"")</f>
        <v/>
      </c>
      <c r="L172" s="1" t="str">
        <f>IF(AND($C172&gt;=Params!$H$13+((Params!$J$20-Params!$H$13)/(Params!$J$33-Params!$H$33))*($B172-Params!$H$33),$C172&gt;=Params!$J$20+((Params!$N$18-Params!$J$20)/(Params!$N$33-Params!$J$33))*($B172-Params!$J$33),$C172&lt;Params!$H$13+((Params!$K$9-Params!$H$13)/(Params!$K$33-Params!$H$33))*($B172-Params!$H$33),$C172&lt;Params!$K$9+((Params!$N$18-Params!$K$9)/(Params!$N$33-Params!$K$33))*($B172-Params!$K$33)),$L$2,"")</f>
        <v/>
      </c>
      <c r="M172" s="2" t="str">
        <f>IF(AND($C172&gt;=Params!$K$9+((Params!$N$18-Params!$K$9)/(Params!$N$33-Params!$K$33))*($B172-Params!$K$33),$C172&gt;=Params!$N$18+((Params!$Q$16-Params!$N$18)/(Params!$Q$33-Params!$N202))*($B172-Params!$Q$33),$C172&lt;Params!$K$9+((Params!$L$5-Params!$K$9)/(Params!$L$33-Params!$K$33))*($B172-Params!$K$33),$C172&lt;Params!$L$5+((Params!$Q$4-Params!$L$5)/(Params!$Q$33-Params!$L$33))*($B172-Params!$L$33),$B172&lt;Params!$Q$33),$M$2,"")</f>
        <v/>
      </c>
      <c r="N172" s="3" t="str">
        <f>IF(OR(AND($C172&gt;=Params!$A$26,$B172&gt;=Params!$A$33,$B172&lt;Params!$C$33,$C172&lt;Params!$A$18+((Params!$C$13-Params!$A$18)/(Params!$C$33-Params!$A$33))*($B172-Params!$A$33)),AND($B172&gt;=Params!$C$33,$C172&gt;Params!$C$22+((Params!$E$17-Params!$C$22)/(Params!$E$33-Params!$C$33))*($B172-Params!$C$33),$C172&lt;Params!$C$13+((Params!$E$17-Params!$C$13)/(Params!$E$33-Params!$C$33))*($B172-Params!$C$33))),$N$2,"")</f>
        <v/>
      </c>
      <c r="O172" s="1" t="str">
        <f>IF(AND($C172&gt;=Params!$C$13+((Params!$E$17-Params!$C$13)/(Params!$E$33-Params!$C$33))*($B172-Params!$C$33),$C172&gt;=Params!$E$17+((Params!$H$13-Params!$E$17)/(Params!$H$33-Params!$E$33))*($B172-Params!$E$33),$C172&lt;Params!$C$13+((Params!$D$9-Params!$C$13)/(Params!$D$33-Params!$C$33))*($B172-Params!$C$33),$C172&lt;Params!$D$9+((Params!$H$13-Params!$D$9)/(Params!$H$33-Params!$D$33))*($B172-Params!$D$33)),$O$2,"")</f>
        <v/>
      </c>
      <c r="P172" s="1" t="str">
        <f>IF(AND($C172&gt;=Params!$D$9+((Params!$H$13-Params!$D$9)/(Params!$H$33-Params!$D$33))*($B172-Params!$D$33),$C172&gt;=Params!$H$13+((Params!$K$9-Params!$H$13)/(Params!$K$33-Params!$H$33))*($B172-Params!$H$33),$C172&lt;Params!$D$9+((Params!$G$4-Params!$D$9)/(Params!$G$33-Params!$D$33))*($B172-Params!$D$33),$C172&lt;Params!$G$4+((Params!$K$9-Params!$G$4)/(Params!$K$33-Params!$G$33))*($B172-Params!$G$33)),$P$2,"")</f>
        <v/>
      </c>
      <c r="Q172" s="1" t="str">
        <f>IF(AND($C172&gt;=Params!$G$4+((Params!$K$9-Params!$G$4)/(Params!$K$33-Params!$G$33))*($B172-Params!$G$33),$C172&gt;Params!$K$9+((Params!$L$5-Params!$K$9)/(Params!$L$33-Params!$K$33))*($B172-Params!$K$33),$C172&lt;Params!$G$4+((Params!$L$5-Params!$G$4)/(Params!$L$33-Params!$G$33))*($B172-Params!$G$33)),$Q$2,"")</f>
        <v/>
      </c>
      <c r="R172" s="2" t="str">
        <f>IF(AND(OR($B172&lt;Params!$A$33,AND($B172&gt;=Params!$A$33,$B172&lt;Params!$C$33,$C172&gt;=Params!$A$18+((Params!$C$13-Params!$A$18)/(Params!$C$33-Params!$A$33))*($B172-Params!$A$33)),AND($B172&gt;=Params!$C$33,$B172&lt;Params!$D$33,$C172&gt;=Params!$C$13+((Params!$D$9-Params!$C$13)/(Params!$D$33-Params!$C$33))*($B172-Params!$C$33)),AND($B172&gt;=Params!$D$33,$C172&gt;=Params!$D$9+((Params!$G$4-Params!$D$9)/(Params!$G$33-Params!$D$33))*($B172-Params!$D$33))),$C172&lt;Params!$G$4,$B172&gt;0,$C172&gt;0),$R$2,"")</f>
        <v/>
      </c>
      <c r="S172" s="18" t="str">
        <f t="shared" si="2"/>
        <v>Basalt</v>
      </c>
      <c r="T172" s="14" t="str">
        <f>IF(AND($S172&lt;&gt;$J$2,$S172&lt;&gt;$K$2,$S172&lt;&gt;$L$2),"",
IF($S172=$J$2,IF(Data!$C172&gt;=Data!$D172+2,"Hawaiite","Potassic Trachybasalt"),
IF($S172=$K$2,IF(Data!$C172&gt;=Data!$D172+2,"Mugearite","Shoshonite"),
IF($S172=$L$2,(IF(Data!$C172&gt;=Data!$D172+2,"Benmoreite","Latite")),""))))</f>
        <v/>
      </c>
    </row>
    <row r="173" spans="1:20" x14ac:dyDescent="0.2">
      <c r="A173" s="16" t="str">
        <f>Data!$A173</f>
        <v>SC1</v>
      </c>
      <c r="B173" s="27">
        <f>Data!$B173</f>
        <v>48.882596824754778</v>
      </c>
      <c r="C173" s="28">
        <f>Data!$C173+Data!$D173</f>
        <v>2.9325513196480939</v>
      </c>
      <c r="D173" s="1" t="str">
        <f>IF(AND(AND($B173&gt;=Params!$A$33,$B173&lt;Params!$C$33),AND($C173&gt;=Params!$A$32,$C173&lt;Params!$A$26)),$D$2,"")</f>
        <v/>
      </c>
      <c r="E173" s="1" t="str">
        <f>IF(AND(AND($B173&gt;=Params!$C$33,$B173&lt;Params!$F$33),AND($C173&gt;=Params!$C$32,$C173&lt;Params!$C$22)),$E$2,"")</f>
        <v>Basalt</v>
      </c>
      <c r="F173" s="4" t="str">
        <f>IF(AND($B173&gt;=Params!$F$33,$B173&lt;Params!$J$33,$C173&lt;Params!$F$22+((Params!$J$20-Params!$F$22)/(Params!$J$33-Params!$F$33))*($B173-Params!$F$33)),$F$2,"")</f>
        <v/>
      </c>
      <c r="G173" s="4" t="str">
        <f>IF(AND($B173&gt;=Params!$J$33,$B173&lt;Params!$N$33,$C173&lt;Params!$J$20+((Params!$N$18-Params!$J$20)/(Params!$N$33-Params!$J$33))*($B173-Params!$J$33)),$G$2,"")</f>
        <v/>
      </c>
      <c r="H173" s="4" t="str">
        <f>IF(AND($B173&gt;=Params!$N$33,$C173&lt;Params!$N$18+((Params!$Q$16-Params!$N$18)/(Params!$Q$33-Params!$N$33))*($B173-Params!$N$33),C$3&lt;Params!$Q$16+((Params!$S$32-Params!$Q$16)/(Params!$S$33-Params!$Q$33))*($B173-Params!$Q$33)),$H$2,"")</f>
        <v/>
      </c>
      <c r="I173" s="12" t="str">
        <f>IF(AND($B173&gt;=Params!$Q$33,$C173&gt;=Params!$Q$16+((Params!$S$32-Params!$Q$16)/(Params!$S$33-Params!$Q$33))*($B173-Params!$Q$33)),$I$2,"")</f>
        <v/>
      </c>
      <c r="J173" s="1" t="str">
        <f>IF(AND($C173&gt;=Params!$C$22,$C173&lt;Params!$C$22+((Params!$E$17-Params!$C$22)/(Params!$E$33-Params!$C$33))*($B173-Params!$C$33),$C173&lt;Params!$E$17+((Params!$F$22-Params!$E$17)/(Params!$F$33-Params!$E$33))*($B173-Params!$E$33)),$J$2,"")</f>
        <v/>
      </c>
      <c r="K173" s="1" t="str">
        <f>IF(AND($C173&gt;=Params!$E$17+((Params!$F$22-Params!$E$17)/(Params!$F$33-Params!$E$33))*($B173-Params!$E$33),$C173&gt;=Params!$F$22+((Params!$J$20-Params!$F$22)/(Params!$J$33-Params!$F$33))*($B173-Params!$F$33),$C173&lt;Params!$E$17+((Params!$H$13-Params!$E$17)/(Params!$H$33-Params!$E$33))*($B173-Params!$E$33),$C173&lt;Params!$H$13+((Params!$J$20-Params!$H$13)/(Params!$J$33-Params!$H$33))*($B173-Params!$H$33)),$K$2,"")</f>
        <v/>
      </c>
      <c r="L173" s="1" t="str">
        <f>IF(AND($C173&gt;=Params!$H$13+((Params!$J$20-Params!$H$13)/(Params!$J$33-Params!$H$33))*($B173-Params!$H$33),$C173&gt;=Params!$J$20+((Params!$N$18-Params!$J$20)/(Params!$N$33-Params!$J$33))*($B173-Params!$J$33),$C173&lt;Params!$H$13+((Params!$K$9-Params!$H$13)/(Params!$K$33-Params!$H$33))*($B173-Params!$H$33),$C173&lt;Params!$K$9+((Params!$N$18-Params!$K$9)/(Params!$N$33-Params!$K$33))*($B173-Params!$K$33)),$L$2,"")</f>
        <v/>
      </c>
      <c r="M173" s="2" t="str">
        <f>IF(AND($C173&gt;=Params!$K$9+((Params!$N$18-Params!$K$9)/(Params!$N$33-Params!$K$33))*($B173-Params!$K$33),$C173&gt;=Params!$N$18+((Params!$Q$16-Params!$N$18)/(Params!$Q$33-Params!$N203))*($B173-Params!$Q$33),$C173&lt;Params!$K$9+((Params!$L$5-Params!$K$9)/(Params!$L$33-Params!$K$33))*($B173-Params!$K$33),$C173&lt;Params!$L$5+((Params!$Q$4-Params!$L$5)/(Params!$Q$33-Params!$L$33))*($B173-Params!$L$33),$B173&lt;Params!$Q$33),$M$2,"")</f>
        <v/>
      </c>
      <c r="N173" s="3" t="str">
        <f>IF(OR(AND($C173&gt;=Params!$A$26,$B173&gt;=Params!$A$33,$B173&lt;Params!$C$33,$C173&lt;Params!$A$18+((Params!$C$13-Params!$A$18)/(Params!$C$33-Params!$A$33))*($B173-Params!$A$33)),AND($B173&gt;=Params!$C$33,$C173&gt;Params!$C$22+((Params!$E$17-Params!$C$22)/(Params!$E$33-Params!$C$33))*($B173-Params!$C$33),$C173&lt;Params!$C$13+((Params!$E$17-Params!$C$13)/(Params!$E$33-Params!$C$33))*($B173-Params!$C$33))),$N$2,"")</f>
        <v/>
      </c>
      <c r="O173" s="1" t="str">
        <f>IF(AND($C173&gt;=Params!$C$13+((Params!$E$17-Params!$C$13)/(Params!$E$33-Params!$C$33))*($B173-Params!$C$33),$C173&gt;=Params!$E$17+((Params!$H$13-Params!$E$17)/(Params!$H$33-Params!$E$33))*($B173-Params!$E$33),$C173&lt;Params!$C$13+((Params!$D$9-Params!$C$13)/(Params!$D$33-Params!$C$33))*($B173-Params!$C$33),$C173&lt;Params!$D$9+((Params!$H$13-Params!$D$9)/(Params!$H$33-Params!$D$33))*($B173-Params!$D$33)),$O$2,"")</f>
        <v/>
      </c>
      <c r="P173" s="1" t="str">
        <f>IF(AND($C173&gt;=Params!$D$9+((Params!$H$13-Params!$D$9)/(Params!$H$33-Params!$D$33))*($B173-Params!$D$33),$C173&gt;=Params!$H$13+((Params!$K$9-Params!$H$13)/(Params!$K$33-Params!$H$33))*($B173-Params!$H$33),$C173&lt;Params!$D$9+((Params!$G$4-Params!$D$9)/(Params!$G$33-Params!$D$33))*($B173-Params!$D$33),$C173&lt;Params!$G$4+((Params!$K$9-Params!$G$4)/(Params!$K$33-Params!$G$33))*($B173-Params!$G$33)),$P$2,"")</f>
        <v/>
      </c>
      <c r="Q173" s="1" t="str">
        <f>IF(AND($C173&gt;=Params!$G$4+((Params!$K$9-Params!$G$4)/(Params!$K$33-Params!$G$33))*($B173-Params!$G$33),$C173&gt;Params!$K$9+((Params!$L$5-Params!$K$9)/(Params!$L$33-Params!$K$33))*($B173-Params!$K$33),$C173&lt;Params!$G$4+((Params!$L$5-Params!$G$4)/(Params!$L$33-Params!$G$33))*($B173-Params!$G$33)),$Q$2,"")</f>
        <v/>
      </c>
      <c r="R173" s="2" t="str">
        <f>IF(AND(OR($B173&lt;Params!$A$33,AND($B173&gt;=Params!$A$33,$B173&lt;Params!$C$33,$C173&gt;=Params!$A$18+((Params!$C$13-Params!$A$18)/(Params!$C$33-Params!$A$33))*($B173-Params!$A$33)),AND($B173&gt;=Params!$C$33,$B173&lt;Params!$D$33,$C173&gt;=Params!$C$13+((Params!$D$9-Params!$C$13)/(Params!$D$33-Params!$C$33))*($B173-Params!$C$33)),AND($B173&gt;=Params!$D$33,$C173&gt;=Params!$D$9+((Params!$G$4-Params!$D$9)/(Params!$G$33-Params!$D$33))*($B173-Params!$D$33))),$C173&lt;Params!$G$4,$B173&gt;0,$C173&gt;0),$R$2,"")</f>
        <v/>
      </c>
      <c r="S173" s="18" t="str">
        <f t="shared" si="2"/>
        <v>Basalt</v>
      </c>
      <c r="T173" s="14" t="str">
        <f>IF(AND($S173&lt;&gt;$J$2,$S173&lt;&gt;$K$2,$S173&lt;&gt;$L$2),"",
IF($S173=$J$2,IF(Data!$C173&gt;=Data!$D173+2,"Hawaiite","Potassic Trachybasalt"),
IF($S173=$K$2,IF(Data!$C173&gt;=Data!$D173+2,"Mugearite","Shoshonite"),
IF($S173=$L$2,(IF(Data!$C173&gt;=Data!$D173+2,"Benmoreite","Latite")),""))))</f>
        <v/>
      </c>
    </row>
    <row r="174" spans="1:20" x14ac:dyDescent="0.2">
      <c r="A174" s="16" t="str">
        <f>Data!$A174</f>
        <v>B351</v>
      </c>
      <c r="B174" s="27">
        <f>Data!$B174</f>
        <v>48.885812926005123</v>
      </c>
      <c r="C174" s="28">
        <f>Data!$C174+Data!$D174</f>
        <v>1.2296431472185338</v>
      </c>
      <c r="D174" s="1" t="str">
        <f>IF(AND(AND($B174&gt;=Params!$A$33,$B174&lt;Params!$C$33),AND($C174&gt;=Params!$A$32,$C174&lt;Params!$A$26)),$D$2,"")</f>
        <v/>
      </c>
      <c r="E174" s="1" t="str">
        <f>IF(AND(AND($B174&gt;=Params!$C$33,$B174&lt;Params!$F$33),AND($C174&gt;=Params!$C$32,$C174&lt;Params!$C$22)),$E$2,"")</f>
        <v>Basalt</v>
      </c>
      <c r="F174" s="4" t="str">
        <f>IF(AND($B174&gt;=Params!$F$33,$B174&lt;Params!$J$33,$C174&lt;Params!$F$22+((Params!$J$20-Params!$F$22)/(Params!$J$33-Params!$F$33))*($B174-Params!$F$33)),$F$2,"")</f>
        <v/>
      </c>
      <c r="G174" s="4" t="str">
        <f>IF(AND($B174&gt;=Params!$J$33,$B174&lt;Params!$N$33,$C174&lt;Params!$J$20+((Params!$N$18-Params!$J$20)/(Params!$N$33-Params!$J$33))*($B174-Params!$J$33)),$G$2,"")</f>
        <v/>
      </c>
      <c r="H174" s="4" t="str">
        <f>IF(AND($B174&gt;=Params!$N$33,$C174&lt;Params!$N$18+((Params!$Q$16-Params!$N$18)/(Params!$Q$33-Params!$N$33))*($B174-Params!$N$33),C$3&lt;Params!$Q$16+((Params!$S$32-Params!$Q$16)/(Params!$S$33-Params!$Q$33))*($B174-Params!$Q$33)),$H$2,"")</f>
        <v/>
      </c>
      <c r="I174" s="12" t="str">
        <f>IF(AND($B174&gt;=Params!$Q$33,$C174&gt;=Params!$Q$16+((Params!$S$32-Params!$Q$16)/(Params!$S$33-Params!$Q$33))*($B174-Params!$Q$33)),$I$2,"")</f>
        <v/>
      </c>
      <c r="J174" s="1" t="str">
        <f>IF(AND($C174&gt;=Params!$C$22,$C174&lt;Params!$C$22+((Params!$E$17-Params!$C$22)/(Params!$E$33-Params!$C$33))*($B174-Params!$C$33),$C174&lt;Params!$E$17+((Params!$F$22-Params!$E$17)/(Params!$F$33-Params!$E$33))*($B174-Params!$E$33)),$J$2,"")</f>
        <v/>
      </c>
      <c r="K174" s="1" t="str">
        <f>IF(AND($C174&gt;=Params!$E$17+((Params!$F$22-Params!$E$17)/(Params!$F$33-Params!$E$33))*($B174-Params!$E$33),$C174&gt;=Params!$F$22+((Params!$J$20-Params!$F$22)/(Params!$J$33-Params!$F$33))*($B174-Params!$F$33),$C174&lt;Params!$E$17+((Params!$H$13-Params!$E$17)/(Params!$H$33-Params!$E$33))*($B174-Params!$E$33),$C174&lt;Params!$H$13+((Params!$J$20-Params!$H$13)/(Params!$J$33-Params!$H$33))*($B174-Params!$H$33)),$K$2,"")</f>
        <v/>
      </c>
      <c r="L174" s="1" t="str">
        <f>IF(AND($C174&gt;=Params!$H$13+((Params!$J$20-Params!$H$13)/(Params!$J$33-Params!$H$33))*($B174-Params!$H$33),$C174&gt;=Params!$J$20+((Params!$N$18-Params!$J$20)/(Params!$N$33-Params!$J$33))*($B174-Params!$J$33),$C174&lt;Params!$H$13+((Params!$K$9-Params!$H$13)/(Params!$K$33-Params!$H$33))*($B174-Params!$H$33),$C174&lt;Params!$K$9+((Params!$N$18-Params!$K$9)/(Params!$N$33-Params!$K$33))*($B174-Params!$K$33)),$L$2,"")</f>
        <v/>
      </c>
      <c r="M174" s="2" t="str">
        <f>IF(AND($C174&gt;=Params!$K$9+((Params!$N$18-Params!$K$9)/(Params!$N$33-Params!$K$33))*($B174-Params!$K$33),$C174&gt;=Params!$N$18+((Params!$Q$16-Params!$N$18)/(Params!$Q$33-Params!$N204))*($B174-Params!$Q$33),$C174&lt;Params!$K$9+((Params!$L$5-Params!$K$9)/(Params!$L$33-Params!$K$33))*($B174-Params!$K$33),$C174&lt;Params!$L$5+((Params!$Q$4-Params!$L$5)/(Params!$Q$33-Params!$L$33))*($B174-Params!$L$33),$B174&lt;Params!$Q$33),$M$2,"")</f>
        <v/>
      </c>
      <c r="N174" s="3" t="str">
        <f>IF(OR(AND($C174&gt;=Params!$A$26,$B174&gt;=Params!$A$33,$B174&lt;Params!$C$33,$C174&lt;Params!$A$18+((Params!$C$13-Params!$A$18)/(Params!$C$33-Params!$A$33))*($B174-Params!$A$33)),AND($B174&gt;=Params!$C$33,$C174&gt;Params!$C$22+((Params!$E$17-Params!$C$22)/(Params!$E$33-Params!$C$33))*($B174-Params!$C$33),$C174&lt;Params!$C$13+((Params!$E$17-Params!$C$13)/(Params!$E$33-Params!$C$33))*($B174-Params!$C$33))),$N$2,"")</f>
        <v/>
      </c>
      <c r="O174" s="1" t="str">
        <f>IF(AND($C174&gt;=Params!$C$13+((Params!$E$17-Params!$C$13)/(Params!$E$33-Params!$C$33))*($B174-Params!$C$33),$C174&gt;=Params!$E$17+((Params!$H$13-Params!$E$17)/(Params!$H$33-Params!$E$33))*($B174-Params!$E$33),$C174&lt;Params!$C$13+((Params!$D$9-Params!$C$13)/(Params!$D$33-Params!$C$33))*($B174-Params!$C$33),$C174&lt;Params!$D$9+((Params!$H$13-Params!$D$9)/(Params!$H$33-Params!$D$33))*($B174-Params!$D$33)),$O$2,"")</f>
        <v/>
      </c>
      <c r="P174" s="1" t="str">
        <f>IF(AND($C174&gt;=Params!$D$9+((Params!$H$13-Params!$D$9)/(Params!$H$33-Params!$D$33))*($B174-Params!$D$33),$C174&gt;=Params!$H$13+((Params!$K$9-Params!$H$13)/(Params!$K$33-Params!$H$33))*($B174-Params!$H$33),$C174&lt;Params!$D$9+((Params!$G$4-Params!$D$9)/(Params!$G$33-Params!$D$33))*($B174-Params!$D$33),$C174&lt;Params!$G$4+((Params!$K$9-Params!$G$4)/(Params!$K$33-Params!$G$33))*($B174-Params!$G$33)),$P$2,"")</f>
        <v/>
      </c>
      <c r="Q174" s="1" t="str">
        <f>IF(AND($C174&gt;=Params!$G$4+((Params!$K$9-Params!$G$4)/(Params!$K$33-Params!$G$33))*($B174-Params!$G$33),$C174&gt;Params!$K$9+((Params!$L$5-Params!$K$9)/(Params!$L$33-Params!$K$33))*($B174-Params!$K$33),$C174&lt;Params!$G$4+((Params!$L$5-Params!$G$4)/(Params!$L$33-Params!$G$33))*($B174-Params!$G$33)),$Q$2,"")</f>
        <v/>
      </c>
      <c r="R174" s="2" t="str">
        <f>IF(AND(OR($B174&lt;Params!$A$33,AND($B174&gt;=Params!$A$33,$B174&lt;Params!$C$33,$C174&gt;=Params!$A$18+((Params!$C$13-Params!$A$18)/(Params!$C$33-Params!$A$33))*($B174-Params!$A$33)),AND($B174&gt;=Params!$C$33,$B174&lt;Params!$D$33,$C174&gt;=Params!$C$13+((Params!$D$9-Params!$C$13)/(Params!$D$33-Params!$C$33))*($B174-Params!$C$33)),AND($B174&gt;=Params!$D$33,$C174&gt;=Params!$D$9+((Params!$G$4-Params!$D$9)/(Params!$G$33-Params!$D$33))*($B174-Params!$D$33))),$C174&lt;Params!$G$4,$B174&gt;0,$C174&gt;0),$R$2,"")</f>
        <v/>
      </c>
      <c r="S174" s="18" t="str">
        <f t="shared" si="2"/>
        <v>Basalt</v>
      </c>
      <c r="T174" s="14" t="str">
        <f>IF(AND($S174&lt;&gt;$J$2,$S174&lt;&gt;$K$2,$S174&lt;&gt;$L$2),"",
IF($S174=$J$2,IF(Data!$C174&gt;=Data!$D174+2,"Hawaiite","Potassic Trachybasalt"),
IF($S174=$K$2,IF(Data!$C174&gt;=Data!$D174+2,"Mugearite","Shoshonite"),
IF($S174=$L$2,(IF(Data!$C174&gt;=Data!$D174+2,"Benmoreite","Latite")),""))))</f>
        <v/>
      </c>
    </row>
    <row r="175" spans="1:20" x14ac:dyDescent="0.2">
      <c r="A175" s="16" t="str">
        <f>Data!$A175</f>
        <v>ET-5</v>
      </c>
      <c r="B175" s="27">
        <f>Data!$B175</f>
        <v>48.91</v>
      </c>
      <c r="C175" s="28">
        <f>Data!$C175+Data!$D175</f>
        <v>5.45</v>
      </c>
      <c r="D175" s="1" t="str">
        <f>IF(AND(AND($B175&gt;=Params!$A$33,$B175&lt;Params!$C$33),AND($C175&gt;=Params!$A$32,$C175&lt;Params!$A$26)),$D$2,"")</f>
        <v/>
      </c>
      <c r="E175" s="1" t="str">
        <f>IF(AND(AND($B175&gt;=Params!$C$33,$B175&lt;Params!$F$33),AND($C175&gt;=Params!$C$32,$C175&lt;Params!$C$22)),$E$2,"")</f>
        <v/>
      </c>
      <c r="F175" s="4" t="str">
        <f>IF(AND($B175&gt;=Params!$F$33,$B175&lt;Params!$J$33,$C175&lt;Params!$F$22+((Params!$J$20-Params!$F$22)/(Params!$J$33-Params!$F$33))*($B175-Params!$F$33)),$F$2,"")</f>
        <v/>
      </c>
      <c r="G175" s="4" t="str">
        <f>IF(AND($B175&gt;=Params!$J$33,$B175&lt;Params!$N$33,$C175&lt;Params!$J$20+((Params!$N$18-Params!$J$20)/(Params!$N$33-Params!$J$33))*($B175-Params!$J$33)),$G$2,"")</f>
        <v/>
      </c>
      <c r="H175" s="4" t="str">
        <f>IF(AND($B175&gt;=Params!$N$33,$C175&lt;Params!$N$18+((Params!$Q$16-Params!$N$18)/(Params!$Q$33-Params!$N$33))*($B175-Params!$N$33),C$3&lt;Params!$Q$16+((Params!$S$32-Params!$Q$16)/(Params!$S$33-Params!$Q$33))*($B175-Params!$Q$33)),$H$2,"")</f>
        <v/>
      </c>
      <c r="I175" s="12" t="str">
        <f>IF(AND($B175&gt;=Params!$Q$33,$C175&gt;=Params!$Q$16+((Params!$S$32-Params!$Q$16)/(Params!$S$33-Params!$Q$33))*($B175-Params!$Q$33)),$I$2,"")</f>
        <v/>
      </c>
      <c r="J175" s="1" t="str">
        <f>IF(AND($C175&gt;=Params!$C$22,$C175&lt;Params!$C$22+((Params!$E$17-Params!$C$22)/(Params!$E$33-Params!$C$33))*($B175-Params!$C$33),$C175&lt;Params!$E$17+((Params!$F$22-Params!$E$17)/(Params!$F$33-Params!$E$33))*($B175-Params!$E$33)),$J$2,"")</f>
        <v>TrachyBasalt</v>
      </c>
      <c r="K175" s="1" t="str">
        <f>IF(AND($C175&gt;=Params!$E$17+((Params!$F$22-Params!$E$17)/(Params!$F$33-Params!$E$33))*($B175-Params!$E$33),$C175&gt;=Params!$F$22+((Params!$J$20-Params!$F$22)/(Params!$J$33-Params!$F$33))*($B175-Params!$F$33),$C175&lt;Params!$E$17+((Params!$H$13-Params!$E$17)/(Params!$H$33-Params!$E$33))*($B175-Params!$E$33),$C175&lt;Params!$H$13+((Params!$J$20-Params!$H$13)/(Params!$J$33-Params!$H$33))*($B175-Params!$H$33)),$K$2,"")</f>
        <v/>
      </c>
      <c r="L175" s="1" t="str">
        <f>IF(AND($C175&gt;=Params!$H$13+((Params!$J$20-Params!$H$13)/(Params!$J$33-Params!$H$33))*($B175-Params!$H$33),$C175&gt;=Params!$J$20+((Params!$N$18-Params!$J$20)/(Params!$N$33-Params!$J$33))*($B175-Params!$J$33),$C175&lt;Params!$H$13+((Params!$K$9-Params!$H$13)/(Params!$K$33-Params!$H$33))*($B175-Params!$H$33),$C175&lt;Params!$K$9+((Params!$N$18-Params!$K$9)/(Params!$N$33-Params!$K$33))*($B175-Params!$K$33)),$L$2,"")</f>
        <v/>
      </c>
      <c r="M175" s="2" t="str">
        <f>IF(AND($C175&gt;=Params!$K$9+((Params!$N$18-Params!$K$9)/(Params!$N$33-Params!$K$33))*($B175-Params!$K$33),$C175&gt;=Params!$N$18+((Params!$Q$16-Params!$N$18)/(Params!$Q$33-Params!$N205))*($B175-Params!$Q$33),$C175&lt;Params!$K$9+((Params!$L$5-Params!$K$9)/(Params!$L$33-Params!$K$33))*($B175-Params!$K$33),$C175&lt;Params!$L$5+((Params!$Q$4-Params!$L$5)/(Params!$Q$33-Params!$L$33))*($B175-Params!$L$33),$B175&lt;Params!$Q$33),$M$2,"")</f>
        <v/>
      </c>
      <c r="N175" s="3" t="str">
        <f>IF(OR(AND($C175&gt;=Params!$A$26,$B175&gt;=Params!$A$33,$B175&lt;Params!$C$33,$C175&lt;Params!$A$18+((Params!$C$13-Params!$A$18)/(Params!$C$33-Params!$A$33))*($B175-Params!$A$33)),AND($B175&gt;=Params!$C$33,$C175&gt;Params!$C$22+((Params!$E$17-Params!$C$22)/(Params!$E$33-Params!$C$33))*($B175-Params!$C$33),$C175&lt;Params!$C$13+((Params!$E$17-Params!$C$13)/(Params!$E$33-Params!$C$33))*($B175-Params!$C$33))),$N$2,"")</f>
        <v/>
      </c>
      <c r="O175" s="1" t="str">
        <f>IF(AND($C175&gt;=Params!$C$13+((Params!$E$17-Params!$C$13)/(Params!$E$33-Params!$C$33))*($B175-Params!$C$33),$C175&gt;=Params!$E$17+((Params!$H$13-Params!$E$17)/(Params!$H$33-Params!$E$33))*($B175-Params!$E$33),$C175&lt;Params!$C$13+((Params!$D$9-Params!$C$13)/(Params!$D$33-Params!$C$33))*($B175-Params!$C$33),$C175&lt;Params!$D$9+((Params!$H$13-Params!$D$9)/(Params!$H$33-Params!$D$33))*($B175-Params!$D$33)),$O$2,"")</f>
        <v/>
      </c>
      <c r="P175" s="1" t="str">
        <f>IF(AND($C175&gt;=Params!$D$9+((Params!$H$13-Params!$D$9)/(Params!$H$33-Params!$D$33))*($B175-Params!$D$33),$C175&gt;=Params!$H$13+((Params!$K$9-Params!$H$13)/(Params!$K$33-Params!$H$33))*($B175-Params!$H$33),$C175&lt;Params!$D$9+((Params!$G$4-Params!$D$9)/(Params!$G$33-Params!$D$33))*($B175-Params!$D$33),$C175&lt;Params!$G$4+((Params!$K$9-Params!$G$4)/(Params!$K$33-Params!$G$33))*($B175-Params!$G$33)),$P$2,"")</f>
        <v/>
      </c>
      <c r="Q175" s="1" t="str">
        <f>IF(AND($C175&gt;=Params!$G$4+((Params!$K$9-Params!$G$4)/(Params!$K$33-Params!$G$33))*($B175-Params!$G$33),$C175&gt;Params!$K$9+((Params!$L$5-Params!$K$9)/(Params!$L$33-Params!$K$33))*($B175-Params!$K$33),$C175&lt;Params!$G$4+((Params!$L$5-Params!$G$4)/(Params!$L$33-Params!$G$33))*($B175-Params!$G$33)),$Q$2,"")</f>
        <v/>
      </c>
      <c r="R175" s="2" t="str">
        <f>IF(AND(OR($B175&lt;Params!$A$33,AND($B175&gt;=Params!$A$33,$B175&lt;Params!$C$33,$C175&gt;=Params!$A$18+((Params!$C$13-Params!$A$18)/(Params!$C$33-Params!$A$33))*($B175-Params!$A$33)),AND($B175&gt;=Params!$C$33,$B175&lt;Params!$D$33,$C175&gt;=Params!$C$13+((Params!$D$9-Params!$C$13)/(Params!$D$33-Params!$C$33))*($B175-Params!$C$33)),AND($B175&gt;=Params!$D$33,$C175&gt;=Params!$D$9+((Params!$G$4-Params!$D$9)/(Params!$G$33-Params!$D$33))*($B175-Params!$D$33))),$C175&lt;Params!$G$4,$B175&gt;0,$C175&gt;0),$R$2,"")</f>
        <v/>
      </c>
      <c r="S175" s="18" t="str">
        <f t="shared" si="2"/>
        <v>TrachyBasalt</v>
      </c>
      <c r="T175" s="14" t="str">
        <f>IF(AND($S175&lt;&gt;$J$2,$S175&lt;&gt;$K$2,$S175&lt;&gt;$L$2),"",
IF($S175=$J$2,IF(Data!$C175&gt;=Data!$D175+2,"Hawaiite","Potassic Trachybasalt"),
IF($S175=$K$2,IF(Data!$C175&gt;=Data!$D175+2,"Mugearite","Shoshonite"),
IF($S175=$L$2,(IF(Data!$C175&gt;=Data!$D175+2,"Benmoreite","Latite")),""))))</f>
        <v>Potassic Trachybasalt</v>
      </c>
    </row>
    <row r="176" spans="1:20" x14ac:dyDescent="0.2">
      <c r="A176" s="16" t="str">
        <f>Data!$A176</f>
        <v>B349</v>
      </c>
      <c r="B176" s="27">
        <f>Data!$B176</f>
        <v>48.922252289287457</v>
      </c>
      <c r="C176" s="28">
        <f>Data!$C176+Data!$D176</f>
        <v>1.7072867635649298</v>
      </c>
      <c r="D176" s="1" t="str">
        <f>IF(AND(AND($B176&gt;=Params!$A$33,$B176&lt;Params!$C$33),AND($C176&gt;=Params!$A$32,$C176&lt;Params!$A$26)),$D$2,"")</f>
        <v/>
      </c>
      <c r="E176" s="1" t="str">
        <f>IF(AND(AND($B176&gt;=Params!$C$33,$B176&lt;Params!$F$33),AND($C176&gt;=Params!$C$32,$C176&lt;Params!$C$22)),$E$2,"")</f>
        <v>Basalt</v>
      </c>
      <c r="F176" s="4" t="str">
        <f>IF(AND($B176&gt;=Params!$F$33,$B176&lt;Params!$J$33,$C176&lt;Params!$F$22+((Params!$J$20-Params!$F$22)/(Params!$J$33-Params!$F$33))*($B176-Params!$F$33)),$F$2,"")</f>
        <v/>
      </c>
      <c r="G176" s="4" t="str">
        <f>IF(AND($B176&gt;=Params!$J$33,$B176&lt;Params!$N$33,$C176&lt;Params!$J$20+((Params!$N$18-Params!$J$20)/(Params!$N$33-Params!$J$33))*($B176-Params!$J$33)),$G$2,"")</f>
        <v/>
      </c>
      <c r="H176" s="4" t="str">
        <f>IF(AND($B176&gt;=Params!$N$33,$C176&lt;Params!$N$18+((Params!$Q$16-Params!$N$18)/(Params!$Q$33-Params!$N$33))*($B176-Params!$N$33),C$3&lt;Params!$Q$16+((Params!$S$32-Params!$Q$16)/(Params!$S$33-Params!$Q$33))*($B176-Params!$Q$33)),$H$2,"")</f>
        <v/>
      </c>
      <c r="I176" s="12" t="str">
        <f>IF(AND($B176&gt;=Params!$Q$33,$C176&gt;=Params!$Q$16+((Params!$S$32-Params!$Q$16)/(Params!$S$33-Params!$Q$33))*($B176-Params!$Q$33)),$I$2,"")</f>
        <v/>
      </c>
      <c r="J176" s="1" t="str">
        <f>IF(AND($C176&gt;=Params!$C$22,$C176&lt;Params!$C$22+((Params!$E$17-Params!$C$22)/(Params!$E$33-Params!$C$33))*($B176-Params!$C$33),$C176&lt;Params!$E$17+((Params!$F$22-Params!$E$17)/(Params!$F$33-Params!$E$33))*($B176-Params!$E$33)),$J$2,"")</f>
        <v/>
      </c>
      <c r="K176" s="1" t="str">
        <f>IF(AND($C176&gt;=Params!$E$17+((Params!$F$22-Params!$E$17)/(Params!$F$33-Params!$E$33))*($B176-Params!$E$33),$C176&gt;=Params!$F$22+((Params!$J$20-Params!$F$22)/(Params!$J$33-Params!$F$33))*($B176-Params!$F$33),$C176&lt;Params!$E$17+((Params!$H$13-Params!$E$17)/(Params!$H$33-Params!$E$33))*($B176-Params!$E$33),$C176&lt;Params!$H$13+((Params!$J$20-Params!$H$13)/(Params!$J$33-Params!$H$33))*($B176-Params!$H$33)),$K$2,"")</f>
        <v/>
      </c>
      <c r="L176" s="1" t="str">
        <f>IF(AND($C176&gt;=Params!$H$13+((Params!$J$20-Params!$H$13)/(Params!$J$33-Params!$H$33))*($B176-Params!$H$33),$C176&gt;=Params!$J$20+((Params!$N$18-Params!$J$20)/(Params!$N$33-Params!$J$33))*($B176-Params!$J$33),$C176&lt;Params!$H$13+((Params!$K$9-Params!$H$13)/(Params!$K$33-Params!$H$33))*($B176-Params!$H$33),$C176&lt;Params!$K$9+((Params!$N$18-Params!$K$9)/(Params!$N$33-Params!$K$33))*($B176-Params!$K$33)),$L$2,"")</f>
        <v/>
      </c>
      <c r="M176" s="2" t="str">
        <f>IF(AND($C176&gt;=Params!$K$9+((Params!$N$18-Params!$K$9)/(Params!$N$33-Params!$K$33))*($B176-Params!$K$33),$C176&gt;=Params!$N$18+((Params!$Q$16-Params!$N$18)/(Params!$Q$33-Params!$N206))*($B176-Params!$Q$33),$C176&lt;Params!$K$9+((Params!$L$5-Params!$K$9)/(Params!$L$33-Params!$K$33))*($B176-Params!$K$33),$C176&lt;Params!$L$5+((Params!$Q$4-Params!$L$5)/(Params!$Q$33-Params!$L$33))*($B176-Params!$L$33),$B176&lt;Params!$Q$33),$M$2,"")</f>
        <v/>
      </c>
      <c r="N176" s="3" t="str">
        <f>IF(OR(AND($C176&gt;=Params!$A$26,$B176&gt;=Params!$A$33,$B176&lt;Params!$C$33,$C176&lt;Params!$A$18+((Params!$C$13-Params!$A$18)/(Params!$C$33-Params!$A$33))*($B176-Params!$A$33)),AND($B176&gt;=Params!$C$33,$C176&gt;Params!$C$22+((Params!$E$17-Params!$C$22)/(Params!$E$33-Params!$C$33))*($B176-Params!$C$33),$C176&lt;Params!$C$13+((Params!$E$17-Params!$C$13)/(Params!$E$33-Params!$C$33))*($B176-Params!$C$33))),$N$2,"")</f>
        <v/>
      </c>
      <c r="O176" s="1" t="str">
        <f>IF(AND($C176&gt;=Params!$C$13+((Params!$E$17-Params!$C$13)/(Params!$E$33-Params!$C$33))*($B176-Params!$C$33),$C176&gt;=Params!$E$17+((Params!$H$13-Params!$E$17)/(Params!$H$33-Params!$E$33))*($B176-Params!$E$33),$C176&lt;Params!$C$13+((Params!$D$9-Params!$C$13)/(Params!$D$33-Params!$C$33))*($B176-Params!$C$33),$C176&lt;Params!$D$9+((Params!$H$13-Params!$D$9)/(Params!$H$33-Params!$D$33))*($B176-Params!$D$33)),$O$2,"")</f>
        <v/>
      </c>
      <c r="P176" s="1" t="str">
        <f>IF(AND($C176&gt;=Params!$D$9+((Params!$H$13-Params!$D$9)/(Params!$H$33-Params!$D$33))*($B176-Params!$D$33),$C176&gt;=Params!$H$13+((Params!$K$9-Params!$H$13)/(Params!$K$33-Params!$H$33))*($B176-Params!$H$33),$C176&lt;Params!$D$9+((Params!$G$4-Params!$D$9)/(Params!$G$33-Params!$D$33))*($B176-Params!$D$33),$C176&lt;Params!$G$4+((Params!$K$9-Params!$G$4)/(Params!$K$33-Params!$G$33))*($B176-Params!$G$33)),$P$2,"")</f>
        <v/>
      </c>
      <c r="Q176" s="1" t="str">
        <f>IF(AND($C176&gt;=Params!$G$4+((Params!$K$9-Params!$G$4)/(Params!$K$33-Params!$G$33))*($B176-Params!$G$33),$C176&gt;Params!$K$9+((Params!$L$5-Params!$K$9)/(Params!$L$33-Params!$K$33))*($B176-Params!$K$33),$C176&lt;Params!$G$4+((Params!$L$5-Params!$G$4)/(Params!$L$33-Params!$G$33))*($B176-Params!$G$33)),$Q$2,"")</f>
        <v/>
      </c>
      <c r="R176" s="2" t="str">
        <f>IF(AND(OR($B176&lt;Params!$A$33,AND($B176&gt;=Params!$A$33,$B176&lt;Params!$C$33,$C176&gt;=Params!$A$18+((Params!$C$13-Params!$A$18)/(Params!$C$33-Params!$A$33))*($B176-Params!$A$33)),AND($B176&gt;=Params!$C$33,$B176&lt;Params!$D$33,$C176&gt;=Params!$C$13+((Params!$D$9-Params!$C$13)/(Params!$D$33-Params!$C$33))*($B176-Params!$C$33)),AND($B176&gt;=Params!$D$33,$C176&gt;=Params!$D$9+((Params!$G$4-Params!$D$9)/(Params!$G$33-Params!$D$33))*($B176-Params!$D$33))),$C176&lt;Params!$G$4,$B176&gt;0,$C176&gt;0),$R$2,"")</f>
        <v/>
      </c>
      <c r="S176" s="18" t="str">
        <f t="shared" si="2"/>
        <v>Basalt</v>
      </c>
      <c r="T176" s="14" t="str">
        <f>IF(AND($S176&lt;&gt;$J$2,$S176&lt;&gt;$K$2,$S176&lt;&gt;$L$2),"",
IF($S176=$J$2,IF(Data!$C176&gt;=Data!$D176+2,"Hawaiite","Potassic Trachybasalt"),
IF($S176=$K$2,IF(Data!$C176&gt;=Data!$D176+2,"Mugearite","Shoshonite"),
IF($S176=$L$2,(IF(Data!$C176&gt;=Data!$D176+2,"Benmoreite","Latite")),""))))</f>
        <v/>
      </c>
    </row>
    <row r="177" spans="1:20" x14ac:dyDescent="0.2">
      <c r="A177" s="16" t="str">
        <f>Data!$A177</f>
        <v>G447</v>
      </c>
      <c r="B177" s="27">
        <f>Data!$B177</f>
        <v>48.968523464361219</v>
      </c>
      <c r="C177" s="28">
        <f>Data!$C177+Data!$D177</f>
        <v>1.6589336520579514</v>
      </c>
      <c r="D177" s="1" t="str">
        <f>IF(AND(AND($B177&gt;=Params!$A$33,$B177&lt;Params!$C$33),AND($C177&gt;=Params!$A$32,$C177&lt;Params!$A$26)),$D$2,"")</f>
        <v/>
      </c>
      <c r="E177" s="1" t="str">
        <f>IF(AND(AND($B177&gt;=Params!$C$33,$B177&lt;Params!$F$33),AND($C177&gt;=Params!$C$32,$C177&lt;Params!$C$22)),$E$2,"")</f>
        <v>Basalt</v>
      </c>
      <c r="F177" s="4" t="str">
        <f>IF(AND($B177&gt;=Params!$F$33,$B177&lt;Params!$J$33,$C177&lt;Params!$F$22+((Params!$J$20-Params!$F$22)/(Params!$J$33-Params!$F$33))*($B177-Params!$F$33)),$F$2,"")</f>
        <v/>
      </c>
      <c r="G177" s="4" t="str">
        <f>IF(AND($B177&gt;=Params!$J$33,$B177&lt;Params!$N$33,$C177&lt;Params!$J$20+((Params!$N$18-Params!$J$20)/(Params!$N$33-Params!$J$33))*($B177-Params!$J$33)),$G$2,"")</f>
        <v/>
      </c>
      <c r="H177" s="4" t="str">
        <f>IF(AND($B177&gt;=Params!$N$33,$C177&lt;Params!$N$18+((Params!$Q$16-Params!$N$18)/(Params!$Q$33-Params!$N$33))*($B177-Params!$N$33),C$3&lt;Params!$Q$16+((Params!$S$32-Params!$Q$16)/(Params!$S$33-Params!$Q$33))*($B177-Params!$Q$33)),$H$2,"")</f>
        <v/>
      </c>
      <c r="I177" s="12" t="str">
        <f>IF(AND($B177&gt;=Params!$Q$33,$C177&gt;=Params!$Q$16+((Params!$S$32-Params!$Q$16)/(Params!$S$33-Params!$Q$33))*($B177-Params!$Q$33)),$I$2,"")</f>
        <v/>
      </c>
      <c r="J177" s="1" t="str">
        <f>IF(AND($C177&gt;=Params!$C$22,$C177&lt;Params!$C$22+((Params!$E$17-Params!$C$22)/(Params!$E$33-Params!$C$33))*($B177-Params!$C$33),$C177&lt;Params!$E$17+((Params!$F$22-Params!$E$17)/(Params!$F$33-Params!$E$33))*($B177-Params!$E$33)),$J$2,"")</f>
        <v/>
      </c>
      <c r="K177" s="1" t="str">
        <f>IF(AND($C177&gt;=Params!$E$17+((Params!$F$22-Params!$E$17)/(Params!$F$33-Params!$E$33))*($B177-Params!$E$33),$C177&gt;=Params!$F$22+((Params!$J$20-Params!$F$22)/(Params!$J$33-Params!$F$33))*($B177-Params!$F$33),$C177&lt;Params!$E$17+((Params!$H$13-Params!$E$17)/(Params!$H$33-Params!$E$33))*($B177-Params!$E$33),$C177&lt;Params!$H$13+((Params!$J$20-Params!$H$13)/(Params!$J$33-Params!$H$33))*($B177-Params!$H$33)),$K$2,"")</f>
        <v/>
      </c>
      <c r="L177" s="1" t="str">
        <f>IF(AND($C177&gt;=Params!$H$13+((Params!$J$20-Params!$H$13)/(Params!$J$33-Params!$H$33))*($B177-Params!$H$33),$C177&gt;=Params!$J$20+((Params!$N$18-Params!$J$20)/(Params!$N$33-Params!$J$33))*($B177-Params!$J$33),$C177&lt;Params!$H$13+((Params!$K$9-Params!$H$13)/(Params!$K$33-Params!$H$33))*($B177-Params!$H$33),$C177&lt;Params!$K$9+((Params!$N$18-Params!$K$9)/(Params!$N$33-Params!$K$33))*($B177-Params!$K$33)),$L$2,"")</f>
        <v/>
      </c>
      <c r="M177" s="2" t="str">
        <f>IF(AND($C177&gt;=Params!$K$9+((Params!$N$18-Params!$K$9)/(Params!$N$33-Params!$K$33))*($B177-Params!$K$33),$C177&gt;=Params!$N$18+((Params!$Q$16-Params!$N$18)/(Params!$Q$33-Params!$N207))*($B177-Params!$Q$33),$C177&lt;Params!$K$9+((Params!$L$5-Params!$K$9)/(Params!$L$33-Params!$K$33))*($B177-Params!$K$33),$C177&lt;Params!$L$5+((Params!$Q$4-Params!$L$5)/(Params!$Q$33-Params!$L$33))*($B177-Params!$L$33),$B177&lt;Params!$Q$33),$M$2,"")</f>
        <v/>
      </c>
      <c r="N177" s="3" t="str">
        <f>IF(OR(AND($C177&gt;=Params!$A$26,$B177&gt;=Params!$A$33,$B177&lt;Params!$C$33,$C177&lt;Params!$A$18+((Params!$C$13-Params!$A$18)/(Params!$C$33-Params!$A$33))*($B177-Params!$A$33)),AND($B177&gt;=Params!$C$33,$C177&gt;Params!$C$22+((Params!$E$17-Params!$C$22)/(Params!$E$33-Params!$C$33))*($B177-Params!$C$33),$C177&lt;Params!$C$13+((Params!$E$17-Params!$C$13)/(Params!$E$33-Params!$C$33))*($B177-Params!$C$33))),$N$2,"")</f>
        <v/>
      </c>
      <c r="O177" s="1" t="str">
        <f>IF(AND($C177&gt;=Params!$C$13+((Params!$E$17-Params!$C$13)/(Params!$E$33-Params!$C$33))*($B177-Params!$C$33),$C177&gt;=Params!$E$17+((Params!$H$13-Params!$E$17)/(Params!$H$33-Params!$E$33))*($B177-Params!$E$33),$C177&lt;Params!$C$13+((Params!$D$9-Params!$C$13)/(Params!$D$33-Params!$C$33))*($B177-Params!$C$33),$C177&lt;Params!$D$9+((Params!$H$13-Params!$D$9)/(Params!$H$33-Params!$D$33))*($B177-Params!$D$33)),$O$2,"")</f>
        <v/>
      </c>
      <c r="P177" s="1" t="str">
        <f>IF(AND($C177&gt;=Params!$D$9+((Params!$H$13-Params!$D$9)/(Params!$H$33-Params!$D$33))*($B177-Params!$D$33),$C177&gt;=Params!$H$13+((Params!$K$9-Params!$H$13)/(Params!$K$33-Params!$H$33))*($B177-Params!$H$33),$C177&lt;Params!$D$9+((Params!$G$4-Params!$D$9)/(Params!$G$33-Params!$D$33))*($B177-Params!$D$33),$C177&lt;Params!$G$4+((Params!$K$9-Params!$G$4)/(Params!$K$33-Params!$G$33))*($B177-Params!$G$33)),$P$2,"")</f>
        <v/>
      </c>
      <c r="Q177" s="1" t="str">
        <f>IF(AND($C177&gt;=Params!$G$4+((Params!$K$9-Params!$G$4)/(Params!$K$33-Params!$G$33))*($B177-Params!$G$33),$C177&gt;Params!$K$9+((Params!$L$5-Params!$K$9)/(Params!$L$33-Params!$K$33))*($B177-Params!$K$33),$C177&lt;Params!$G$4+((Params!$L$5-Params!$G$4)/(Params!$L$33-Params!$G$33))*($B177-Params!$G$33)),$Q$2,"")</f>
        <v/>
      </c>
      <c r="R177" s="2" t="str">
        <f>IF(AND(OR($B177&lt;Params!$A$33,AND($B177&gt;=Params!$A$33,$B177&lt;Params!$C$33,$C177&gt;=Params!$A$18+((Params!$C$13-Params!$A$18)/(Params!$C$33-Params!$A$33))*($B177-Params!$A$33)),AND($B177&gt;=Params!$C$33,$B177&lt;Params!$D$33,$C177&gt;=Params!$C$13+((Params!$D$9-Params!$C$13)/(Params!$D$33-Params!$C$33))*($B177-Params!$C$33)),AND($B177&gt;=Params!$D$33,$C177&gt;=Params!$D$9+((Params!$G$4-Params!$D$9)/(Params!$G$33-Params!$D$33))*($B177-Params!$D$33))),$C177&lt;Params!$G$4,$B177&gt;0,$C177&gt;0),$R$2,"")</f>
        <v/>
      </c>
      <c r="S177" s="18" t="str">
        <f t="shared" si="2"/>
        <v>Basalt</v>
      </c>
      <c r="T177" s="14" t="str">
        <f>IF(AND($S177&lt;&gt;$J$2,$S177&lt;&gt;$K$2,$S177&lt;&gt;$L$2),"",
IF($S177=$J$2,IF(Data!$C177&gt;=Data!$D177+2,"Hawaiite","Potassic Trachybasalt"),
IF($S177=$K$2,IF(Data!$C177&gt;=Data!$D177+2,"Mugearite","Shoshonite"),
IF($S177=$L$2,(IF(Data!$C177&gt;=Data!$D177+2,"Benmoreite","Latite")),""))))</f>
        <v/>
      </c>
    </row>
    <row r="178" spans="1:20" x14ac:dyDescent="0.2">
      <c r="A178" s="16" t="str">
        <f>Data!$A178</f>
        <v>OB93</v>
      </c>
      <c r="B178" s="27">
        <f>Data!$B178</f>
        <v>49.031221764883036</v>
      </c>
      <c r="C178" s="28">
        <f>Data!$C178+Data!$D178</f>
        <v>4.256600742897299</v>
      </c>
      <c r="D178" s="1" t="str">
        <f>IF(AND(AND($B178&gt;=Params!$A$33,$B178&lt;Params!$C$33),AND($C178&gt;=Params!$A$32,$C178&lt;Params!$A$26)),$D$2,"")</f>
        <v/>
      </c>
      <c r="E178" s="1" t="str">
        <f>IF(AND(AND($B178&gt;=Params!$C$33,$B178&lt;Params!$F$33),AND($C178&gt;=Params!$C$32,$C178&lt;Params!$C$22)),$E$2,"")</f>
        <v>Basalt</v>
      </c>
      <c r="F178" s="4" t="str">
        <f>IF(AND($B178&gt;=Params!$F$33,$B178&lt;Params!$J$33,$C178&lt;Params!$F$22+((Params!$J$20-Params!$F$22)/(Params!$J$33-Params!$F$33))*($B178-Params!$F$33)),$F$2,"")</f>
        <v/>
      </c>
      <c r="G178" s="4" t="str">
        <f>IF(AND($B178&gt;=Params!$J$33,$B178&lt;Params!$N$33,$C178&lt;Params!$J$20+((Params!$N$18-Params!$J$20)/(Params!$N$33-Params!$J$33))*($B178-Params!$J$33)),$G$2,"")</f>
        <v/>
      </c>
      <c r="H178" s="4" t="str">
        <f>IF(AND($B178&gt;=Params!$N$33,$C178&lt;Params!$N$18+((Params!$Q$16-Params!$N$18)/(Params!$Q$33-Params!$N$33))*($B178-Params!$N$33),C$3&lt;Params!$Q$16+((Params!$S$32-Params!$Q$16)/(Params!$S$33-Params!$Q$33))*($B178-Params!$Q$33)),$H$2,"")</f>
        <v/>
      </c>
      <c r="I178" s="12" t="str">
        <f>IF(AND($B178&gt;=Params!$Q$33,$C178&gt;=Params!$Q$16+((Params!$S$32-Params!$Q$16)/(Params!$S$33-Params!$Q$33))*($B178-Params!$Q$33)),$I$2,"")</f>
        <v/>
      </c>
      <c r="J178" s="1" t="str">
        <f>IF(AND($C178&gt;=Params!$C$22,$C178&lt;Params!$C$22+((Params!$E$17-Params!$C$22)/(Params!$E$33-Params!$C$33))*($B178-Params!$C$33),$C178&lt;Params!$E$17+((Params!$F$22-Params!$E$17)/(Params!$F$33-Params!$E$33))*($B178-Params!$E$33)),$J$2,"")</f>
        <v/>
      </c>
      <c r="K178" s="1" t="str">
        <f>IF(AND($C178&gt;=Params!$E$17+((Params!$F$22-Params!$E$17)/(Params!$F$33-Params!$E$33))*($B178-Params!$E$33),$C178&gt;=Params!$F$22+((Params!$J$20-Params!$F$22)/(Params!$J$33-Params!$F$33))*($B178-Params!$F$33),$C178&lt;Params!$E$17+((Params!$H$13-Params!$E$17)/(Params!$H$33-Params!$E$33))*($B178-Params!$E$33),$C178&lt;Params!$H$13+((Params!$J$20-Params!$H$13)/(Params!$J$33-Params!$H$33))*($B178-Params!$H$33)),$K$2,"")</f>
        <v/>
      </c>
      <c r="L178" s="1" t="str">
        <f>IF(AND($C178&gt;=Params!$H$13+((Params!$J$20-Params!$H$13)/(Params!$J$33-Params!$H$33))*($B178-Params!$H$33),$C178&gt;=Params!$J$20+((Params!$N$18-Params!$J$20)/(Params!$N$33-Params!$J$33))*($B178-Params!$J$33),$C178&lt;Params!$H$13+((Params!$K$9-Params!$H$13)/(Params!$K$33-Params!$H$33))*($B178-Params!$H$33),$C178&lt;Params!$K$9+((Params!$N$18-Params!$K$9)/(Params!$N$33-Params!$K$33))*($B178-Params!$K$33)),$L$2,"")</f>
        <v/>
      </c>
      <c r="M178" s="2" t="str">
        <f>IF(AND($C178&gt;=Params!$K$9+((Params!$N$18-Params!$K$9)/(Params!$N$33-Params!$K$33))*($B178-Params!$K$33),$C178&gt;=Params!$N$18+((Params!$Q$16-Params!$N$18)/(Params!$Q$33-Params!$N208))*($B178-Params!$Q$33),$C178&lt;Params!$K$9+((Params!$L$5-Params!$K$9)/(Params!$L$33-Params!$K$33))*($B178-Params!$K$33),$C178&lt;Params!$L$5+((Params!$Q$4-Params!$L$5)/(Params!$Q$33-Params!$L$33))*($B178-Params!$L$33),$B178&lt;Params!$Q$33),$M$2,"")</f>
        <v/>
      </c>
      <c r="N178" s="3" t="str">
        <f>IF(OR(AND($C178&gt;=Params!$A$26,$B178&gt;=Params!$A$33,$B178&lt;Params!$C$33,$C178&lt;Params!$A$18+((Params!$C$13-Params!$A$18)/(Params!$C$33-Params!$A$33))*($B178-Params!$A$33)),AND($B178&gt;=Params!$C$33,$C178&gt;Params!$C$22+((Params!$E$17-Params!$C$22)/(Params!$E$33-Params!$C$33))*($B178-Params!$C$33),$C178&lt;Params!$C$13+((Params!$E$17-Params!$C$13)/(Params!$E$33-Params!$C$33))*($B178-Params!$C$33))),$N$2,"")</f>
        <v/>
      </c>
      <c r="O178" s="1" t="str">
        <f>IF(AND($C178&gt;=Params!$C$13+((Params!$E$17-Params!$C$13)/(Params!$E$33-Params!$C$33))*($B178-Params!$C$33),$C178&gt;=Params!$E$17+((Params!$H$13-Params!$E$17)/(Params!$H$33-Params!$E$33))*($B178-Params!$E$33),$C178&lt;Params!$C$13+((Params!$D$9-Params!$C$13)/(Params!$D$33-Params!$C$33))*($B178-Params!$C$33),$C178&lt;Params!$D$9+((Params!$H$13-Params!$D$9)/(Params!$H$33-Params!$D$33))*($B178-Params!$D$33)),$O$2,"")</f>
        <v/>
      </c>
      <c r="P178" s="1" t="str">
        <f>IF(AND($C178&gt;=Params!$D$9+((Params!$H$13-Params!$D$9)/(Params!$H$33-Params!$D$33))*($B178-Params!$D$33),$C178&gt;=Params!$H$13+((Params!$K$9-Params!$H$13)/(Params!$K$33-Params!$H$33))*($B178-Params!$H$33),$C178&lt;Params!$D$9+((Params!$G$4-Params!$D$9)/(Params!$G$33-Params!$D$33))*($B178-Params!$D$33),$C178&lt;Params!$G$4+((Params!$K$9-Params!$G$4)/(Params!$K$33-Params!$G$33))*($B178-Params!$G$33)),$P$2,"")</f>
        <v/>
      </c>
      <c r="Q178" s="1" t="str">
        <f>IF(AND($C178&gt;=Params!$G$4+((Params!$K$9-Params!$G$4)/(Params!$K$33-Params!$G$33))*($B178-Params!$G$33),$C178&gt;Params!$K$9+((Params!$L$5-Params!$K$9)/(Params!$L$33-Params!$K$33))*($B178-Params!$K$33),$C178&lt;Params!$G$4+((Params!$L$5-Params!$G$4)/(Params!$L$33-Params!$G$33))*($B178-Params!$G$33)),$Q$2,"")</f>
        <v/>
      </c>
      <c r="R178" s="2" t="str">
        <f>IF(AND(OR($B178&lt;Params!$A$33,AND($B178&gt;=Params!$A$33,$B178&lt;Params!$C$33,$C178&gt;=Params!$A$18+((Params!$C$13-Params!$A$18)/(Params!$C$33-Params!$A$33))*($B178-Params!$A$33)),AND($B178&gt;=Params!$C$33,$B178&lt;Params!$D$33,$C178&gt;=Params!$C$13+((Params!$D$9-Params!$C$13)/(Params!$D$33-Params!$C$33))*($B178-Params!$C$33)),AND($B178&gt;=Params!$D$33,$C178&gt;=Params!$D$9+((Params!$G$4-Params!$D$9)/(Params!$G$33-Params!$D$33))*($B178-Params!$D$33))),$C178&lt;Params!$G$4,$B178&gt;0,$C178&gt;0),$R$2,"")</f>
        <v/>
      </c>
      <c r="S178" s="18" t="str">
        <f t="shared" si="2"/>
        <v>Basalt</v>
      </c>
      <c r="T178" s="14" t="str">
        <f>IF(AND($S178&lt;&gt;$J$2,$S178&lt;&gt;$K$2,$S178&lt;&gt;$L$2),"",
IF($S178=$J$2,IF(Data!$C178&gt;=Data!$D178+2,"Hawaiite","Potassic Trachybasalt"),
IF($S178=$K$2,IF(Data!$C178&gt;=Data!$D178+2,"Mugearite","Shoshonite"),
IF($S178=$L$2,(IF(Data!$C178&gt;=Data!$D178+2,"Benmoreite","Latite")),""))))</f>
        <v/>
      </c>
    </row>
    <row r="179" spans="1:20" x14ac:dyDescent="0.2">
      <c r="A179" s="16" t="str">
        <f>Data!$A179</f>
        <v>OB93</v>
      </c>
      <c r="B179" s="27">
        <f>Data!$B179</f>
        <v>49.031221764883036</v>
      </c>
      <c r="C179" s="28">
        <f>Data!$C179+Data!$D179</f>
        <v>4.256600742897299</v>
      </c>
      <c r="D179" s="1" t="str">
        <f>IF(AND(AND($B179&gt;=Params!$A$33,$B179&lt;Params!$C$33),AND($C179&gt;=Params!$A$32,$C179&lt;Params!$A$26)),$D$2,"")</f>
        <v/>
      </c>
      <c r="E179" s="1" t="str">
        <f>IF(AND(AND($B179&gt;=Params!$C$33,$B179&lt;Params!$F$33),AND($C179&gt;=Params!$C$32,$C179&lt;Params!$C$22)),$E$2,"")</f>
        <v>Basalt</v>
      </c>
      <c r="F179" s="4" t="str">
        <f>IF(AND($B179&gt;=Params!$F$33,$B179&lt;Params!$J$33,$C179&lt;Params!$F$22+((Params!$J$20-Params!$F$22)/(Params!$J$33-Params!$F$33))*($B179-Params!$F$33)),$F$2,"")</f>
        <v/>
      </c>
      <c r="G179" s="4" t="str">
        <f>IF(AND($B179&gt;=Params!$J$33,$B179&lt;Params!$N$33,$C179&lt;Params!$J$20+((Params!$N$18-Params!$J$20)/(Params!$N$33-Params!$J$33))*($B179-Params!$J$33)),$G$2,"")</f>
        <v/>
      </c>
      <c r="H179" s="4" t="str">
        <f>IF(AND($B179&gt;=Params!$N$33,$C179&lt;Params!$N$18+((Params!$Q$16-Params!$N$18)/(Params!$Q$33-Params!$N$33))*($B179-Params!$N$33),C$3&lt;Params!$Q$16+((Params!$S$32-Params!$Q$16)/(Params!$S$33-Params!$Q$33))*($B179-Params!$Q$33)),$H$2,"")</f>
        <v/>
      </c>
      <c r="I179" s="12" t="str">
        <f>IF(AND($B179&gt;=Params!$Q$33,$C179&gt;=Params!$Q$16+((Params!$S$32-Params!$Q$16)/(Params!$S$33-Params!$Q$33))*($B179-Params!$Q$33)),$I$2,"")</f>
        <v/>
      </c>
      <c r="J179" s="1" t="str">
        <f>IF(AND($C179&gt;=Params!$C$22,$C179&lt;Params!$C$22+((Params!$E$17-Params!$C$22)/(Params!$E$33-Params!$C$33))*($B179-Params!$C$33),$C179&lt;Params!$E$17+((Params!$F$22-Params!$E$17)/(Params!$F$33-Params!$E$33))*($B179-Params!$E$33)),$J$2,"")</f>
        <v/>
      </c>
      <c r="K179" s="1" t="str">
        <f>IF(AND($C179&gt;=Params!$E$17+((Params!$F$22-Params!$E$17)/(Params!$F$33-Params!$E$33))*($B179-Params!$E$33),$C179&gt;=Params!$F$22+((Params!$J$20-Params!$F$22)/(Params!$J$33-Params!$F$33))*($B179-Params!$F$33),$C179&lt;Params!$E$17+((Params!$H$13-Params!$E$17)/(Params!$H$33-Params!$E$33))*($B179-Params!$E$33),$C179&lt;Params!$H$13+((Params!$J$20-Params!$H$13)/(Params!$J$33-Params!$H$33))*($B179-Params!$H$33)),$K$2,"")</f>
        <v/>
      </c>
      <c r="L179" s="1" t="str">
        <f>IF(AND($C179&gt;=Params!$H$13+((Params!$J$20-Params!$H$13)/(Params!$J$33-Params!$H$33))*($B179-Params!$H$33),$C179&gt;=Params!$J$20+((Params!$N$18-Params!$J$20)/(Params!$N$33-Params!$J$33))*($B179-Params!$J$33),$C179&lt;Params!$H$13+((Params!$K$9-Params!$H$13)/(Params!$K$33-Params!$H$33))*($B179-Params!$H$33),$C179&lt;Params!$K$9+((Params!$N$18-Params!$K$9)/(Params!$N$33-Params!$K$33))*($B179-Params!$K$33)),$L$2,"")</f>
        <v/>
      </c>
      <c r="M179" s="2" t="str">
        <f>IF(AND($C179&gt;=Params!$K$9+((Params!$N$18-Params!$K$9)/(Params!$N$33-Params!$K$33))*($B179-Params!$K$33),$C179&gt;=Params!$N$18+((Params!$Q$16-Params!$N$18)/(Params!$Q$33-Params!$N209))*($B179-Params!$Q$33),$C179&lt;Params!$K$9+((Params!$L$5-Params!$K$9)/(Params!$L$33-Params!$K$33))*($B179-Params!$K$33),$C179&lt;Params!$L$5+((Params!$Q$4-Params!$L$5)/(Params!$Q$33-Params!$L$33))*($B179-Params!$L$33),$B179&lt;Params!$Q$33),$M$2,"")</f>
        <v/>
      </c>
      <c r="N179" s="3" t="str">
        <f>IF(OR(AND($C179&gt;=Params!$A$26,$B179&gt;=Params!$A$33,$B179&lt;Params!$C$33,$C179&lt;Params!$A$18+((Params!$C$13-Params!$A$18)/(Params!$C$33-Params!$A$33))*($B179-Params!$A$33)),AND($B179&gt;=Params!$C$33,$C179&gt;Params!$C$22+((Params!$E$17-Params!$C$22)/(Params!$E$33-Params!$C$33))*($B179-Params!$C$33),$C179&lt;Params!$C$13+((Params!$E$17-Params!$C$13)/(Params!$E$33-Params!$C$33))*($B179-Params!$C$33))),$N$2,"")</f>
        <v/>
      </c>
      <c r="O179" s="1" t="str">
        <f>IF(AND($C179&gt;=Params!$C$13+((Params!$E$17-Params!$C$13)/(Params!$E$33-Params!$C$33))*($B179-Params!$C$33),$C179&gt;=Params!$E$17+((Params!$H$13-Params!$E$17)/(Params!$H$33-Params!$E$33))*($B179-Params!$E$33),$C179&lt;Params!$C$13+((Params!$D$9-Params!$C$13)/(Params!$D$33-Params!$C$33))*($B179-Params!$C$33),$C179&lt;Params!$D$9+((Params!$H$13-Params!$D$9)/(Params!$H$33-Params!$D$33))*($B179-Params!$D$33)),$O$2,"")</f>
        <v/>
      </c>
      <c r="P179" s="1" t="str">
        <f>IF(AND($C179&gt;=Params!$D$9+((Params!$H$13-Params!$D$9)/(Params!$H$33-Params!$D$33))*($B179-Params!$D$33),$C179&gt;=Params!$H$13+((Params!$K$9-Params!$H$13)/(Params!$K$33-Params!$H$33))*($B179-Params!$H$33),$C179&lt;Params!$D$9+((Params!$G$4-Params!$D$9)/(Params!$G$33-Params!$D$33))*($B179-Params!$D$33),$C179&lt;Params!$G$4+((Params!$K$9-Params!$G$4)/(Params!$K$33-Params!$G$33))*($B179-Params!$G$33)),$P$2,"")</f>
        <v/>
      </c>
      <c r="Q179" s="1" t="str">
        <f>IF(AND($C179&gt;=Params!$G$4+((Params!$K$9-Params!$G$4)/(Params!$K$33-Params!$G$33))*($B179-Params!$G$33),$C179&gt;Params!$K$9+((Params!$L$5-Params!$K$9)/(Params!$L$33-Params!$K$33))*($B179-Params!$K$33),$C179&lt;Params!$G$4+((Params!$L$5-Params!$G$4)/(Params!$L$33-Params!$G$33))*($B179-Params!$G$33)),$Q$2,"")</f>
        <v/>
      </c>
      <c r="R179" s="2" t="str">
        <f>IF(AND(OR($B179&lt;Params!$A$33,AND($B179&gt;=Params!$A$33,$B179&lt;Params!$C$33,$C179&gt;=Params!$A$18+((Params!$C$13-Params!$A$18)/(Params!$C$33-Params!$A$33))*($B179-Params!$A$33)),AND($B179&gt;=Params!$C$33,$B179&lt;Params!$D$33,$C179&gt;=Params!$C$13+((Params!$D$9-Params!$C$13)/(Params!$D$33-Params!$C$33))*($B179-Params!$C$33)),AND($B179&gt;=Params!$D$33,$C179&gt;=Params!$D$9+((Params!$G$4-Params!$D$9)/(Params!$G$33-Params!$D$33))*($B179-Params!$D$33))),$C179&lt;Params!$G$4,$B179&gt;0,$C179&gt;0),$R$2,"")</f>
        <v/>
      </c>
      <c r="S179" s="18" t="str">
        <f t="shared" si="2"/>
        <v>Basalt</v>
      </c>
      <c r="T179" s="14" t="str">
        <f>IF(AND($S179&lt;&gt;$J$2,$S179&lt;&gt;$K$2,$S179&lt;&gt;$L$2),"",
IF($S179=$J$2,IF(Data!$C179&gt;=Data!$D179+2,"Hawaiite","Potassic Trachybasalt"),
IF($S179=$K$2,IF(Data!$C179&gt;=Data!$D179+2,"Mugearite","Shoshonite"),
IF($S179=$L$2,(IF(Data!$C179&gt;=Data!$D179+2,"Benmoreite","Latite")),""))))</f>
        <v/>
      </c>
    </row>
    <row r="180" spans="1:20" x14ac:dyDescent="0.2">
      <c r="A180" s="16" t="str">
        <f>Data!$A180</f>
        <v>OB93</v>
      </c>
      <c r="B180" s="27">
        <f>Data!$B180</f>
        <v>49.031221764883043</v>
      </c>
      <c r="C180" s="28">
        <f>Data!$C180+Data!$D180</f>
        <v>4.2566007428972998</v>
      </c>
      <c r="D180" s="1" t="str">
        <f>IF(AND(AND($B180&gt;=Params!$A$33,$B180&lt;Params!$C$33),AND($C180&gt;=Params!$A$32,$C180&lt;Params!$A$26)),$D$2,"")</f>
        <v/>
      </c>
      <c r="E180" s="1" t="str">
        <f>IF(AND(AND($B180&gt;=Params!$C$33,$B180&lt;Params!$F$33),AND($C180&gt;=Params!$C$32,$C180&lt;Params!$C$22)),$E$2,"")</f>
        <v>Basalt</v>
      </c>
      <c r="F180" s="4" t="str">
        <f>IF(AND($B180&gt;=Params!$F$33,$B180&lt;Params!$J$33,$C180&lt;Params!$F$22+((Params!$J$20-Params!$F$22)/(Params!$J$33-Params!$F$33))*($B180-Params!$F$33)),$F$2,"")</f>
        <v/>
      </c>
      <c r="G180" s="4" t="str">
        <f>IF(AND($B180&gt;=Params!$J$33,$B180&lt;Params!$N$33,$C180&lt;Params!$J$20+((Params!$N$18-Params!$J$20)/(Params!$N$33-Params!$J$33))*($B180-Params!$J$33)),$G$2,"")</f>
        <v/>
      </c>
      <c r="H180" s="4" t="str">
        <f>IF(AND($B180&gt;=Params!$N$33,$C180&lt;Params!$N$18+((Params!$Q$16-Params!$N$18)/(Params!$Q$33-Params!$N$33))*($B180-Params!$N$33),C$3&lt;Params!$Q$16+((Params!$S$32-Params!$Q$16)/(Params!$S$33-Params!$Q$33))*($B180-Params!$Q$33)),$H$2,"")</f>
        <v/>
      </c>
      <c r="I180" s="12" t="str">
        <f>IF(AND($B180&gt;=Params!$Q$33,$C180&gt;=Params!$Q$16+((Params!$S$32-Params!$Q$16)/(Params!$S$33-Params!$Q$33))*($B180-Params!$Q$33)),$I$2,"")</f>
        <v/>
      </c>
      <c r="J180" s="1" t="str">
        <f>IF(AND($C180&gt;=Params!$C$22,$C180&lt;Params!$C$22+((Params!$E$17-Params!$C$22)/(Params!$E$33-Params!$C$33))*($B180-Params!$C$33),$C180&lt;Params!$E$17+((Params!$F$22-Params!$E$17)/(Params!$F$33-Params!$E$33))*($B180-Params!$E$33)),$J$2,"")</f>
        <v/>
      </c>
      <c r="K180" s="1" t="str">
        <f>IF(AND($C180&gt;=Params!$E$17+((Params!$F$22-Params!$E$17)/(Params!$F$33-Params!$E$33))*($B180-Params!$E$33),$C180&gt;=Params!$F$22+((Params!$J$20-Params!$F$22)/(Params!$J$33-Params!$F$33))*($B180-Params!$F$33),$C180&lt;Params!$E$17+((Params!$H$13-Params!$E$17)/(Params!$H$33-Params!$E$33))*($B180-Params!$E$33),$C180&lt;Params!$H$13+((Params!$J$20-Params!$H$13)/(Params!$J$33-Params!$H$33))*($B180-Params!$H$33)),$K$2,"")</f>
        <v/>
      </c>
      <c r="L180" s="1" t="str">
        <f>IF(AND($C180&gt;=Params!$H$13+((Params!$J$20-Params!$H$13)/(Params!$J$33-Params!$H$33))*($B180-Params!$H$33),$C180&gt;=Params!$J$20+((Params!$N$18-Params!$J$20)/(Params!$N$33-Params!$J$33))*($B180-Params!$J$33),$C180&lt;Params!$H$13+((Params!$K$9-Params!$H$13)/(Params!$K$33-Params!$H$33))*($B180-Params!$H$33),$C180&lt;Params!$K$9+((Params!$N$18-Params!$K$9)/(Params!$N$33-Params!$K$33))*($B180-Params!$K$33)),$L$2,"")</f>
        <v/>
      </c>
      <c r="M180" s="2" t="str">
        <f>IF(AND($C180&gt;=Params!$K$9+((Params!$N$18-Params!$K$9)/(Params!$N$33-Params!$K$33))*($B180-Params!$K$33),$C180&gt;=Params!$N$18+((Params!$Q$16-Params!$N$18)/(Params!$Q$33-Params!$N210))*($B180-Params!$Q$33),$C180&lt;Params!$K$9+((Params!$L$5-Params!$K$9)/(Params!$L$33-Params!$K$33))*($B180-Params!$K$33),$C180&lt;Params!$L$5+((Params!$Q$4-Params!$L$5)/(Params!$Q$33-Params!$L$33))*($B180-Params!$L$33),$B180&lt;Params!$Q$33),$M$2,"")</f>
        <v/>
      </c>
      <c r="N180" s="3" t="str">
        <f>IF(OR(AND($C180&gt;=Params!$A$26,$B180&gt;=Params!$A$33,$B180&lt;Params!$C$33,$C180&lt;Params!$A$18+((Params!$C$13-Params!$A$18)/(Params!$C$33-Params!$A$33))*($B180-Params!$A$33)),AND($B180&gt;=Params!$C$33,$C180&gt;Params!$C$22+((Params!$E$17-Params!$C$22)/(Params!$E$33-Params!$C$33))*($B180-Params!$C$33),$C180&lt;Params!$C$13+((Params!$E$17-Params!$C$13)/(Params!$E$33-Params!$C$33))*($B180-Params!$C$33))),$N$2,"")</f>
        <v/>
      </c>
      <c r="O180" s="1" t="str">
        <f>IF(AND($C180&gt;=Params!$C$13+((Params!$E$17-Params!$C$13)/(Params!$E$33-Params!$C$33))*($B180-Params!$C$33),$C180&gt;=Params!$E$17+((Params!$H$13-Params!$E$17)/(Params!$H$33-Params!$E$33))*($B180-Params!$E$33),$C180&lt;Params!$C$13+((Params!$D$9-Params!$C$13)/(Params!$D$33-Params!$C$33))*($B180-Params!$C$33),$C180&lt;Params!$D$9+((Params!$H$13-Params!$D$9)/(Params!$H$33-Params!$D$33))*($B180-Params!$D$33)),$O$2,"")</f>
        <v/>
      </c>
      <c r="P180" s="1" t="str">
        <f>IF(AND($C180&gt;=Params!$D$9+((Params!$H$13-Params!$D$9)/(Params!$H$33-Params!$D$33))*($B180-Params!$D$33),$C180&gt;=Params!$H$13+((Params!$K$9-Params!$H$13)/(Params!$K$33-Params!$H$33))*($B180-Params!$H$33),$C180&lt;Params!$D$9+((Params!$G$4-Params!$D$9)/(Params!$G$33-Params!$D$33))*($B180-Params!$D$33),$C180&lt;Params!$G$4+((Params!$K$9-Params!$G$4)/(Params!$K$33-Params!$G$33))*($B180-Params!$G$33)),$P$2,"")</f>
        <v/>
      </c>
      <c r="Q180" s="1" t="str">
        <f>IF(AND($C180&gt;=Params!$G$4+((Params!$K$9-Params!$G$4)/(Params!$K$33-Params!$G$33))*($B180-Params!$G$33),$C180&gt;Params!$K$9+((Params!$L$5-Params!$K$9)/(Params!$L$33-Params!$K$33))*($B180-Params!$K$33),$C180&lt;Params!$G$4+((Params!$L$5-Params!$G$4)/(Params!$L$33-Params!$G$33))*($B180-Params!$G$33)),$Q$2,"")</f>
        <v/>
      </c>
      <c r="R180" s="2" t="str">
        <f>IF(AND(OR($B180&lt;Params!$A$33,AND($B180&gt;=Params!$A$33,$B180&lt;Params!$C$33,$C180&gt;=Params!$A$18+((Params!$C$13-Params!$A$18)/(Params!$C$33-Params!$A$33))*($B180-Params!$A$33)),AND($B180&gt;=Params!$C$33,$B180&lt;Params!$D$33,$C180&gt;=Params!$C$13+((Params!$D$9-Params!$C$13)/(Params!$D$33-Params!$C$33))*($B180-Params!$C$33)),AND($B180&gt;=Params!$D$33,$C180&gt;=Params!$D$9+((Params!$G$4-Params!$D$9)/(Params!$G$33-Params!$D$33))*($B180-Params!$D$33))),$C180&lt;Params!$G$4,$B180&gt;0,$C180&gt;0),$R$2,"")</f>
        <v/>
      </c>
      <c r="S180" s="18" t="str">
        <f t="shared" si="2"/>
        <v>Basalt</v>
      </c>
      <c r="T180" s="14" t="str">
        <f>IF(AND($S180&lt;&gt;$J$2,$S180&lt;&gt;$K$2,$S180&lt;&gt;$L$2),"",
IF($S180=$J$2,IF(Data!$C180&gt;=Data!$D180+2,"Hawaiite","Potassic Trachybasalt"),
IF($S180=$K$2,IF(Data!$C180&gt;=Data!$D180+2,"Mugearite","Shoshonite"),
IF($S180=$L$2,(IF(Data!$C180&gt;=Data!$D180+2,"Benmoreite","Latite")),""))))</f>
        <v/>
      </c>
    </row>
    <row r="181" spans="1:20" x14ac:dyDescent="0.2">
      <c r="A181" s="16" t="str">
        <f>Data!$A181</f>
        <v>Z-15</v>
      </c>
      <c r="B181" s="27">
        <f>Data!$B181</f>
        <v>49.06</v>
      </c>
      <c r="C181" s="28">
        <f>Data!$C181+Data!$D181</f>
        <v>5.5</v>
      </c>
      <c r="D181" s="1" t="str">
        <f>IF(AND(AND($B181&gt;=Params!$A$33,$B181&lt;Params!$C$33),AND($C181&gt;=Params!$A$32,$C181&lt;Params!$A$26)),$D$2,"")</f>
        <v/>
      </c>
      <c r="E181" s="1" t="str">
        <f>IF(AND(AND($B181&gt;=Params!$C$33,$B181&lt;Params!$F$33),AND($C181&gt;=Params!$C$32,$C181&lt;Params!$C$22)),$E$2,"")</f>
        <v/>
      </c>
      <c r="F181" s="4" t="str">
        <f>IF(AND($B181&gt;=Params!$F$33,$B181&lt;Params!$J$33,$C181&lt;Params!$F$22+((Params!$J$20-Params!$F$22)/(Params!$J$33-Params!$F$33))*($B181-Params!$F$33)),$F$2,"")</f>
        <v/>
      </c>
      <c r="G181" s="4" t="str">
        <f>IF(AND($B181&gt;=Params!$J$33,$B181&lt;Params!$N$33,$C181&lt;Params!$J$20+((Params!$N$18-Params!$J$20)/(Params!$N$33-Params!$J$33))*($B181-Params!$J$33)),$G$2,"")</f>
        <v/>
      </c>
      <c r="H181" s="4" t="str">
        <f>IF(AND($B181&gt;=Params!$N$33,$C181&lt;Params!$N$18+((Params!$Q$16-Params!$N$18)/(Params!$Q$33-Params!$N$33))*($B181-Params!$N$33),C$3&lt;Params!$Q$16+((Params!$S$32-Params!$Q$16)/(Params!$S$33-Params!$Q$33))*($B181-Params!$Q$33)),$H$2,"")</f>
        <v/>
      </c>
      <c r="I181" s="12" t="str">
        <f>IF(AND($B181&gt;=Params!$Q$33,$C181&gt;=Params!$Q$16+((Params!$S$32-Params!$Q$16)/(Params!$S$33-Params!$Q$33))*($B181-Params!$Q$33)),$I$2,"")</f>
        <v/>
      </c>
      <c r="J181" s="1" t="str">
        <f>IF(AND($C181&gt;=Params!$C$22,$C181&lt;Params!$C$22+((Params!$E$17-Params!$C$22)/(Params!$E$33-Params!$C$33))*($B181-Params!$C$33),$C181&lt;Params!$E$17+((Params!$F$22-Params!$E$17)/(Params!$F$33-Params!$E$33))*($B181-Params!$E$33)),$J$2,"")</f>
        <v>TrachyBasalt</v>
      </c>
      <c r="K181" s="1" t="str">
        <f>IF(AND($C181&gt;=Params!$E$17+((Params!$F$22-Params!$E$17)/(Params!$F$33-Params!$E$33))*($B181-Params!$E$33),$C181&gt;=Params!$F$22+((Params!$J$20-Params!$F$22)/(Params!$J$33-Params!$F$33))*($B181-Params!$F$33),$C181&lt;Params!$E$17+((Params!$H$13-Params!$E$17)/(Params!$H$33-Params!$E$33))*($B181-Params!$E$33),$C181&lt;Params!$H$13+((Params!$J$20-Params!$H$13)/(Params!$J$33-Params!$H$33))*($B181-Params!$H$33)),$K$2,"")</f>
        <v/>
      </c>
      <c r="L181" s="1" t="str">
        <f>IF(AND($C181&gt;=Params!$H$13+((Params!$J$20-Params!$H$13)/(Params!$J$33-Params!$H$33))*($B181-Params!$H$33),$C181&gt;=Params!$J$20+((Params!$N$18-Params!$J$20)/(Params!$N$33-Params!$J$33))*($B181-Params!$J$33),$C181&lt;Params!$H$13+((Params!$K$9-Params!$H$13)/(Params!$K$33-Params!$H$33))*($B181-Params!$H$33),$C181&lt;Params!$K$9+((Params!$N$18-Params!$K$9)/(Params!$N$33-Params!$K$33))*($B181-Params!$K$33)),$L$2,"")</f>
        <v/>
      </c>
      <c r="M181" s="2" t="str">
        <f>IF(AND($C181&gt;=Params!$K$9+((Params!$N$18-Params!$K$9)/(Params!$N$33-Params!$K$33))*($B181-Params!$K$33),$C181&gt;=Params!$N$18+((Params!$Q$16-Params!$N$18)/(Params!$Q$33-Params!$N211))*($B181-Params!$Q$33),$C181&lt;Params!$K$9+((Params!$L$5-Params!$K$9)/(Params!$L$33-Params!$K$33))*($B181-Params!$K$33),$C181&lt;Params!$L$5+((Params!$Q$4-Params!$L$5)/(Params!$Q$33-Params!$L$33))*($B181-Params!$L$33),$B181&lt;Params!$Q$33),$M$2,"")</f>
        <v/>
      </c>
      <c r="N181" s="3" t="str">
        <f>IF(OR(AND($C181&gt;=Params!$A$26,$B181&gt;=Params!$A$33,$B181&lt;Params!$C$33,$C181&lt;Params!$A$18+((Params!$C$13-Params!$A$18)/(Params!$C$33-Params!$A$33))*($B181-Params!$A$33)),AND($B181&gt;=Params!$C$33,$C181&gt;Params!$C$22+((Params!$E$17-Params!$C$22)/(Params!$E$33-Params!$C$33))*($B181-Params!$C$33),$C181&lt;Params!$C$13+((Params!$E$17-Params!$C$13)/(Params!$E$33-Params!$C$33))*($B181-Params!$C$33))),$N$2,"")</f>
        <v/>
      </c>
      <c r="O181" s="1" t="str">
        <f>IF(AND($C181&gt;=Params!$C$13+((Params!$E$17-Params!$C$13)/(Params!$E$33-Params!$C$33))*($B181-Params!$C$33),$C181&gt;=Params!$E$17+((Params!$H$13-Params!$E$17)/(Params!$H$33-Params!$E$33))*($B181-Params!$E$33),$C181&lt;Params!$C$13+((Params!$D$9-Params!$C$13)/(Params!$D$33-Params!$C$33))*($B181-Params!$C$33),$C181&lt;Params!$D$9+((Params!$H$13-Params!$D$9)/(Params!$H$33-Params!$D$33))*($B181-Params!$D$33)),$O$2,"")</f>
        <v/>
      </c>
      <c r="P181" s="1" t="str">
        <f>IF(AND($C181&gt;=Params!$D$9+((Params!$H$13-Params!$D$9)/(Params!$H$33-Params!$D$33))*($B181-Params!$D$33),$C181&gt;=Params!$H$13+((Params!$K$9-Params!$H$13)/(Params!$K$33-Params!$H$33))*($B181-Params!$H$33),$C181&lt;Params!$D$9+((Params!$G$4-Params!$D$9)/(Params!$G$33-Params!$D$33))*($B181-Params!$D$33),$C181&lt;Params!$G$4+((Params!$K$9-Params!$G$4)/(Params!$K$33-Params!$G$33))*($B181-Params!$G$33)),$P$2,"")</f>
        <v/>
      </c>
      <c r="Q181" s="1" t="str">
        <f>IF(AND($C181&gt;=Params!$G$4+((Params!$K$9-Params!$G$4)/(Params!$K$33-Params!$G$33))*($B181-Params!$G$33),$C181&gt;Params!$K$9+((Params!$L$5-Params!$K$9)/(Params!$L$33-Params!$K$33))*($B181-Params!$K$33),$C181&lt;Params!$G$4+((Params!$L$5-Params!$G$4)/(Params!$L$33-Params!$G$33))*($B181-Params!$G$33)),$Q$2,"")</f>
        <v/>
      </c>
      <c r="R181" s="2" t="str">
        <f>IF(AND(OR($B181&lt;Params!$A$33,AND($B181&gt;=Params!$A$33,$B181&lt;Params!$C$33,$C181&gt;=Params!$A$18+((Params!$C$13-Params!$A$18)/(Params!$C$33-Params!$A$33))*($B181-Params!$A$33)),AND($B181&gt;=Params!$C$33,$B181&lt;Params!$D$33,$C181&gt;=Params!$C$13+((Params!$D$9-Params!$C$13)/(Params!$D$33-Params!$C$33))*($B181-Params!$C$33)),AND($B181&gt;=Params!$D$33,$C181&gt;=Params!$D$9+((Params!$G$4-Params!$D$9)/(Params!$G$33-Params!$D$33))*($B181-Params!$D$33))),$C181&lt;Params!$G$4,$B181&gt;0,$C181&gt;0),$R$2,"")</f>
        <v/>
      </c>
      <c r="S181" s="18" t="str">
        <f t="shared" si="2"/>
        <v>TrachyBasalt</v>
      </c>
      <c r="T181" s="14" t="str">
        <f>IF(AND($S181&lt;&gt;$J$2,$S181&lt;&gt;$K$2,$S181&lt;&gt;$L$2),"",
IF($S181=$J$2,IF(Data!$C181&gt;=Data!$D181+2,"Hawaiite","Potassic Trachybasalt"),
IF($S181=$K$2,IF(Data!$C181&gt;=Data!$D181+2,"Mugearite","Shoshonite"),
IF($S181=$L$2,(IF(Data!$C181&gt;=Data!$D181+2,"Benmoreite","Latite")),""))))</f>
        <v>Potassic Trachybasalt</v>
      </c>
    </row>
    <row r="182" spans="1:20" x14ac:dyDescent="0.2">
      <c r="A182" s="16" t="str">
        <f>Data!$A182</f>
        <v>Iacono-Marziano et al 2008</v>
      </c>
      <c r="B182" s="27">
        <f>Data!$B182</f>
        <v>49.07</v>
      </c>
      <c r="C182" s="28">
        <f>Data!$C182+Data!$D182</f>
        <v>4.04</v>
      </c>
      <c r="D182" s="1" t="str">
        <f>IF(AND(AND($B182&gt;=Params!$A$33,$B182&lt;Params!$C$33),AND($C182&gt;=Params!$A$32,$C182&lt;Params!$A$26)),$D$2,"")</f>
        <v/>
      </c>
      <c r="E182" s="1" t="str">
        <f>IF(AND(AND($B182&gt;=Params!$C$33,$B182&lt;Params!$F$33),AND($C182&gt;=Params!$C$32,$C182&lt;Params!$C$22)),$E$2,"")</f>
        <v>Basalt</v>
      </c>
      <c r="F182" s="4" t="str">
        <f>IF(AND($B182&gt;=Params!$F$33,$B182&lt;Params!$J$33,$C182&lt;Params!$F$22+((Params!$J$20-Params!$F$22)/(Params!$J$33-Params!$F$33))*($B182-Params!$F$33)),$F$2,"")</f>
        <v/>
      </c>
      <c r="G182" s="4" t="str">
        <f>IF(AND($B182&gt;=Params!$J$33,$B182&lt;Params!$N$33,$C182&lt;Params!$J$20+((Params!$N$18-Params!$J$20)/(Params!$N$33-Params!$J$33))*($B182-Params!$J$33)),$G$2,"")</f>
        <v/>
      </c>
      <c r="H182" s="4" t="str">
        <f>IF(AND($B182&gt;=Params!$N$33,$C182&lt;Params!$N$18+((Params!$Q$16-Params!$N$18)/(Params!$Q$33-Params!$N$33))*($B182-Params!$N$33),C$3&lt;Params!$Q$16+((Params!$S$32-Params!$Q$16)/(Params!$S$33-Params!$Q$33))*($B182-Params!$Q$33)),$H$2,"")</f>
        <v/>
      </c>
      <c r="I182" s="12" t="str">
        <f>IF(AND($B182&gt;=Params!$Q$33,$C182&gt;=Params!$Q$16+((Params!$S$32-Params!$Q$16)/(Params!$S$33-Params!$Q$33))*($B182-Params!$Q$33)),$I$2,"")</f>
        <v/>
      </c>
      <c r="J182" s="1" t="str">
        <f>IF(AND($C182&gt;=Params!$C$22,$C182&lt;Params!$C$22+((Params!$E$17-Params!$C$22)/(Params!$E$33-Params!$C$33))*($B182-Params!$C$33),$C182&lt;Params!$E$17+((Params!$F$22-Params!$E$17)/(Params!$F$33-Params!$E$33))*($B182-Params!$E$33)),$J$2,"")</f>
        <v/>
      </c>
      <c r="K182" s="1" t="str">
        <f>IF(AND($C182&gt;=Params!$E$17+((Params!$F$22-Params!$E$17)/(Params!$F$33-Params!$E$33))*($B182-Params!$E$33),$C182&gt;=Params!$F$22+((Params!$J$20-Params!$F$22)/(Params!$J$33-Params!$F$33))*($B182-Params!$F$33),$C182&lt;Params!$E$17+((Params!$H$13-Params!$E$17)/(Params!$H$33-Params!$E$33))*($B182-Params!$E$33),$C182&lt;Params!$H$13+((Params!$J$20-Params!$H$13)/(Params!$J$33-Params!$H$33))*($B182-Params!$H$33)),$K$2,"")</f>
        <v/>
      </c>
      <c r="L182" s="1" t="str">
        <f>IF(AND($C182&gt;=Params!$H$13+((Params!$J$20-Params!$H$13)/(Params!$J$33-Params!$H$33))*($B182-Params!$H$33),$C182&gt;=Params!$J$20+((Params!$N$18-Params!$J$20)/(Params!$N$33-Params!$J$33))*($B182-Params!$J$33),$C182&lt;Params!$H$13+((Params!$K$9-Params!$H$13)/(Params!$K$33-Params!$H$33))*($B182-Params!$H$33),$C182&lt;Params!$K$9+((Params!$N$18-Params!$K$9)/(Params!$N$33-Params!$K$33))*($B182-Params!$K$33)),$L$2,"")</f>
        <v/>
      </c>
      <c r="M182" s="2" t="str">
        <f>IF(AND($C182&gt;=Params!$K$9+((Params!$N$18-Params!$K$9)/(Params!$N$33-Params!$K$33))*($B182-Params!$K$33),$C182&gt;=Params!$N$18+((Params!$Q$16-Params!$N$18)/(Params!$Q$33-Params!$N212))*($B182-Params!$Q$33),$C182&lt;Params!$K$9+((Params!$L$5-Params!$K$9)/(Params!$L$33-Params!$K$33))*($B182-Params!$K$33),$C182&lt;Params!$L$5+((Params!$Q$4-Params!$L$5)/(Params!$Q$33-Params!$L$33))*($B182-Params!$L$33),$B182&lt;Params!$Q$33),$M$2,"")</f>
        <v/>
      </c>
      <c r="N182" s="3" t="str">
        <f>IF(OR(AND($C182&gt;=Params!$A$26,$B182&gt;=Params!$A$33,$B182&lt;Params!$C$33,$C182&lt;Params!$A$18+((Params!$C$13-Params!$A$18)/(Params!$C$33-Params!$A$33))*($B182-Params!$A$33)),AND($B182&gt;=Params!$C$33,$C182&gt;Params!$C$22+((Params!$E$17-Params!$C$22)/(Params!$E$33-Params!$C$33))*($B182-Params!$C$33),$C182&lt;Params!$C$13+((Params!$E$17-Params!$C$13)/(Params!$E$33-Params!$C$33))*($B182-Params!$C$33))),$N$2,"")</f>
        <v/>
      </c>
      <c r="O182" s="1" t="str">
        <f>IF(AND($C182&gt;=Params!$C$13+((Params!$E$17-Params!$C$13)/(Params!$E$33-Params!$C$33))*($B182-Params!$C$33),$C182&gt;=Params!$E$17+((Params!$H$13-Params!$E$17)/(Params!$H$33-Params!$E$33))*($B182-Params!$E$33),$C182&lt;Params!$C$13+((Params!$D$9-Params!$C$13)/(Params!$D$33-Params!$C$33))*($B182-Params!$C$33),$C182&lt;Params!$D$9+((Params!$H$13-Params!$D$9)/(Params!$H$33-Params!$D$33))*($B182-Params!$D$33)),$O$2,"")</f>
        <v/>
      </c>
      <c r="P182" s="1" t="str">
        <f>IF(AND($C182&gt;=Params!$D$9+((Params!$H$13-Params!$D$9)/(Params!$H$33-Params!$D$33))*($B182-Params!$D$33),$C182&gt;=Params!$H$13+((Params!$K$9-Params!$H$13)/(Params!$K$33-Params!$H$33))*($B182-Params!$H$33),$C182&lt;Params!$D$9+((Params!$G$4-Params!$D$9)/(Params!$G$33-Params!$D$33))*($B182-Params!$D$33),$C182&lt;Params!$G$4+((Params!$K$9-Params!$G$4)/(Params!$K$33-Params!$G$33))*($B182-Params!$G$33)),$P$2,"")</f>
        <v/>
      </c>
      <c r="Q182" s="1" t="str">
        <f>IF(AND($C182&gt;=Params!$G$4+((Params!$K$9-Params!$G$4)/(Params!$K$33-Params!$G$33))*($B182-Params!$G$33),$C182&gt;Params!$K$9+((Params!$L$5-Params!$K$9)/(Params!$L$33-Params!$K$33))*($B182-Params!$K$33),$C182&lt;Params!$G$4+((Params!$L$5-Params!$G$4)/(Params!$L$33-Params!$G$33))*($B182-Params!$G$33)),$Q$2,"")</f>
        <v/>
      </c>
      <c r="R182" s="2" t="str">
        <f>IF(AND(OR($B182&lt;Params!$A$33,AND($B182&gt;=Params!$A$33,$B182&lt;Params!$C$33,$C182&gt;=Params!$A$18+((Params!$C$13-Params!$A$18)/(Params!$C$33-Params!$A$33))*($B182-Params!$A$33)),AND($B182&gt;=Params!$C$33,$B182&lt;Params!$D$33,$C182&gt;=Params!$C$13+((Params!$D$9-Params!$C$13)/(Params!$D$33-Params!$C$33))*($B182-Params!$C$33)),AND($B182&gt;=Params!$D$33,$C182&gt;=Params!$D$9+((Params!$G$4-Params!$D$9)/(Params!$G$33-Params!$D$33))*($B182-Params!$D$33))),$C182&lt;Params!$G$4,$B182&gt;0,$C182&gt;0),$R$2,"")</f>
        <v/>
      </c>
      <c r="S182" s="18" t="str">
        <f t="shared" si="2"/>
        <v>Basalt</v>
      </c>
      <c r="T182" s="14" t="str">
        <f>IF(AND($S182&lt;&gt;$J$2,$S182&lt;&gt;$K$2,$S182&lt;&gt;$L$2),"",
IF($S182=$J$2,IF(Data!$C182&gt;=Data!$D182+2,"Hawaiite","Potassic Trachybasalt"),
IF($S182=$K$2,IF(Data!$C182&gt;=Data!$D182+2,"Mugearite","Shoshonite"),
IF($S182=$L$2,(IF(Data!$C182&gt;=Data!$D182+2,"Benmoreite","Latite")),""))))</f>
        <v/>
      </c>
    </row>
    <row r="183" spans="1:20" x14ac:dyDescent="0.2">
      <c r="A183" s="16" t="str">
        <f>Data!$A183</f>
        <v>K-7</v>
      </c>
      <c r="B183" s="27">
        <f>Data!$B183</f>
        <v>49.07160094364064</v>
      </c>
      <c r="C183" s="28">
        <f>Data!$C183+Data!$D183</f>
        <v>2.6552155312793277</v>
      </c>
      <c r="D183" s="1" t="str">
        <f>IF(AND(AND($B183&gt;=Params!$A$33,$B183&lt;Params!$C$33),AND($C183&gt;=Params!$A$32,$C183&lt;Params!$A$26)),$D$2,"")</f>
        <v/>
      </c>
      <c r="E183" s="1" t="str">
        <f>IF(AND(AND($B183&gt;=Params!$C$33,$B183&lt;Params!$F$33),AND($C183&gt;=Params!$C$32,$C183&lt;Params!$C$22)),$E$2,"")</f>
        <v>Basalt</v>
      </c>
      <c r="F183" s="4" t="str">
        <f>IF(AND($B183&gt;=Params!$F$33,$B183&lt;Params!$J$33,$C183&lt;Params!$F$22+((Params!$J$20-Params!$F$22)/(Params!$J$33-Params!$F$33))*($B183-Params!$F$33)),$F$2,"")</f>
        <v/>
      </c>
      <c r="G183" s="4" t="str">
        <f>IF(AND($B183&gt;=Params!$J$33,$B183&lt;Params!$N$33,$C183&lt;Params!$J$20+((Params!$N$18-Params!$J$20)/(Params!$N$33-Params!$J$33))*($B183-Params!$J$33)),$G$2,"")</f>
        <v/>
      </c>
      <c r="H183" s="4" t="str">
        <f>IF(AND($B183&gt;=Params!$N$33,$C183&lt;Params!$N$18+((Params!$Q$16-Params!$N$18)/(Params!$Q$33-Params!$N$33))*($B183-Params!$N$33),C$3&lt;Params!$Q$16+((Params!$S$32-Params!$Q$16)/(Params!$S$33-Params!$Q$33))*($B183-Params!$Q$33)),$H$2,"")</f>
        <v/>
      </c>
      <c r="I183" s="12" t="str">
        <f>IF(AND($B183&gt;=Params!$Q$33,$C183&gt;=Params!$Q$16+((Params!$S$32-Params!$Q$16)/(Params!$S$33-Params!$Q$33))*($B183-Params!$Q$33)),$I$2,"")</f>
        <v/>
      </c>
      <c r="J183" s="1" t="str">
        <f>IF(AND($C183&gt;=Params!$C$22,$C183&lt;Params!$C$22+((Params!$E$17-Params!$C$22)/(Params!$E$33-Params!$C$33))*($B183-Params!$C$33),$C183&lt;Params!$E$17+((Params!$F$22-Params!$E$17)/(Params!$F$33-Params!$E$33))*($B183-Params!$E$33)),$J$2,"")</f>
        <v/>
      </c>
      <c r="K183" s="1" t="str">
        <f>IF(AND($C183&gt;=Params!$E$17+((Params!$F$22-Params!$E$17)/(Params!$F$33-Params!$E$33))*($B183-Params!$E$33),$C183&gt;=Params!$F$22+((Params!$J$20-Params!$F$22)/(Params!$J$33-Params!$F$33))*($B183-Params!$F$33),$C183&lt;Params!$E$17+((Params!$H$13-Params!$E$17)/(Params!$H$33-Params!$E$33))*($B183-Params!$E$33),$C183&lt;Params!$H$13+((Params!$J$20-Params!$H$13)/(Params!$J$33-Params!$H$33))*($B183-Params!$H$33)),$K$2,"")</f>
        <v/>
      </c>
      <c r="L183" s="1" t="str">
        <f>IF(AND($C183&gt;=Params!$H$13+((Params!$J$20-Params!$H$13)/(Params!$J$33-Params!$H$33))*($B183-Params!$H$33),$C183&gt;=Params!$J$20+((Params!$N$18-Params!$J$20)/(Params!$N$33-Params!$J$33))*($B183-Params!$J$33),$C183&lt;Params!$H$13+((Params!$K$9-Params!$H$13)/(Params!$K$33-Params!$H$33))*($B183-Params!$H$33),$C183&lt;Params!$K$9+((Params!$N$18-Params!$K$9)/(Params!$N$33-Params!$K$33))*($B183-Params!$K$33)),$L$2,"")</f>
        <v/>
      </c>
      <c r="M183" s="2" t="str">
        <f>IF(AND($C183&gt;=Params!$K$9+((Params!$N$18-Params!$K$9)/(Params!$N$33-Params!$K$33))*($B183-Params!$K$33),$C183&gt;=Params!$N$18+((Params!$Q$16-Params!$N$18)/(Params!$Q$33-Params!$N213))*($B183-Params!$Q$33),$C183&lt;Params!$K$9+((Params!$L$5-Params!$K$9)/(Params!$L$33-Params!$K$33))*($B183-Params!$K$33),$C183&lt;Params!$L$5+((Params!$Q$4-Params!$L$5)/(Params!$Q$33-Params!$L$33))*($B183-Params!$L$33),$B183&lt;Params!$Q$33),$M$2,"")</f>
        <v/>
      </c>
      <c r="N183" s="3" t="str">
        <f>IF(OR(AND($C183&gt;=Params!$A$26,$B183&gt;=Params!$A$33,$B183&lt;Params!$C$33,$C183&lt;Params!$A$18+((Params!$C$13-Params!$A$18)/(Params!$C$33-Params!$A$33))*($B183-Params!$A$33)),AND($B183&gt;=Params!$C$33,$C183&gt;Params!$C$22+((Params!$E$17-Params!$C$22)/(Params!$E$33-Params!$C$33))*($B183-Params!$C$33),$C183&lt;Params!$C$13+((Params!$E$17-Params!$C$13)/(Params!$E$33-Params!$C$33))*($B183-Params!$C$33))),$N$2,"")</f>
        <v/>
      </c>
      <c r="O183" s="1" t="str">
        <f>IF(AND($C183&gt;=Params!$C$13+((Params!$E$17-Params!$C$13)/(Params!$E$33-Params!$C$33))*($B183-Params!$C$33),$C183&gt;=Params!$E$17+((Params!$H$13-Params!$E$17)/(Params!$H$33-Params!$E$33))*($B183-Params!$E$33),$C183&lt;Params!$C$13+((Params!$D$9-Params!$C$13)/(Params!$D$33-Params!$C$33))*($B183-Params!$C$33),$C183&lt;Params!$D$9+((Params!$H$13-Params!$D$9)/(Params!$H$33-Params!$D$33))*($B183-Params!$D$33)),$O$2,"")</f>
        <v/>
      </c>
      <c r="P183" s="1" t="str">
        <f>IF(AND($C183&gt;=Params!$D$9+((Params!$H$13-Params!$D$9)/(Params!$H$33-Params!$D$33))*($B183-Params!$D$33),$C183&gt;=Params!$H$13+((Params!$K$9-Params!$H$13)/(Params!$K$33-Params!$H$33))*($B183-Params!$H$33),$C183&lt;Params!$D$9+((Params!$G$4-Params!$D$9)/(Params!$G$33-Params!$D$33))*($B183-Params!$D$33),$C183&lt;Params!$G$4+((Params!$K$9-Params!$G$4)/(Params!$K$33-Params!$G$33))*($B183-Params!$G$33)),$P$2,"")</f>
        <v/>
      </c>
      <c r="Q183" s="1" t="str">
        <f>IF(AND($C183&gt;=Params!$G$4+((Params!$K$9-Params!$G$4)/(Params!$K$33-Params!$G$33))*($B183-Params!$G$33),$C183&gt;Params!$K$9+((Params!$L$5-Params!$K$9)/(Params!$L$33-Params!$K$33))*($B183-Params!$K$33),$C183&lt;Params!$G$4+((Params!$L$5-Params!$G$4)/(Params!$L$33-Params!$G$33))*($B183-Params!$G$33)),$Q$2,"")</f>
        <v/>
      </c>
      <c r="R183" s="2" t="str">
        <f>IF(AND(OR($B183&lt;Params!$A$33,AND($B183&gt;=Params!$A$33,$B183&lt;Params!$C$33,$C183&gt;=Params!$A$18+((Params!$C$13-Params!$A$18)/(Params!$C$33-Params!$A$33))*($B183-Params!$A$33)),AND($B183&gt;=Params!$C$33,$B183&lt;Params!$D$33,$C183&gt;=Params!$C$13+((Params!$D$9-Params!$C$13)/(Params!$D$33-Params!$C$33))*($B183-Params!$C$33)),AND($B183&gt;=Params!$D$33,$C183&gt;=Params!$D$9+((Params!$G$4-Params!$D$9)/(Params!$G$33-Params!$D$33))*($B183-Params!$D$33))),$C183&lt;Params!$G$4,$B183&gt;0,$C183&gt;0),$R$2,"")</f>
        <v/>
      </c>
      <c r="S183" s="18" t="str">
        <f t="shared" si="2"/>
        <v>Basalt</v>
      </c>
      <c r="T183" s="14" t="str">
        <f>IF(AND($S183&lt;&gt;$J$2,$S183&lt;&gt;$K$2,$S183&lt;&gt;$L$2),"",
IF($S183=$J$2,IF(Data!$C183&gt;=Data!$D183+2,"Hawaiite","Potassic Trachybasalt"),
IF($S183=$K$2,IF(Data!$C183&gt;=Data!$D183+2,"Mugearite","Shoshonite"),
IF($S183=$L$2,(IF(Data!$C183&gt;=Data!$D183+2,"Benmoreite","Latite")),""))))</f>
        <v/>
      </c>
    </row>
    <row r="184" spans="1:20" x14ac:dyDescent="0.2">
      <c r="A184" s="16" t="str">
        <f>Data!$A184</f>
        <v>K-8</v>
      </c>
      <c r="B184" s="27">
        <f>Data!$B184</f>
        <v>49.071619247900472</v>
      </c>
      <c r="C184" s="28">
        <f>Data!$C184+Data!$D184</f>
        <v>2.6552189585666555</v>
      </c>
      <c r="D184" s="1" t="str">
        <f>IF(AND(AND($B184&gt;=Params!$A$33,$B184&lt;Params!$C$33),AND($C184&gt;=Params!$A$32,$C184&lt;Params!$A$26)),$D$2,"")</f>
        <v/>
      </c>
      <c r="E184" s="1" t="str">
        <f>IF(AND(AND($B184&gt;=Params!$C$33,$B184&lt;Params!$F$33),AND($C184&gt;=Params!$C$32,$C184&lt;Params!$C$22)),$E$2,"")</f>
        <v>Basalt</v>
      </c>
      <c r="F184" s="4" t="str">
        <f>IF(AND($B184&gt;=Params!$F$33,$B184&lt;Params!$J$33,$C184&lt;Params!$F$22+((Params!$J$20-Params!$F$22)/(Params!$J$33-Params!$F$33))*($B184-Params!$F$33)),$F$2,"")</f>
        <v/>
      </c>
      <c r="G184" s="4" t="str">
        <f>IF(AND($B184&gt;=Params!$J$33,$B184&lt;Params!$N$33,$C184&lt;Params!$J$20+((Params!$N$18-Params!$J$20)/(Params!$N$33-Params!$J$33))*($B184-Params!$J$33)),$G$2,"")</f>
        <v/>
      </c>
      <c r="H184" s="4" t="str">
        <f>IF(AND($B184&gt;=Params!$N$33,$C184&lt;Params!$N$18+((Params!$Q$16-Params!$N$18)/(Params!$Q$33-Params!$N$33))*($B184-Params!$N$33),C$3&lt;Params!$Q$16+((Params!$S$32-Params!$Q$16)/(Params!$S$33-Params!$Q$33))*($B184-Params!$Q$33)),$H$2,"")</f>
        <v/>
      </c>
      <c r="I184" s="12" t="str">
        <f>IF(AND($B184&gt;=Params!$Q$33,$C184&gt;=Params!$Q$16+((Params!$S$32-Params!$Q$16)/(Params!$S$33-Params!$Q$33))*($B184-Params!$Q$33)),$I$2,"")</f>
        <v/>
      </c>
      <c r="J184" s="1" t="str">
        <f>IF(AND($C184&gt;=Params!$C$22,$C184&lt;Params!$C$22+((Params!$E$17-Params!$C$22)/(Params!$E$33-Params!$C$33))*($B184-Params!$C$33),$C184&lt;Params!$E$17+((Params!$F$22-Params!$E$17)/(Params!$F$33-Params!$E$33))*($B184-Params!$E$33)),$J$2,"")</f>
        <v/>
      </c>
      <c r="K184" s="1" t="str">
        <f>IF(AND($C184&gt;=Params!$E$17+((Params!$F$22-Params!$E$17)/(Params!$F$33-Params!$E$33))*($B184-Params!$E$33),$C184&gt;=Params!$F$22+((Params!$J$20-Params!$F$22)/(Params!$J$33-Params!$F$33))*($B184-Params!$F$33),$C184&lt;Params!$E$17+((Params!$H$13-Params!$E$17)/(Params!$H$33-Params!$E$33))*($B184-Params!$E$33),$C184&lt;Params!$H$13+((Params!$J$20-Params!$H$13)/(Params!$J$33-Params!$H$33))*($B184-Params!$H$33)),$K$2,"")</f>
        <v/>
      </c>
      <c r="L184" s="1" t="str">
        <f>IF(AND($C184&gt;=Params!$H$13+((Params!$J$20-Params!$H$13)/(Params!$J$33-Params!$H$33))*($B184-Params!$H$33),$C184&gt;=Params!$J$20+((Params!$N$18-Params!$J$20)/(Params!$N$33-Params!$J$33))*($B184-Params!$J$33),$C184&lt;Params!$H$13+((Params!$K$9-Params!$H$13)/(Params!$K$33-Params!$H$33))*($B184-Params!$H$33),$C184&lt;Params!$K$9+((Params!$N$18-Params!$K$9)/(Params!$N$33-Params!$K$33))*($B184-Params!$K$33)),$L$2,"")</f>
        <v/>
      </c>
      <c r="M184" s="2" t="str">
        <f>IF(AND($C184&gt;=Params!$K$9+((Params!$N$18-Params!$K$9)/(Params!$N$33-Params!$K$33))*($B184-Params!$K$33),$C184&gt;=Params!$N$18+((Params!$Q$16-Params!$N$18)/(Params!$Q$33-Params!$N214))*($B184-Params!$Q$33),$C184&lt;Params!$K$9+((Params!$L$5-Params!$K$9)/(Params!$L$33-Params!$K$33))*($B184-Params!$K$33),$C184&lt;Params!$L$5+((Params!$Q$4-Params!$L$5)/(Params!$Q$33-Params!$L$33))*($B184-Params!$L$33),$B184&lt;Params!$Q$33),$M$2,"")</f>
        <v/>
      </c>
      <c r="N184" s="3" t="str">
        <f>IF(OR(AND($C184&gt;=Params!$A$26,$B184&gt;=Params!$A$33,$B184&lt;Params!$C$33,$C184&lt;Params!$A$18+((Params!$C$13-Params!$A$18)/(Params!$C$33-Params!$A$33))*($B184-Params!$A$33)),AND($B184&gt;=Params!$C$33,$C184&gt;Params!$C$22+((Params!$E$17-Params!$C$22)/(Params!$E$33-Params!$C$33))*($B184-Params!$C$33),$C184&lt;Params!$C$13+((Params!$E$17-Params!$C$13)/(Params!$E$33-Params!$C$33))*($B184-Params!$C$33))),$N$2,"")</f>
        <v/>
      </c>
      <c r="O184" s="1" t="str">
        <f>IF(AND($C184&gt;=Params!$C$13+((Params!$E$17-Params!$C$13)/(Params!$E$33-Params!$C$33))*($B184-Params!$C$33),$C184&gt;=Params!$E$17+((Params!$H$13-Params!$E$17)/(Params!$H$33-Params!$E$33))*($B184-Params!$E$33),$C184&lt;Params!$C$13+((Params!$D$9-Params!$C$13)/(Params!$D$33-Params!$C$33))*($B184-Params!$C$33),$C184&lt;Params!$D$9+((Params!$H$13-Params!$D$9)/(Params!$H$33-Params!$D$33))*($B184-Params!$D$33)),$O$2,"")</f>
        <v/>
      </c>
      <c r="P184" s="1" t="str">
        <f>IF(AND($C184&gt;=Params!$D$9+((Params!$H$13-Params!$D$9)/(Params!$H$33-Params!$D$33))*($B184-Params!$D$33),$C184&gt;=Params!$H$13+((Params!$K$9-Params!$H$13)/(Params!$K$33-Params!$H$33))*($B184-Params!$H$33),$C184&lt;Params!$D$9+((Params!$G$4-Params!$D$9)/(Params!$G$33-Params!$D$33))*($B184-Params!$D$33),$C184&lt;Params!$G$4+((Params!$K$9-Params!$G$4)/(Params!$K$33-Params!$G$33))*($B184-Params!$G$33)),$P$2,"")</f>
        <v/>
      </c>
      <c r="Q184" s="1" t="str">
        <f>IF(AND($C184&gt;=Params!$G$4+((Params!$K$9-Params!$G$4)/(Params!$K$33-Params!$G$33))*($B184-Params!$G$33),$C184&gt;Params!$K$9+((Params!$L$5-Params!$K$9)/(Params!$L$33-Params!$K$33))*($B184-Params!$K$33),$C184&lt;Params!$G$4+((Params!$L$5-Params!$G$4)/(Params!$L$33-Params!$G$33))*($B184-Params!$G$33)),$Q$2,"")</f>
        <v/>
      </c>
      <c r="R184" s="2" t="str">
        <f>IF(AND(OR($B184&lt;Params!$A$33,AND($B184&gt;=Params!$A$33,$B184&lt;Params!$C$33,$C184&gt;=Params!$A$18+((Params!$C$13-Params!$A$18)/(Params!$C$33-Params!$A$33))*($B184-Params!$A$33)),AND($B184&gt;=Params!$C$33,$B184&lt;Params!$D$33,$C184&gt;=Params!$C$13+((Params!$D$9-Params!$C$13)/(Params!$D$33-Params!$C$33))*($B184-Params!$C$33)),AND($B184&gt;=Params!$D$33,$C184&gt;=Params!$D$9+((Params!$G$4-Params!$D$9)/(Params!$G$33-Params!$D$33))*($B184-Params!$D$33))),$C184&lt;Params!$G$4,$B184&gt;0,$C184&gt;0),$R$2,"")</f>
        <v/>
      </c>
      <c r="S184" s="18" t="str">
        <f t="shared" si="2"/>
        <v>Basalt</v>
      </c>
      <c r="T184" s="14" t="str">
        <f>IF(AND($S184&lt;&gt;$J$2,$S184&lt;&gt;$K$2,$S184&lt;&gt;$L$2),"",
IF($S184=$J$2,IF(Data!$C184&gt;=Data!$D184+2,"Hawaiite","Potassic Trachybasalt"),
IF($S184=$K$2,IF(Data!$C184&gt;=Data!$D184+2,"Mugearite","Shoshonite"),
IF($S184=$L$2,(IF(Data!$C184&gt;=Data!$D184+2,"Benmoreite","Latite")),""))))</f>
        <v/>
      </c>
    </row>
    <row r="185" spans="1:20" x14ac:dyDescent="0.2">
      <c r="A185" s="16" t="str">
        <f>Data!$A185</f>
        <v>K-5</v>
      </c>
      <c r="B185" s="27">
        <f>Data!$B185</f>
        <v>49.071625013929761</v>
      </c>
      <c r="C185" s="28">
        <f>Data!$C185+Data!$D185</f>
        <v>2.6552177428019941</v>
      </c>
      <c r="D185" s="1" t="str">
        <f>IF(AND(AND($B185&gt;=Params!$A$33,$B185&lt;Params!$C$33),AND($C185&gt;=Params!$A$32,$C185&lt;Params!$A$26)),$D$2,"")</f>
        <v/>
      </c>
      <c r="E185" s="1" t="str">
        <f>IF(AND(AND($B185&gt;=Params!$C$33,$B185&lt;Params!$F$33),AND($C185&gt;=Params!$C$32,$C185&lt;Params!$C$22)),$E$2,"")</f>
        <v>Basalt</v>
      </c>
      <c r="F185" s="4" t="str">
        <f>IF(AND($B185&gt;=Params!$F$33,$B185&lt;Params!$J$33,$C185&lt;Params!$F$22+((Params!$J$20-Params!$F$22)/(Params!$J$33-Params!$F$33))*($B185-Params!$F$33)),$F$2,"")</f>
        <v/>
      </c>
      <c r="G185" s="4" t="str">
        <f>IF(AND($B185&gt;=Params!$J$33,$B185&lt;Params!$N$33,$C185&lt;Params!$J$20+((Params!$N$18-Params!$J$20)/(Params!$N$33-Params!$J$33))*($B185-Params!$J$33)),$G$2,"")</f>
        <v/>
      </c>
      <c r="H185" s="4" t="str">
        <f>IF(AND($B185&gt;=Params!$N$33,$C185&lt;Params!$N$18+((Params!$Q$16-Params!$N$18)/(Params!$Q$33-Params!$N$33))*($B185-Params!$N$33),C$3&lt;Params!$Q$16+((Params!$S$32-Params!$Q$16)/(Params!$S$33-Params!$Q$33))*($B185-Params!$Q$33)),$H$2,"")</f>
        <v/>
      </c>
      <c r="I185" s="12" t="str">
        <f>IF(AND($B185&gt;=Params!$Q$33,$C185&gt;=Params!$Q$16+((Params!$S$32-Params!$Q$16)/(Params!$S$33-Params!$Q$33))*($B185-Params!$Q$33)),$I$2,"")</f>
        <v/>
      </c>
      <c r="J185" s="1" t="str">
        <f>IF(AND($C185&gt;=Params!$C$22,$C185&lt;Params!$C$22+((Params!$E$17-Params!$C$22)/(Params!$E$33-Params!$C$33))*($B185-Params!$C$33),$C185&lt;Params!$E$17+((Params!$F$22-Params!$E$17)/(Params!$F$33-Params!$E$33))*($B185-Params!$E$33)),$J$2,"")</f>
        <v/>
      </c>
      <c r="K185" s="1" t="str">
        <f>IF(AND($C185&gt;=Params!$E$17+((Params!$F$22-Params!$E$17)/(Params!$F$33-Params!$E$33))*($B185-Params!$E$33),$C185&gt;=Params!$F$22+((Params!$J$20-Params!$F$22)/(Params!$J$33-Params!$F$33))*($B185-Params!$F$33),$C185&lt;Params!$E$17+((Params!$H$13-Params!$E$17)/(Params!$H$33-Params!$E$33))*($B185-Params!$E$33),$C185&lt;Params!$H$13+((Params!$J$20-Params!$H$13)/(Params!$J$33-Params!$H$33))*($B185-Params!$H$33)),$K$2,"")</f>
        <v/>
      </c>
      <c r="L185" s="1" t="str">
        <f>IF(AND($C185&gt;=Params!$H$13+((Params!$J$20-Params!$H$13)/(Params!$J$33-Params!$H$33))*($B185-Params!$H$33),$C185&gt;=Params!$J$20+((Params!$N$18-Params!$J$20)/(Params!$N$33-Params!$J$33))*($B185-Params!$J$33),$C185&lt;Params!$H$13+((Params!$K$9-Params!$H$13)/(Params!$K$33-Params!$H$33))*($B185-Params!$H$33),$C185&lt;Params!$K$9+((Params!$N$18-Params!$K$9)/(Params!$N$33-Params!$K$33))*($B185-Params!$K$33)),$L$2,"")</f>
        <v/>
      </c>
      <c r="M185" s="2" t="str">
        <f>IF(AND($C185&gt;=Params!$K$9+((Params!$N$18-Params!$K$9)/(Params!$N$33-Params!$K$33))*($B185-Params!$K$33),$C185&gt;=Params!$N$18+((Params!$Q$16-Params!$N$18)/(Params!$Q$33-Params!$N215))*($B185-Params!$Q$33),$C185&lt;Params!$K$9+((Params!$L$5-Params!$K$9)/(Params!$L$33-Params!$K$33))*($B185-Params!$K$33),$C185&lt;Params!$L$5+((Params!$Q$4-Params!$L$5)/(Params!$Q$33-Params!$L$33))*($B185-Params!$L$33),$B185&lt;Params!$Q$33),$M$2,"")</f>
        <v/>
      </c>
      <c r="N185" s="3" t="str">
        <f>IF(OR(AND($C185&gt;=Params!$A$26,$B185&gt;=Params!$A$33,$B185&lt;Params!$C$33,$C185&lt;Params!$A$18+((Params!$C$13-Params!$A$18)/(Params!$C$33-Params!$A$33))*($B185-Params!$A$33)),AND($B185&gt;=Params!$C$33,$C185&gt;Params!$C$22+((Params!$E$17-Params!$C$22)/(Params!$E$33-Params!$C$33))*($B185-Params!$C$33),$C185&lt;Params!$C$13+((Params!$E$17-Params!$C$13)/(Params!$E$33-Params!$C$33))*($B185-Params!$C$33))),$N$2,"")</f>
        <v/>
      </c>
      <c r="O185" s="1" t="str">
        <f>IF(AND($C185&gt;=Params!$C$13+((Params!$E$17-Params!$C$13)/(Params!$E$33-Params!$C$33))*($B185-Params!$C$33),$C185&gt;=Params!$E$17+((Params!$H$13-Params!$E$17)/(Params!$H$33-Params!$E$33))*($B185-Params!$E$33),$C185&lt;Params!$C$13+((Params!$D$9-Params!$C$13)/(Params!$D$33-Params!$C$33))*($B185-Params!$C$33),$C185&lt;Params!$D$9+((Params!$H$13-Params!$D$9)/(Params!$H$33-Params!$D$33))*($B185-Params!$D$33)),$O$2,"")</f>
        <v/>
      </c>
      <c r="P185" s="1" t="str">
        <f>IF(AND($C185&gt;=Params!$D$9+((Params!$H$13-Params!$D$9)/(Params!$H$33-Params!$D$33))*($B185-Params!$D$33),$C185&gt;=Params!$H$13+((Params!$K$9-Params!$H$13)/(Params!$K$33-Params!$H$33))*($B185-Params!$H$33),$C185&lt;Params!$D$9+((Params!$G$4-Params!$D$9)/(Params!$G$33-Params!$D$33))*($B185-Params!$D$33),$C185&lt;Params!$G$4+((Params!$K$9-Params!$G$4)/(Params!$K$33-Params!$G$33))*($B185-Params!$G$33)),$P$2,"")</f>
        <v/>
      </c>
      <c r="Q185" s="1" t="str">
        <f>IF(AND($C185&gt;=Params!$G$4+((Params!$K$9-Params!$G$4)/(Params!$K$33-Params!$G$33))*($B185-Params!$G$33),$C185&gt;Params!$K$9+((Params!$L$5-Params!$K$9)/(Params!$L$33-Params!$K$33))*($B185-Params!$K$33),$C185&lt;Params!$G$4+((Params!$L$5-Params!$G$4)/(Params!$L$33-Params!$G$33))*($B185-Params!$G$33)),$Q$2,"")</f>
        <v/>
      </c>
      <c r="R185" s="2" t="str">
        <f>IF(AND(OR($B185&lt;Params!$A$33,AND($B185&gt;=Params!$A$33,$B185&lt;Params!$C$33,$C185&gt;=Params!$A$18+((Params!$C$13-Params!$A$18)/(Params!$C$33-Params!$A$33))*($B185-Params!$A$33)),AND($B185&gt;=Params!$C$33,$B185&lt;Params!$D$33,$C185&gt;=Params!$C$13+((Params!$D$9-Params!$C$13)/(Params!$D$33-Params!$C$33))*($B185-Params!$C$33)),AND($B185&gt;=Params!$D$33,$C185&gt;=Params!$D$9+((Params!$G$4-Params!$D$9)/(Params!$G$33-Params!$D$33))*($B185-Params!$D$33))),$C185&lt;Params!$G$4,$B185&gt;0,$C185&gt;0),$R$2,"")</f>
        <v/>
      </c>
      <c r="S185" s="18" t="str">
        <f t="shared" si="2"/>
        <v>Basalt</v>
      </c>
      <c r="T185" s="14" t="str">
        <f>IF(AND($S185&lt;&gt;$J$2,$S185&lt;&gt;$K$2,$S185&lt;&gt;$L$2),"",
IF($S185=$J$2,IF(Data!$C185&gt;=Data!$D185+2,"Hawaiite","Potassic Trachybasalt"),
IF($S185=$K$2,IF(Data!$C185&gt;=Data!$D185+2,"Mugearite","Shoshonite"),
IF($S185=$L$2,(IF(Data!$C185&gt;=Data!$D185+2,"Benmoreite","Latite")),""))))</f>
        <v/>
      </c>
    </row>
    <row r="186" spans="1:20" x14ac:dyDescent="0.2">
      <c r="A186" s="16" t="str">
        <f>Data!$A186</f>
        <v>K-17</v>
      </c>
      <c r="B186" s="27">
        <f>Data!$B186</f>
        <v>49.071645200314904</v>
      </c>
      <c r="C186" s="28">
        <f>Data!$C186+Data!$D186</f>
        <v>2.6552199245695496</v>
      </c>
      <c r="D186" s="1" t="str">
        <f>IF(AND(AND($B186&gt;=Params!$A$33,$B186&lt;Params!$C$33),AND($C186&gt;=Params!$A$32,$C186&lt;Params!$A$26)),$D$2,"")</f>
        <v/>
      </c>
      <c r="E186" s="1" t="str">
        <f>IF(AND(AND($B186&gt;=Params!$C$33,$B186&lt;Params!$F$33),AND($C186&gt;=Params!$C$32,$C186&lt;Params!$C$22)),$E$2,"")</f>
        <v>Basalt</v>
      </c>
      <c r="F186" s="4" t="str">
        <f>IF(AND($B186&gt;=Params!$F$33,$B186&lt;Params!$J$33,$C186&lt;Params!$F$22+((Params!$J$20-Params!$F$22)/(Params!$J$33-Params!$F$33))*($B186-Params!$F$33)),$F$2,"")</f>
        <v/>
      </c>
      <c r="G186" s="4" t="str">
        <f>IF(AND($B186&gt;=Params!$J$33,$B186&lt;Params!$N$33,$C186&lt;Params!$J$20+((Params!$N$18-Params!$J$20)/(Params!$N$33-Params!$J$33))*($B186-Params!$J$33)),$G$2,"")</f>
        <v/>
      </c>
      <c r="H186" s="4" t="str">
        <f>IF(AND($B186&gt;=Params!$N$33,$C186&lt;Params!$N$18+((Params!$Q$16-Params!$N$18)/(Params!$Q$33-Params!$N$33))*($B186-Params!$N$33),C$3&lt;Params!$Q$16+((Params!$S$32-Params!$Q$16)/(Params!$S$33-Params!$Q$33))*($B186-Params!$Q$33)),$H$2,"")</f>
        <v/>
      </c>
      <c r="I186" s="12" t="str">
        <f>IF(AND($B186&gt;=Params!$Q$33,$C186&gt;=Params!$Q$16+((Params!$S$32-Params!$Q$16)/(Params!$S$33-Params!$Q$33))*($B186-Params!$Q$33)),$I$2,"")</f>
        <v/>
      </c>
      <c r="J186" s="1" t="str">
        <f>IF(AND($C186&gt;=Params!$C$22,$C186&lt;Params!$C$22+((Params!$E$17-Params!$C$22)/(Params!$E$33-Params!$C$33))*($B186-Params!$C$33),$C186&lt;Params!$E$17+((Params!$F$22-Params!$E$17)/(Params!$F$33-Params!$E$33))*($B186-Params!$E$33)),$J$2,"")</f>
        <v/>
      </c>
      <c r="K186" s="1" t="str">
        <f>IF(AND($C186&gt;=Params!$E$17+((Params!$F$22-Params!$E$17)/(Params!$F$33-Params!$E$33))*($B186-Params!$E$33),$C186&gt;=Params!$F$22+((Params!$J$20-Params!$F$22)/(Params!$J$33-Params!$F$33))*($B186-Params!$F$33),$C186&lt;Params!$E$17+((Params!$H$13-Params!$E$17)/(Params!$H$33-Params!$E$33))*($B186-Params!$E$33),$C186&lt;Params!$H$13+((Params!$J$20-Params!$H$13)/(Params!$J$33-Params!$H$33))*($B186-Params!$H$33)),$K$2,"")</f>
        <v/>
      </c>
      <c r="L186" s="1" t="str">
        <f>IF(AND($C186&gt;=Params!$H$13+((Params!$J$20-Params!$H$13)/(Params!$J$33-Params!$H$33))*($B186-Params!$H$33),$C186&gt;=Params!$J$20+((Params!$N$18-Params!$J$20)/(Params!$N$33-Params!$J$33))*($B186-Params!$J$33),$C186&lt;Params!$H$13+((Params!$K$9-Params!$H$13)/(Params!$K$33-Params!$H$33))*($B186-Params!$H$33),$C186&lt;Params!$K$9+((Params!$N$18-Params!$K$9)/(Params!$N$33-Params!$K$33))*($B186-Params!$K$33)),$L$2,"")</f>
        <v/>
      </c>
      <c r="M186" s="2" t="str">
        <f>IF(AND($C186&gt;=Params!$K$9+((Params!$N$18-Params!$K$9)/(Params!$N$33-Params!$K$33))*($B186-Params!$K$33),$C186&gt;=Params!$N$18+((Params!$Q$16-Params!$N$18)/(Params!$Q$33-Params!$N216))*($B186-Params!$Q$33),$C186&lt;Params!$K$9+((Params!$L$5-Params!$K$9)/(Params!$L$33-Params!$K$33))*($B186-Params!$K$33),$C186&lt;Params!$L$5+((Params!$Q$4-Params!$L$5)/(Params!$Q$33-Params!$L$33))*($B186-Params!$L$33),$B186&lt;Params!$Q$33),$M$2,"")</f>
        <v/>
      </c>
      <c r="N186" s="3" t="str">
        <f>IF(OR(AND($C186&gt;=Params!$A$26,$B186&gt;=Params!$A$33,$B186&lt;Params!$C$33,$C186&lt;Params!$A$18+((Params!$C$13-Params!$A$18)/(Params!$C$33-Params!$A$33))*($B186-Params!$A$33)),AND($B186&gt;=Params!$C$33,$C186&gt;Params!$C$22+((Params!$E$17-Params!$C$22)/(Params!$E$33-Params!$C$33))*($B186-Params!$C$33),$C186&lt;Params!$C$13+((Params!$E$17-Params!$C$13)/(Params!$E$33-Params!$C$33))*($B186-Params!$C$33))),$N$2,"")</f>
        <v/>
      </c>
      <c r="O186" s="1" t="str">
        <f>IF(AND($C186&gt;=Params!$C$13+((Params!$E$17-Params!$C$13)/(Params!$E$33-Params!$C$33))*($B186-Params!$C$33),$C186&gt;=Params!$E$17+((Params!$H$13-Params!$E$17)/(Params!$H$33-Params!$E$33))*($B186-Params!$E$33),$C186&lt;Params!$C$13+((Params!$D$9-Params!$C$13)/(Params!$D$33-Params!$C$33))*($B186-Params!$C$33),$C186&lt;Params!$D$9+((Params!$H$13-Params!$D$9)/(Params!$H$33-Params!$D$33))*($B186-Params!$D$33)),$O$2,"")</f>
        <v/>
      </c>
      <c r="P186" s="1" t="str">
        <f>IF(AND($C186&gt;=Params!$D$9+((Params!$H$13-Params!$D$9)/(Params!$H$33-Params!$D$33))*($B186-Params!$D$33),$C186&gt;=Params!$H$13+((Params!$K$9-Params!$H$13)/(Params!$K$33-Params!$H$33))*($B186-Params!$H$33),$C186&lt;Params!$D$9+((Params!$G$4-Params!$D$9)/(Params!$G$33-Params!$D$33))*($B186-Params!$D$33),$C186&lt;Params!$G$4+((Params!$K$9-Params!$G$4)/(Params!$K$33-Params!$G$33))*($B186-Params!$G$33)),$P$2,"")</f>
        <v/>
      </c>
      <c r="Q186" s="1" t="str">
        <f>IF(AND($C186&gt;=Params!$G$4+((Params!$K$9-Params!$G$4)/(Params!$K$33-Params!$G$33))*($B186-Params!$G$33),$C186&gt;Params!$K$9+((Params!$L$5-Params!$K$9)/(Params!$L$33-Params!$K$33))*($B186-Params!$K$33),$C186&lt;Params!$G$4+((Params!$L$5-Params!$G$4)/(Params!$L$33-Params!$G$33))*($B186-Params!$G$33)),$Q$2,"")</f>
        <v/>
      </c>
      <c r="R186" s="2" t="str">
        <f>IF(AND(OR($B186&lt;Params!$A$33,AND($B186&gt;=Params!$A$33,$B186&lt;Params!$C$33,$C186&gt;=Params!$A$18+((Params!$C$13-Params!$A$18)/(Params!$C$33-Params!$A$33))*($B186-Params!$A$33)),AND($B186&gt;=Params!$C$33,$B186&lt;Params!$D$33,$C186&gt;=Params!$C$13+((Params!$D$9-Params!$C$13)/(Params!$D$33-Params!$C$33))*($B186-Params!$C$33)),AND($B186&gt;=Params!$D$33,$C186&gt;=Params!$D$9+((Params!$G$4-Params!$D$9)/(Params!$G$33-Params!$D$33))*($B186-Params!$D$33))),$C186&lt;Params!$G$4,$B186&gt;0,$C186&gt;0),$R$2,"")</f>
        <v/>
      </c>
      <c r="S186" s="18" t="str">
        <f t="shared" si="2"/>
        <v>Basalt</v>
      </c>
      <c r="T186" s="14" t="str">
        <f>IF(AND($S186&lt;&gt;$J$2,$S186&lt;&gt;$K$2,$S186&lt;&gt;$L$2),"",
IF($S186=$J$2,IF(Data!$C186&gt;=Data!$D186+2,"Hawaiite","Potassic Trachybasalt"),
IF($S186=$K$2,IF(Data!$C186&gt;=Data!$D186+2,"Mugearite","Shoshonite"),
IF($S186=$L$2,(IF(Data!$C186&gt;=Data!$D186+2,"Benmoreite","Latite")),""))))</f>
        <v/>
      </c>
    </row>
    <row r="187" spans="1:20" x14ac:dyDescent="0.2">
      <c r="A187" s="16" t="str">
        <f>Data!$A187</f>
        <v>K-6</v>
      </c>
      <c r="B187" s="27">
        <f>Data!$B187</f>
        <v>49.071655338090046</v>
      </c>
      <c r="C187" s="28">
        <f>Data!$C187+Data!$D187</f>
        <v>2.6552162626571385</v>
      </c>
      <c r="D187" s="1" t="str">
        <f>IF(AND(AND($B187&gt;=Params!$A$33,$B187&lt;Params!$C$33),AND($C187&gt;=Params!$A$32,$C187&lt;Params!$A$26)),$D$2,"")</f>
        <v/>
      </c>
      <c r="E187" s="1" t="str">
        <f>IF(AND(AND($B187&gt;=Params!$C$33,$B187&lt;Params!$F$33),AND($C187&gt;=Params!$C$32,$C187&lt;Params!$C$22)),$E$2,"")</f>
        <v>Basalt</v>
      </c>
      <c r="F187" s="4" t="str">
        <f>IF(AND($B187&gt;=Params!$F$33,$B187&lt;Params!$J$33,$C187&lt;Params!$F$22+((Params!$J$20-Params!$F$22)/(Params!$J$33-Params!$F$33))*($B187-Params!$F$33)),$F$2,"")</f>
        <v/>
      </c>
      <c r="G187" s="4" t="str">
        <f>IF(AND($B187&gt;=Params!$J$33,$B187&lt;Params!$N$33,$C187&lt;Params!$J$20+((Params!$N$18-Params!$J$20)/(Params!$N$33-Params!$J$33))*($B187-Params!$J$33)),$G$2,"")</f>
        <v/>
      </c>
      <c r="H187" s="4" t="str">
        <f>IF(AND($B187&gt;=Params!$N$33,$C187&lt;Params!$N$18+((Params!$Q$16-Params!$N$18)/(Params!$Q$33-Params!$N$33))*($B187-Params!$N$33),C$3&lt;Params!$Q$16+((Params!$S$32-Params!$Q$16)/(Params!$S$33-Params!$Q$33))*($B187-Params!$Q$33)),$H$2,"")</f>
        <v/>
      </c>
      <c r="I187" s="12" t="str">
        <f>IF(AND($B187&gt;=Params!$Q$33,$C187&gt;=Params!$Q$16+((Params!$S$32-Params!$Q$16)/(Params!$S$33-Params!$Q$33))*($B187-Params!$Q$33)),$I$2,"")</f>
        <v/>
      </c>
      <c r="J187" s="1" t="str">
        <f>IF(AND($C187&gt;=Params!$C$22,$C187&lt;Params!$C$22+((Params!$E$17-Params!$C$22)/(Params!$E$33-Params!$C$33))*($B187-Params!$C$33),$C187&lt;Params!$E$17+((Params!$F$22-Params!$E$17)/(Params!$F$33-Params!$E$33))*($B187-Params!$E$33)),$J$2,"")</f>
        <v/>
      </c>
      <c r="K187" s="1" t="str">
        <f>IF(AND($C187&gt;=Params!$E$17+((Params!$F$22-Params!$E$17)/(Params!$F$33-Params!$E$33))*($B187-Params!$E$33),$C187&gt;=Params!$F$22+((Params!$J$20-Params!$F$22)/(Params!$J$33-Params!$F$33))*($B187-Params!$F$33),$C187&lt;Params!$E$17+((Params!$H$13-Params!$E$17)/(Params!$H$33-Params!$E$33))*($B187-Params!$E$33),$C187&lt;Params!$H$13+((Params!$J$20-Params!$H$13)/(Params!$J$33-Params!$H$33))*($B187-Params!$H$33)),$K$2,"")</f>
        <v/>
      </c>
      <c r="L187" s="1" t="str">
        <f>IF(AND($C187&gt;=Params!$H$13+((Params!$J$20-Params!$H$13)/(Params!$J$33-Params!$H$33))*($B187-Params!$H$33),$C187&gt;=Params!$J$20+((Params!$N$18-Params!$J$20)/(Params!$N$33-Params!$J$33))*($B187-Params!$J$33),$C187&lt;Params!$H$13+((Params!$K$9-Params!$H$13)/(Params!$K$33-Params!$H$33))*($B187-Params!$H$33),$C187&lt;Params!$K$9+((Params!$N$18-Params!$K$9)/(Params!$N$33-Params!$K$33))*($B187-Params!$K$33)),$L$2,"")</f>
        <v/>
      </c>
      <c r="M187" s="2" t="str">
        <f>IF(AND($C187&gt;=Params!$K$9+((Params!$N$18-Params!$K$9)/(Params!$N$33-Params!$K$33))*($B187-Params!$K$33),$C187&gt;=Params!$N$18+((Params!$Q$16-Params!$N$18)/(Params!$Q$33-Params!$N217))*($B187-Params!$Q$33),$C187&lt;Params!$K$9+((Params!$L$5-Params!$K$9)/(Params!$L$33-Params!$K$33))*($B187-Params!$K$33),$C187&lt;Params!$L$5+((Params!$Q$4-Params!$L$5)/(Params!$Q$33-Params!$L$33))*($B187-Params!$L$33),$B187&lt;Params!$Q$33),$M$2,"")</f>
        <v/>
      </c>
      <c r="N187" s="3" t="str">
        <f>IF(OR(AND($C187&gt;=Params!$A$26,$B187&gt;=Params!$A$33,$B187&lt;Params!$C$33,$C187&lt;Params!$A$18+((Params!$C$13-Params!$A$18)/(Params!$C$33-Params!$A$33))*($B187-Params!$A$33)),AND($B187&gt;=Params!$C$33,$C187&gt;Params!$C$22+((Params!$E$17-Params!$C$22)/(Params!$E$33-Params!$C$33))*($B187-Params!$C$33),$C187&lt;Params!$C$13+((Params!$E$17-Params!$C$13)/(Params!$E$33-Params!$C$33))*($B187-Params!$C$33))),$N$2,"")</f>
        <v/>
      </c>
      <c r="O187" s="1" t="str">
        <f>IF(AND($C187&gt;=Params!$C$13+((Params!$E$17-Params!$C$13)/(Params!$E$33-Params!$C$33))*($B187-Params!$C$33),$C187&gt;=Params!$E$17+((Params!$H$13-Params!$E$17)/(Params!$H$33-Params!$E$33))*($B187-Params!$E$33),$C187&lt;Params!$C$13+((Params!$D$9-Params!$C$13)/(Params!$D$33-Params!$C$33))*($B187-Params!$C$33),$C187&lt;Params!$D$9+((Params!$H$13-Params!$D$9)/(Params!$H$33-Params!$D$33))*($B187-Params!$D$33)),$O$2,"")</f>
        <v/>
      </c>
      <c r="P187" s="1" t="str">
        <f>IF(AND($C187&gt;=Params!$D$9+((Params!$H$13-Params!$D$9)/(Params!$H$33-Params!$D$33))*($B187-Params!$D$33),$C187&gt;=Params!$H$13+((Params!$K$9-Params!$H$13)/(Params!$K$33-Params!$H$33))*($B187-Params!$H$33),$C187&lt;Params!$D$9+((Params!$G$4-Params!$D$9)/(Params!$G$33-Params!$D$33))*($B187-Params!$D$33),$C187&lt;Params!$G$4+((Params!$K$9-Params!$G$4)/(Params!$K$33-Params!$G$33))*($B187-Params!$G$33)),$P$2,"")</f>
        <v/>
      </c>
      <c r="Q187" s="1" t="str">
        <f>IF(AND($C187&gt;=Params!$G$4+((Params!$K$9-Params!$G$4)/(Params!$K$33-Params!$G$33))*($B187-Params!$G$33),$C187&gt;Params!$K$9+((Params!$L$5-Params!$K$9)/(Params!$L$33-Params!$K$33))*($B187-Params!$K$33),$C187&lt;Params!$G$4+((Params!$L$5-Params!$G$4)/(Params!$L$33-Params!$G$33))*($B187-Params!$G$33)),$Q$2,"")</f>
        <v/>
      </c>
      <c r="R187" s="2" t="str">
        <f>IF(AND(OR($B187&lt;Params!$A$33,AND($B187&gt;=Params!$A$33,$B187&lt;Params!$C$33,$C187&gt;=Params!$A$18+((Params!$C$13-Params!$A$18)/(Params!$C$33-Params!$A$33))*($B187-Params!$A$33)),AND($B187&gt;=Params!$C$33,$B187&lt;Params!$D$33,$C187&gt;=Params!$C$13+((Params!$D$9-Params!$C$13)/(Params!$D$33-Params!$C$33))*($B187-Params!$C$33)),AND($B187&gt;=Params!$D$33,$C187&gt;=Params!$D$9+((Params!$G$4-Params!$D$9)/(Params!$G$33-Params!$D$33))*($B187-Params!$D$33))),$C187&lt;Params!$G$4,$B187&gt;0,$C187&gt;0),$R$2,"")</f>
        <v/>
      </c>
      <c r="S187" s="18" t="str">
        <f t="shared" si="2"/>
        <v>Basalt</v>
      </c>
      <c r="T187" s="14" t="str">
        <f>IF(AND($S187&lt;&gt;$J$2,$S187&lt;&gt;$K$2,$S187&lt;&gt;$L$2),"",
IF($S187=$J$2,IF(Data!$C187&gt;=Data!$D187+2,"Hawaiite","Potassic Trachybasalt"),
IF($S187=$K$2,IF(Data!$C187&gt;=Data!$D187+2,"Mugearite","Shoshonite"),
IF($S187=$L$2,(IF(Data!$C187&gt;=Data!$D187+2,"Benmoreite","Latite")),""))))</f>
        <v/>
      </c>
    </row>
    <row r="188" spans="1:20" x14ac:dyDescent="0.2">
      <c r="A188" s="16" t="str">
        <f>Data!$A188</f>
        <v>K-16</v>
      </c>
      <c r="B188" s="27">
        <f>Data!$B188</f>
        <v>49.071667016006501</v>
      </c>
      <c r="C188" s="28">
        <f>Data!$C188+Data!$D188</f>
        <v>2.6552199261644747</v>
      </c>
      <c r="D188" s="1" t="str">
        <f>IF(AND(AND($B188&gt;=Params!$A$33,$B188&lt;Params!$C$33),AND($C188&gt;=Params!$A$32,$C188&lt;Params!$A$26)),$D$2,"")</f>
        <v/>
      </c>
      <c r="E188" s="1" t="str">
        <f>IF(AND(AND($B188&gt;=Params!$C$33,$B188&lt;Params!$F$33),AND($C188&gt;=Params!$C$32,$C188&lt;Params!$C$22)),$E$2,"")</f>
        <v>Basalt</v>
      </c>
      <c r="F188" s="4" t="str">
        <f>IF(AND($B188&gt;=Params!$F$33,$B188&lt;Params!$J$33,$C188&lt;Params!$F$22+((Params!$J$20-Params!$F$22)/(Params!$J$33-Params!$F$33))*($B188-Params!$F$33)),$F$2,"")</f>
        <v/>
      </c>
      <c r="G188" s="4" t="str">
        <f>IF(AND($B188&gt;=Params!$J$33,$B188&lt;Params!$N$33,$C188&lt;Params!$J$20+((Params!$N$18-Params!$J$20)/(Params!$N$33-Params!$J$33))*($B188-Params!$J$33)),$G$2,"")</f>
        <v/>
      </c>
      <c r="H188" s="4" t="str">
        <f>IF(AND($B188&gt;=Params!$N$33,$C188&lt;Params!$N$18+((Params!$Q$16-Params!$N$18)/(Params!$Q$33-Params!$N$33))*($B188-Params!$N$33),C$3&lt;Params!$Q$16+((Params!$S$32-Params!$Q$16)/(Params!$S$33-Params!$Q$33))*($B188-Params!$Q$33)),$H$2,"")</f>
        <v/>
      </c>
      <c r="I188" s="12" t="str">
        <f>IF(AND($B188&gt;=Params!$Q$33,$C188&gt;=Params!$Q$16+((Params!$S$32-Params!$Q$16)/(Params!$S$33-Params!$Q$33))*($B188-Params!$Q$33)),$I$2,"")</f>
        <v/>
      </c>
      <c r="J188" s="1" t="str">
        <f>IF(AND($C188&gt;=Params!$C$22,$C188&lt;Params!$C$22+((Params!$E$17-Params!$C$22)/(Params!$E$33-Params!$C$33))*($B188-Params!$C$33),$C188&lt;Params!$E$17+((Params!$F$22-Params!$E$17)/(Params!$F$33-Params!$E$33))*($B188-Params!$E$33)),$J$2,"")</f>
        <v/>
      </c>
      <c r="K188" s="1" t="str">
        <f>IF(AND($C188&gt;=Params!$E$17+((Params!$F$22-Params!$E$17)/(Params!$F$33-Params!$E$33))*($B188-Params!$E$33),$C188&gt;=Params!$F$22+((Params!$J$20-Params!$F$22)/(Params!$J$33-Params!$F$33))*($B188-Params!$F$33),$C188&lt;Params!$E$17+((Params!$H$13-Params!$E$17)/(Params!$H$33-Params!$E$33))*($B188-Params!$E$33),$C188&lt;Params!$H$13+((Params!$J$20-Params!$H$13)/(Params!$J$33-Params!$H$33))*($B188-Params!$H$33)),$K$2,"")</f>
        <v/>
      </c>
      <c r="L188" s="1" t="str">
        <f>IF(AND($C188&gt;=Params!$H$13+((Params!$J$20-Params!$H$13)/(Params!$J$33-Params!$H$33))*($B188-Params!$H$33),$C188&gt;=Params!$J$20+((Params!$N$18-Params!$J$20)/(Params!$N$33-Params!$J$33))*($B188-Params!$J$33),$C188&lt;Params!$H$13+((Params!$K$9-Params!$H$13)/(Params!$K$33-Params!$H$33))*($B188-Params!$H$33),$C188&lt;Params!$K$9+((Params!$N$18-Params!$K$9)/(Params!$N$33-Params!$K$33))*($B188-Params!$K$33)),$L$2,"")</f>
        <v/>
      </c>
      <c r="M188" s="2" t="str">
        <f>IF(AND($C188&gt;=Params!$K$9+((Params!$N$18-Params!$K$9)/(Params!$N$33-Params!$K$33))*($B188-Params!$K$33),$C188&gt;=Params!$N$18+((Params!$Q$16-Params!$N$18)/(Params!$Q$33-Params!$N218))*($B188-Params!$Q$33),$C188&lt;Params!$K$9+((Params!$L$5-Params!$K$9)/(Params!$L$33-Params!$K$33))*($B188-Params!$K$33),$C188&lt;Params!$L$5+((Params!$Q$4-Params!$L$5)/(Params!$Q$33-Params!$L$33))*($B188-Params!$L$33),$B188&lt;Params!$Q$33),$M$2,"")</f>
        <v/>
      </c>
      <c r="N188" s="3" t="str">
        <f>IF(OR(AND($C188&gt;=Params!$A$26,$B188&gt;=Params!$A$33,$B188&lt;Params!$C$33,$C188&lt;Params!$A$18+((Params!$C$13-Params!$A$18)/(Params!$C$33-Params!$A$33))*($B188-Params!$A$33)),AND($B188&gt;=Params!$C$33,$C188&gt;Params!$C$22+((Params!$E$17-Params!$C$22)/(Params!$E$33-Params!$C$33))*($B188-Params!$C$33),$C188&lt;Params!$C$13+((Params!$E$17-Params!$C$13)/(Params!$E$33-Params!$C$33))*($B188-Params!$C$33))),$N$2,"")</f>
        <v/>
      </c>
      <c r="O188" s="1" t="str">
        <f>IF(AND($C188&gt;=Params!$C$13+((Params!$E$17-Params!$C$13)/(Params!$E$33-Params!$C$33))*($B188-Params!$C$33),$C188&gt;=Params!$E$17+((Params!$H$13-Params!$E$17)/(Params!$H$33-Params!$E$33))*($B188-Params!$E$33),$C188&lt;Params!$C$13+((Params!$D$9-Params!$C$13)/(Params!$D$33-Params!$C$33))*($B188-Params!$C$33),$C188&lt;Params!$D$9+((Params!$H$13-Params!$D$9)/(Params!$H$33-Params!$D$33))*($B188-Params!$D$33)),$O$2,"")</f>
        <v/>
      </c>
      <c r="P188" s="1" t="str">
        <f>IF(AND($C188&gt;=Params!$D$9+((Params!$H$13-Params!$D$9)/(Params!$H$33-Params!$D$33))*($B188-Params!$D$33),$C188&gt;=Params!$H$13+((Params!$K$9-Params!$H$13)/(Params!$K$33-Params!$H$33))*($B188-Params!$H$33),$C188&lt;Params!$D$9+((Params!$G$4-Params!$D$9)/(Params!$G$33-Params!$D$33))*($B188-Params!$D$33),$C188&lt;Params!$G$4+((Params!$K$9-Params!$G$4)/(Params!$K$33-Params!$G$33))*($B188-Params!$G$33)),$P$2,"")</f>
        <v/>
      </c>
      <c r="Q188" s="1" t="str">
        <f>IF(AND($C188&gt;=Params!$G$4+((Params!$K$9-Params!$G$4)/(Params!$K$33-Params!$G$33))*($B188-Params!$G$33),$C188&gt;Params!$K$9+((Params!$L$5-Params!$K$9)/(Params!$L$33-Params!$K$33))*($B188-Params!$K$33),$C188&lt;Params!$G$4+((Params!$L$5-Params!$G$4)/(Params!$L$33-Params!$G$33))*($B188-Params!$G$33)),$Q$2,"")</f>
        <v/>
      </c>
      <c r="R188" s="2" t="str">
        <f>IF(AND(OR($B188&lt;Params!$A$33,AND($B188&gt;=Params!$A$33,$B188&lt;Params!$C$33,$C188&gt;=Params!$A$18+((Params!$C$13-Params!$A$18)/(Params!$C$33-Params!$A$33))*($B188-Params!$A$33)),AND($B188&gt;=Params!$C$33,$B188&lt;Params!$D$33,$C188&gt;=Params!$C$13+((Params!$D$9-Params!$C$13)/(Params!$D$33-Params!$C$33))*($B188-Params!$C$33)),AND($B188&gt;=Params!$D$33,$C188&gt;=Params!$D$9+((Params!$G$4-Params!$D$9)/(Params!$G$33-Params!$D$33))*($B188-Params!$D$33))),$C188&lt;Params!$G$4,$B188&gt;0,$C188&gt;0),$R$2,"")</f>
        <v/>
      </c>
      <c r="S188" s="18" t="str">
        <f t="shared" si="2"/>
        <v>Basalt</v>
      </c>
      <c r="T188" s="14" t="str">
        <f>IF(AND($S188&lt;&gt;$J$2,$S188&lt;&gt;$K$2,$S188&lt;&gt;$L$2),"",
IF($S188=$J$2,IF(Data!$C188&gt;=Data!$D188+2,"Hawaiite","Potassic Trachybasalt"),
IF($S188=$K$2,IF(Data!$C188&gt;=Data!$D188+2,"Mugearite","Shoshonite"),
IF($S188=$L$2,(IF(Data!$C188&gt;=Data!$D188+2,"Benmoreite","Latite")),""))))</f>
        <v/>
      </c>
    </row>
    <row r="189" spans="1:20" x14ac:dyDescent="0.2">
      <c r="A189" s="16" t="str">
        <f>Data!$A189</f>
        <v>K-4</v>
      </c>
      <c r="B189" s="27">
        <f>Data!$B189</f>
        <v>49.071672361546916</v>
      </c>
      <c r="C189" s="28">
        <f>Data!$C189+Data!$D189</f>
        <v>2.6552259974270136</v>
      </c>
      <c r="D189" s="1" t="str">
        <f>IF(AND(AND($B189&gt;=Params!$A$33,$B189&lt;Params!$C$33),AND($C189&gt;=Params!$A$32,$C189&lt;Params!$A$26)),$D$2,"")</f>
        <v/>
      </c>
      <c r="E189" s="1" t="str">
        <f>IF(AND(AND($B189&gt;=Params!$C$33,$B189&lt;Params!$F$33),AND($C189&gt;=Params!$C$32,$C189&lt;Params!$C$22)),$E$2,"")</f>
        <v>Basalt</v>
      </c>
      <c r="F189" s="4" t="str">
        <f>IF(AND($B189&gt;=Params!$F$33,$B189&lt;Params!$J$33,$C189&lt;Params!$F$22+((Params!$J$20-Params!$F$22)/(Params!$J$33-Params!$F$33))*($B189-Params!$F$33)),$F$2,"")</f>
        <v/>
      </c>
      <c r="G189" s="4" t="str">
        <f>IF(AND($B189&gt;=Params!$J$33,$B189&lt;Params!$N$33,$C189&lt;Params!$J$20+((Params!$N$18-Params!$J$20)/(Params!$N$33-Params!$J$33))*($B189-Params!$J$33)),$G$2,"")</f>
        <v/>
      </c>
      <c r="H189" s="4" t="str">
        <f>IF(AND($B189&gt;=Params!$N$33,$C189&lt;Params!$N$18+((Params!$Q$16-Params!$N$18)/(Params!$Q$33-Params!$N$33))*($B189-Params!$N$33),C$3&lt;Params!$Q$16+((Params!$S$32-Params!$Q$16)/(Params!$S$33-Params!$Q$33))*($B189-Params!$Q$33)),$H$2,"")</f>
        <v/>
      </c>
      <c r="I189" s="12" t="str">
        <f>IF(AND($B189&gt;=Params!$Q$33,$C189&gt;=Params!$Q$16+((Params!$S$32-Params!$Q$16)/(Params!$S$33-Params!$Q$33))*($B189-Params!$Q$33)),$I$2,"")</f>
        <v/>
      </c>
      <c r="J189" s="1" t="str">
        <f>IF(AND($C189&gt;=Params!$C$22,$C189&lt;Params!$C$22+((Params!$E$17-Params!$C$22)/(Params!$E$33-Params!$C$33))*($B189-Params!$C$33),$C189&lt;Params!$E$17+((Params!$F$22-Params!$E$17)/(Params!$F$33-Params!$E$33))*($B189-Params!$E$33)),$J$2,"")</f>
        <v/>
      </c>
      <c r="K189" s="1" t="str">
        <f>IF(AND($C189&gt;=Params!$E$17+((Params!$F$22-Params!$E$17)/(Params!$F$33-Params!$E$33))*($B189-Params!$E$33),$C189&gt;=Params!$F$22+((Params!$J$20-Params!$F$22)/(Params!$J$33-Params!$F$33))*($B189-Params!$F$33),$C189&lt;Params!$E$17+((Params!$H$13-Params!$E$17)/(Params!$H$33-Params!$E$33))*($B189-Params!$E$33),$C189&lt;Params!$H$13+((Params!$J$20-Params!$H$13)/(Params!$J$33-Params!$H$33))*($B189-Params!$H$33)),$K$2,"")</f>
        <v/>
      </c>
      <c r="L189" s="1" t="str">
        <f>IF(AND($C189&gt;=Params!$H$13+((Params!$J$20-Params!$H$13)/(Params!$J$33-Params!$H$33))*($B189-Params!$H$33),$C189&gt;=Params!$J$20+((Params!$N$18-Params!$J$20)/(Params!$N$33-Params!$J$33))*($B189-Params!$J$33),$C189&lt;Params!$H$13+((Params!$K$9-Params!$H$13)/(Params!$K$33-Params!$H$33))*($B189-Params!$H$33),$C189&lt;Params!$K$9+((Params!$N$18-Params!$K$9)/(Params!$N$33-Params!$K$33))*($B189-Params!$K$33)),$L$2,"")</f>
        <v/>
      </c>
      <c r="M189" s="2" t="str">
        <f>IF(AND($C189&gt;=Params!$K$9+((Params!$N$18-Params!$K$9)/(Params!$N$33-Params!$K$33))*($B189-Params!$K$33),$C189&gt;=Params!$N$18+((Params!$Q$16-Params!$N$18)/(Params!$Q$33-Params!$N219))*($B189-Params!$Q$33),$C189&lt;Params!$K$9+((Params!$L$5-Params!$K$9)/(Params!$L$33-Params!$K$33))*($B189-Params!$K$33),$C189&lt;Params!$L$5+((Params!$Q$4-Params!$L$5)/(Params!$Q$33-Params!$L$33))*($B189-Params!$L$33),$B189&lt;Params!$Q$33),$M$2,"")</f>
        <v/>
      </c>
      <c r="N189" s="3" t="str">
        <f>IF(OR(AND($C189&gt;=Params!$A$26,$B189&gt;=Params!$A$33,$B189&lt;Params!$C$33,$C189&lt;Params!$A$18+((Params!$C$13-Params!$A$18)/(Params!$C$33-Params!$A$33))*($B189-Params!$A$33)),AND($B189&gt;=Params!$C$33,$C189&gt;Params!$C$22+((Params!$E$17-Params!$C$22)/(Params!$E$33-Params!$C$33))*($B189-Params!$C$33),$C189&lt;Params!$C$13+((Params!$E$17-Params!$C$13)/(Params!$E$33-Params!$C$33))*($B189-Params!$C$33))),$N$2,"")</f>
        <v/>
      </c>
      <c r="O189" s="1" t="str">
        <f>IF(AND($C189&gt;=Params!$C$13+((Params!$E$17-Params!$C$13)/(Params!$E$33-Params!$C$33))*($B189-Params!$C$33),$C189&gt;=Params!$E$17+((Params!$H$13-Params!$E$17)/(Params!$H$33-Params!$E$33))*($B189-Params!$E$33),$C189&lt;Params!$C$13+((Params!$D$9-Params!$C$13)/(Params!$D$33-Params!$C$33))*($B189-Params!$C$33),$C189&lt;Params!$D$9+((Params!$H$13-Params!$D$9)/(Params!$H$33-Params!$D$33))*($B189-Params!$D$33)),$O$2,"")</f>
        <v/>
      </c>
      <c r="P189" s="1" t="str">
        <f>IF(AND($C189&gt;=Params!$D$9+((Params!$H$13-Params!$D$9)/(Params!$H$33-Params!$D$33))*($B189-Params!$D$33),$C189&gt;=Params!$H$13+((Params!$K$9-Params!$H$13)/(Params!$K$33-Params!$H$33))*($B189-Params!$H$33),$C189&lt;Params!$D$9+((Params!$G$4-Params!$D$9)/(Params!$G$33-Params!$D$33))*($B189-Params!$D$33),$C189&lt;Params!$G$4+((Params!$K$9-Params!$G$4)/(Params!$K$33-Params!$G$33))*($B189-Params!$G$33)),$P$2,"")</f>
        <v/>
      </c>
      <c r="Q189" s="1" t="str">
        <f>IF(AND($C189&gt;=Params!$G$4+((Params!$K$9-Params!$G$4)/(Params!$K$33-Params!$G$33))*($B189-Params!$G$33),$C189&gt;Params!$K$9+((Params!$L$5-Params!$K$9)/(Params!$L$33-Params!$K$33))*($B189-Params!$K$33),$C189&lt;Params!$G$4+((Params!$L$5-Params!$G$4)/(Params!$L$33-Params!$G$33))*($B189-Params!$G$33)),$Q$2,"")</f>
        <v/>
      </c>
      <c r="R189" s="2" t="str">
        <f>IF(AND(OR($B189&lt;Params!$A$33,AND($B189&gt;=Params!$A$33,$B189&lt;Params!$C$33,$C189&gt;=Params!$A$18+((Params!$C$13-Params!$A$18)/(Params!$C$33-Params!$A$33))*($B189-Params!$A$33)),AND($B189&gt;=Params!$C$33,$B189&lt;Params!$D$33,$C189&gt;=Params!$C$13+((Params!$D$9-Params!$C$13)/(Params!$D$33-Params!$C$33))*($B189-Params!$C$33)),AND($B189&gt;=Params!$D$33,$C189&gt;=Params!$D$9+((Params!$G$4-Params!$D$9)/(Params!$G$33-Params!$D$33))*($B189-Params!$D$33))),$C189&lt;Params!$G$4,$B189&gt;0,$C189&gt;0),$R$2,"")</f>
        <v/>
      </c>
      <c r="S189" s="18" t="str">
        <f t="shared" si="2"/>
        <v>Basalt</v>
      </c>
      <c r="T189" s="14" t="str">
        <f>IF(AND($S189&lt;&gt;$J$2,$S189&lt;&gt;$K$2,$S189&lt;&gt;$L$2),"",
IF($S189=$J$2,IF(Data!$C189&gt;=Data!$D189+2,"Hawaiite","Potassic Trachybasalt"),
IF($S189=$K$2,IF(Data!$C189&gt;=Data!$D189+2,"Mugearite","Shoshonite"),
IF($S189=$L$2,(IF(Data!$C189&gt;=Data!$D189+2,"Benmoreite","Latite")),""))))</f>
        <v/>
      </c>
    </row>
    <row r="190" spans="1:20" x14ac:dyDescent="0.2">
      <c r="A190" s="16" t="str">
        <f>Data!$A190</f>
        <v>K-1</v>
      </c>
      <c r="B190" s="27">
        <f>Data!$B190</f>
        <v>49.071691233246476</v>
      </c>
      <c r="C190" s="28">
        <f>Data!$C190+Data!$D190</f>
        <v>2.655219984281521</v>
      </c>
      <c r="D190" s="1" t="str">
        <f>IF(AND(AND($B190&gt;=Params!$A$33,$B190&lt;Params!$C$33),AND($C190&gt;=Params!$A$32,$C190&lt;Params!$A$26)),$D$2,"")</f>
        <v/>
      </c>
      <c r="E190" s="1" t="str">
        <f>IF(AND(AND($B190&gt;=Params!$C$33,$B190&lt;Params!$F$33),AND($C190&gt;=Params!$C$32,$C190&lt;Params!$C$22)),$E$2,"")</f>
        <v>Basalt</v>
      </c>
      <c r="F190" s="4" t="str">
        <f>IF(AND($B190&gt;=Params!$F$33,$B190&lt;Params!$J$33,$C190&lt;Params!$F$22+((Params!$J$20-Params!$F$22)/(Params!$J$33-Params!$F$33))*($B190-Params!$F$33)),$F$2,"")</f>
        <v/>
      </c>
      <c r="G190" s="4" t="str">
        <f>IF(AND($B190&gt;=Params!$J$33,$B190&lt;Params!$N$33,$C190&lt;Params!$J$20+((Params!$N$18-Params!$J$20)/(Params!$N$33-Params!$J$33))*($B190-Params!$J$33)),$G$2,"")</f>
        <v/>
      </c>
      <c r="H190" s="4" t="str">
        <f>IF(AND($B190&gt;=Params!$N$33,$C190&lt;Params!$N$18+((Params!$Q$16-Params!$N$18)/(Params!$Q$33-Params!$N$33))*($B190-Params!$N$33),C$3&lt;Params!$Q$16+((Params!$S$32-Params!$Q$16)/(Params!$S$33-Params!$Q$33))*($B190-Params!$Q$33)),$H$2,"")</f>
        <v/>
      </c>
      <c r="I190" s="12" t="str">
        <f>IF(AND($B190&gt;=Params!$Q$33,$C190&gt;=Params!$Q$16+((Params!$S$32-Params!$Q$16)/(Params!$S$33-Params!$Q$33))*($B190-Params!$Q$33)),$I$2,"")</f>
        <v/>
      </c>
      <c r="J190" s="1" t="str">
        <f>IF(AND($C190&gt;=Params!$C$22,$C190&lt;Params!$C$22+((Params!$E$17-Params!$C$22)/(Params!$E$33-Params!$C$33))*($B190-Params!$C$33),$C190&lt;Params!$E$17+((Params!$F$22-Params!$E$17)/(Params!$F$33-Params!$E$33))*($B190-Params!$E$33)),$J$2,"")</f>
        <v/>
      </c>
      <c r="K190" s="1" t="str">
        <f>IF(AND($C190&gt;=Params!$E$17+((Params!$F$22-Params!$E$17)/(Params!$F$33-Params!$E$33))*($B190-Params!$E$33),$C190&gt;=Params!$F$22+((Params!$J$20-Params!$F$22)/(Params!$J$33-Params!$F$33))*($B190-Params!$F$33),$C190&lt;Params!$E$17+((Params!$H$13-Params!$E$17)/(Params!$H$33-Params!$E$33))*($B190-Params!$E$33),$C190&lt;Params!$H$13+((Params!$J$20-Params!$H$13)/(Params!$J$33-Params!$H$33))*($B190-Params!$H$33)),$K$2,"")</f>
        <v/>
      </c>
      <c r="L190" s="1" t="str">
        <f>IF(AND($C190&gt;=Params!$H$13+((Params!$J$20-Params!$H$13)/(Params!$J$33-Params!$H$33))*($B190-Params!$H$33),$C190&gt;=Params!$J$20+((Params!$N$18-Params!$J$20)/(Params!$N$33-Params!$J$33))*($B190-Params!$J$33),$C190&lt;Params!$H$13+((Params!$K$9-Params!$H$13)/(Params!$K$33-Params!$H$33))*($B190-Params!$H$33),$C190&lt;Params!$K$9+((Params!$N$18-Params!$K$9)/(Params!$N$33-Params!$K$33))*($B190-Params!$K$33)),$L$2,"")</f>
        <v/>
      </c>
      <c r="M190" s="2" t="str">
        <f>IF(AND($C190&gt;=Params!$K$9+((Params!$N$18-Params!$K$9)/(Params!$N$33-Params!$K$33))*($B190-Params!$K$33),$C190&gt;=Params!$N$18+((Params!$Q$16-Params!$N$18)/(Params!$Q$33-Params!$N220))*($B190-Params!$Q$33),$C190&lt;Params!$K$9+((Params!$L$5-Params!$K$9)/(Params!$L$33-Params!$K$33))*($B190-Params!$K$33),$C190&lt;Params!$L$5+((Params!$Q$4-Params!$L$5)/(Params!$Q$33-Params!$L$33))*($B190-Params!$L$33),$B190&lt;Params!$Q$33),$M$2,"")</f>
        <v/>
      </c>
      <c r="N190" s="3" t="str">
        <f>IF(OR(AND($C190&gt;=Params!$A$26,$B190&gt;=Params!$A$33,$B190&lt;Params!$C$33,$C190&lt;Params!$A$18+((Params!$C$13-Params!$A$18)/(Params!$C$33-Params!$A$33))*($B190-Params!$A$33)),AND($B190&gt;=Params!$C$33,$C190&gt;Params!$C$22+((Params!$E$17-Params!$C$22)/(Params!$E$33-Params!$C$33))*($B190-Params!$C$33),$C190&lt;Params!$C$13+((Params!$E$17-Params!$C$13)/(Params!$E$33-Params!$C$33))*($B190-Params!$C$33))),$N$2,"")</f>
        <v/>
      </c>
      <c r="O190" s="1" t="str">
        <f>IF(AND($C190&gt;=Params!$C$13+((Params!$E$17-Params!$C$13)/(Params!$E$33-Params!$C$33))*($B190-Params!$C$33),$C190&gt;=Params!$E$17+((Params!$H$13-Params!$E$17)/(Params!$H$33-Params!$E$33))*($B190-Params!$E$33),$C190&lt;Params!$C$13+((Params!$D$9-Params!$C$13)/(Params!$D$33-Params!$C$33))*($B190-Params!$C$33),$C190&lt;Params!$D$9+((Params!$H$13-Params!$D$9)/(Params!$H$33-Params!$D$33))*($B190-Params!$D$33)),$O$2,"")</f>
        <v/>
      </c>
      <c r="P190" s="1" t="str">
        <f>IF(AND($C190&gt;=Params!$D$9+((Params!$H$13-Params!$D$9)/(Params!$H$33-Params!$D$33))*($B190-Params!$D$33),$C190&gt;=Params!$H$13+((Params!$K$9-Params!$H$13)/(Params!$K$33-Params!$H$33))*($B190-Params!$H$33),$C190&lt;Params!$D$9+((Params!$G$4-Params!$D$9)/(Params!$G$33-Params!$D$33))*($B190-Params!$D$33),$C190&lt;Params!$G$4+((Params!$K$9-Params!$G$4)/(Params!$K$33-Params!$G$33))*($B190-Params!$G$33)),$P$2,"")</f>
        <v/>
      </c>
      <c r="Q190" s="1" t="str">
        <f>IF(AND($C190&gt;=Params!$G$4+((Params!$K$9-Params!$G$4)/(Params!$K$33-Params!$G$33))*($B190-Params!$G$33),$C190&gt;Params!$K$9+((Params!$L$5-Params!$K$9)/(Params!$L$33-Params!$K$33))*($B190-Params!$K$33),$C190&lt;Params!$G$4+((Params!$L$5-Params!$G$4)/(Params!$L$33-Params!$G$33))*($B190-Params!$G$33)),$Q$2,"")</f>
        <v/>
      </c>
      <c r="R190" s="2" t="str">
        <f>IF(AND(OR($B190&lt;Params!$A$33,AND($B190&gt;=Params!$A$33,$B190&lt;Params!$C$33,$C190&gt;=Params!$A$18+((Params!$C$13-Params!$A$18)/(Params!$C$33-Params!$A$33))*($B190-Params!$A$33)),AND($B190&gt;=Params!$C$33,$B190&lt;Params!$D$33,$C190&gt;=Params!$C$13+((Params!$D$9-Params!$C$13)/(Params!$D$33-Params!$C$33))*($B190-Params!$C$33)),AND($B190&gt;=Params!$D$33,$C190&gt;=Params!$D$9+((Params!$G$4-Params!$D$9)/(Params!$G$33-Params!$D$33))*($B190-Params!$D$33))),$C190&lt;Params!$G$4,$B190&gt;0,$C190&gt;0),$R$2,"")</f>
        <v/>
      </c>
      <c r="S190" s="18" t="str">
        <f t="shared" si="2"/>
        <v>Basalt</v>
      </c>
      <c r="T190" s="14" t="str">
        <f>IF(AND($S190&lt;&gt;$J$2,$S190&lt;&gt;$K$2,$S190&lt;&gt;$L$2),"",
IF($S190=$J$2,IF(Data!$C190&gt;=Data!$D190+2,"Hawaiite","Potassic Trachybasalt"),
IF($S190=$K$2,IF(Data!$C190&gt;=Data!$D190+2,"Mugearite","Shoshonite"),
IF($S190=$L$2,(IF(Data!$C190&gt;=Data!$D190+2,"Benmoreite","Latite")),""))))</f>
        <v/>
      </c>
    </row>
    <row r="191" spans="1:20" x14ac:dyDescent="0.2">
      <c r="A191" s="16" t="str">
        <f>Data!$A191</f>
        <v>K-2</v>
      </c>
      <c r="B191" s="27">
        <f>Data!$B191</f>
        <v>49.071711666351717</v>
      </c>
      <c r="C191" s="28">
        <f>Data!$C191+Data!$D191</f>
        <v>2.6552241013129274</v>
      </c>
      <c r="D191" s="1" t="str">
        <f>IF(AND(AND($B191&gt;=Params!$A$33,$B191&lt;Params!$C$33),AND($C191&gt;=Params!$A$32,$C191&lt;Params!$A$26)),$D$2,"")</f>
        <v/>
      </c>
      <c r="E191" s="1" t="str">
        <f>IF(AND(AND($B191&gt;=Params!$C$33,$B191&lt;Params!$F$33),AND($C191&gt;=Params!$C$32,$C191&lt;Params!$C$22)),$E$2,"")</f>
        <v>Basalt</v>
      </c>
      <c r="F191" s="4" t="str">
        <f>IF(AND($B191&gt;=Params!$F$33,$B191&lt;Params!$J$33,$C191&lt;Params!$F$22+((Params!$J$20-Params!$F$22)/(Params!$J$33-Params!$F$33))*($B191-Params!$F$33)),$F$2,"")</f>
        <v/>
      </c>
      <c r="G191" s="4" t="str">
        <f>IF(AND($B191&gt;=Params!$J$33,$B191&lt;Params!$N$33,$C191&lt;Params!$J$20+((Params!$N$18-Params!$J$20)/(Params!$N$33-Params!$J$33))*($B191-Params!$J$33)),$G$2,"")</f>
        <v/>
      </c>
      <c r="H191" s="4" t="str">
        <f>IF(AND($B191&gt;=Params!$N$33,$C191&lt;Params!$N$18+((Params!$Q$16-Params!$N$18)/(Params!$Q$33-Params!$N$33))*($B191-Params!$N$33),C$3&lt;Params!$Q$16+((Params!$S$32-Params!$Q$16)/(Params!$S$33-Params!$Q$33))*($B191-Params!$Q$33)),$H$2,"")</f>
        <v/>
      </c>
      <c r="I191" s="12" t="str">
        <f>IF(AND($B191&gt;=Params!$Q$33,$C191&gt;=Params!$Q$16+((Params!$S$32-Params!$Q$16)/(Params!$S$33-Params!$Q$33))*($B191-Params!$Q$33)),$I$2,"")</f>
        <v/>
      </c>
      <c r="J191" s="1" t="str">
        <f>IF(AND($C191&gt;=Params!$C$22,$C191&lt;Params!$C$22+((Params!$E$17-Params!$C$22)/(Params!$E$33-Params!$C$33))*($B191-Params!$C$33),$C191&lt;Params!$E$17+((Params!$F$22-Params!$E$17)/(Params!$F$33-Params!$E$33))*($B191-Params!$E$33)),$J$2,"")</f>
        <v/>
      </c>
      <c r="K191" s="1" t="str">
        <f>IF(AND($C191&gt;=Params!$E$17+((Params!$F$22-Params!$E$17)/(Params!$F$33-Params!$E$33))*($B191-Params!$E$33),$C191&gt;=Params!$F$22+((Params!$J$20-Params!$F$22)/(Params!$J$33-Params!$F$33))*($B191-Params!$F$33),$C191&lt;Params!$E$17+((Params!$H$13-Params!$E$17)/(Params!$H$33-Params!$E$33))*($B191-Params!$E$33),$C191&lt;Params!$H$13+((Params!$J$20-Params!$H$13)/(Params!$J$33-Params!$H$33))*($B191-Params!$H$33)),$K$2,"")</f>
        <v/>
      </c>
      <c r="L191" s="1" t="str">
        <f>IF(AND($C191&gt;=Params!$H$13+((Params!$J$20-Params!$H$13)/(Params!$J$33-Params!$H$33))*($B191-Params!$H$33),$C191&gt;=Params!$J$20+((Params!$N$18-Params!$J$20)/(Params!$N$33-Params!$J$33))*($B191-Params!$J$33),$C191&lt;Params!$H$13+((Params!$K$9-Params!$H$13)/(Params!$K$33-Params!$H$33))*($B191-Params!$H$33),$C191&lt;Params!$K$9+((Params!$N$18-Params!$K$9)/(Params!$N$33-Params!$K$33))*($B191-Params!$K$33)),$L$2,"")</f>
        <v/>
      </c>
      <c r="M191" s="2" t="str">
        <f>IF(AND($C191&gt;=Params!$K$9+((Params!$N$18-Params!$K$9)/(Params!$N$33-Params!$K$33))*($B191-Params!$K$33),$C191&gt;=Params!$N$18+((Params!$Q$16-Params!$N$18)/(Params!$Q$33-Params!$N221))*($B191-Params!$Q$33),$C191&lt;Params!$K$9+((Params!$L$5-Params!$K$9)/(Params!$L$33-Params!$K$33))*($B191-Params!$K$33),$C191&lt;Params!$L$5+((Params!$Q$4-Params!$L$5)/(Params!$Q$33-Params!$L$33))*($B191-Params!$L$33),$B191&lt;Params!$Q$33),$M$2,"")</f>
        <v/>
      </c>
      <c r="N191" s="3" t="str">
        <f>IF(OR(AND($C191&gt;=Params!$A$26,$B191&gt;=Params!$A$33,$B191&lt;Params!$C$33,$C191&lt;Params!$A$18+((Params!$C$13-Params!$A$18)/(Params!$C$33-Params!$A$33))*($B191-Params!$A$33)),AND($B191&gt;=Params!$C$33,$C191&gt;Params!$C$22+((Params!$E$17-Params!$C$22)/(Params!$E$33-Params!$C$33))*($B191-Params!$C$33),$C191&lt;Params!$C$13+((Params!$E$17-Params!$C$13)/(Params!$E$33-Params!$C$33))*($B191-Params!$C$33))),$N$2,"")</f>
        <v/>
      </c>
      <c r="O191" s="1" t="str">
        <f>IF(AND($C191&gt;=Params!$C$13+((Params!$E$17-Params!$C$13)/(Params!$E$33-Params!$C$33))*($B191-Params!$C$33),$C191&gt;=Params!$E$17+((Params!$H$13-Params!$E$17)/(Params!$H$33-Params!$E$33))*($B191-Params!$E$33),$C191&lt;Params!$C$13+((Params!$D$9-Params!$C$13)/(Params!$D$33-Params!$C$33))*($B191-Params!$C$33),$C191&lt;Params!$D$9+((Params!$H$13-Params!$D$9)/(Params!$H$33-Params!$D$33))*($B191-Params!$D$33)),$O$2,"")</f>
        <v/>
      </c>
      <c r="P191" s="1" t="str">
        <f>IF(AND($C191&gt;=Params!$D$9+((Params!$H$13-Params!$D$9)/(Params!$H$33-Params!$D$33))*($B191-Params!$D$33),$C191&gt;=Params!$H$13+((Params!$K$9-Params!$H$13)/(Params!$K$33-Params!$H$33))*($B191-Params!$H$33),$C191&lt;Params!$D$9+((Params!$G$4-Params!$D$9)/(Params!$G$33-Params!$D$33))*($B191-Params!$D$33),$C191&lt;Params!$G$4+((Params!$K$9-Params!$G$4)/(Params!$K$33-Params!$G$33))*($B191-Params!$G$33)),$P$2,"")</f>
        <v/>
      </c>
      <c r="Q191" s="1" t="str">
        <f>IF(AND($C191&gt;=Params!$G$4+((Params!$K$9-Params!$G$4)/(Params!$K$33-Params!$G$33))*($B191-Params!$G$33),$C191&gt;Params!$K$9+((Params!$L$5-Params!$K$9)/(Params!$L$33-Params!$K$33))*($B191-Params!$K$33),$C191&lt;Params!$G$4+((Params!$L$5-Params!$G$4)/(Params!$L$33-Params!$G$33))*($B191-Params!$G$33)),$Q$2,"")</f>
        <v/>
      </c>
      <c r="R191" s="2" t="str">
        <f>IF(AND(OR($B191&lt;Params!$A$33,AND($B191&gt;=Params!$A$33,$B191&lt;Params!$C$33,$C191&gt;=Params!$A$18+((Params!$C$13-Params!$A$18)/(Params!$C$33-Params!$A$33))*($B191-Params!$A$33)),AND($B191&gt;=Params!$C$33,$B191&lt;Params!$D$33,$C191&gt;=Params!$C$13+((Params!$D$9-Params!$C$13)/(Params!$D$33-Params!$C$33))*($B191-Params!$C$33)),AND($B191&gt;=Params!$D$33,$C191&gt;=Params!$D$9+((Params!$G$4-Params!$D$9)/(Params!$G$33-Params!$D$33))*($B191-Params!$D$33))),$C191&lt;Params!$G$4,$B191&gt;0,$C191&gt;0),$R$2,"")</f>
        <v/>
      </c>
      <c r="S191" s="18" t="str">
        <f t="shared" si="2"/>
        <v>Basalt</v>
      </c>
      <c r="T191" s="14" t="str">
        <f>IF(AND($S191&lt;&gt;$J$2,$S191&lt;&gt;$K$2,$S191&lt;&gt;$L$2),"",
IF($S191=$J$2,IF(Data!$C191&gt;=Data!$D191+2,"Hawaiite","Potassic Trachybasalt"),
IF($S191=$K$2,IF(Data!$C191&gt;=Data!$D191+2,"Mugearite","Shoshonite"),
IF($S191=$L$2,(IF(Data!$C191&gt;=Data!$D191+2,"Benmoreite","Latite")),""))))</f>
        <v/>
      </c>
    </row>
    <row r="192" spans="1:20" x14ac:dyDescent="0.2">
      <c r="A192" s="16" t="str">
        <f>Data!$A192</f>
        <v>Z-33</v>
      </c>
      <c r="B192" s="27">
        <f>Data!$B192</f>
        <v>49.11</v>
      </c>
      <c r="C192" s="28">
        <f>Data!$C192+Data!$D192</f>
        <v>7.8999999999999995</v>
      </c>
      <c r="D192" s="1" t="str">
        <f>IF(AND(AND($B192&gt;=Params!$A$33,$B192&lt;Params!$C$33),AND($C192&gt;=Params!$A$32,$C192&lt;Params!$A$26)),$D$2,"")</f>
        <v/>
      </c>
      <c r="E192" s="1" t="str">
        <f>IF(AND(AND($B192&gt;=Params!$C$33,$B192&lt;Params!$F$33),AND($C192&gt;=Params!$C$32,$C192&lt;Params!$C$22)),$E$2,"")</f>
        <v/>
      </c>
      <c r="F192" s="4" t="str">
        <f>IF(AND($B192&gt;=Params!$F$33,$B192&lt;Params!$J$33,$C192&lt;Params!$F$22+((Params!$J$20-Params!$F$22)/(Params!$J$33-Params!$F$33))*($B192-Params!$F$33)),$F$2,"")</f>
        <v/>
      </c>
      <c r="G192" s="4" t="str">
        <f>IF(AND($B192&gt;=Params!$J$33,$B192&lt;Params!$N$33,$C192&lt;Params!$J$20+((Params!$N$18-Params!$J$20)/(Params!$N$33-Params!$J$33))*($B192-Params!$J$33)),$G$2,"")</f>
        <v/>
      </c>
      <c r="H192" s="4" t="str">
        <f>IF(AND($B192&gt;=Params!$N$33,$C192&lt;Params!$N$18+((Params!$Q$16-Params!$N$18)/(Params!$Q$33-Params!$N$33))*($B192-Params!$N$33),C$3&lt;Params!$Q$16+((Params!$S$32-Params!$Q$16)/(Params!$S$33-Params!$Q$33))*($B192-Params!$Q$33)),$H$2,"")</f>
        <v/>
      </c>
      <c r="I192" s="12" t="str">
        <f>IF(AND($B192&gt;=Params!$Q$33,$C192&gt;=Params!$Q$16+((Params!$S$32-Params!$Q$16)/(Params!$S$33-Params!$Q$33))*($B192-Params!$Q$33)),$I$2,"")</f>
        <v/>
      </c>
      <c r="J192" s="1" t="str">
        <f>IF(AND($C192&gt;=Params!$C$22,$C192&lt;Params!$C$22+((Params!$E$17-Params!$C$22)/(Params!$E$33-Params!$C$33))*($B192-Params!$C$33),$C192&lt;Params!$E$17+((Params!$F$22-Params!$E$17)/(Params!$F$33-Params!$E$33))*($B192-Params!$E$33)),$J$2,"")</f>
        <v/>
      </c>
      <c r="K192" s="1" t="str">
        <f>IF(AND($C192&gt;=Params!$E$17+((Params!$F$22-Params!$E$17)/(Params!$F$33-Params!$E$33))*($B192-Params!$E$33),$C192&gt;=Params!$F$22+((Params!$J$20-Params!$F$22)/(Params!$J$33-Params!$F$33))*($B192-Params!$F$33),$C192&lt;Params!$E$17+((Params!$H$13-Params!$E$17)/(Params!$H$33-Params!$E$33))*($B192-Params!$E$33),$C192&lt;Params!$H$13+((Params!$J$20-Params!$H$13)/(Params!$J$33-Params!$H$33))*($B192-Params!$H$33)),$K$2,"")</f>
        <v/>
      </c>
      <c r="L192" s="1" t="str">
        <f>IF(AND($C192&gt;=Params!$H$13+((Params!$J$20-Params!$H$13)/(Params!$J$33-Params!$H$33))*($B192-Params!$H$33),$C192&gt;=Params!$J$20+((Params!$N$18-Params!$J$20)/(Params!$N$33-Params!$J$33))*($B192-Params!$J$33),$C192&lt;Params!$H$13+((Params!$K$9-Params!$H$13)/(Params!$K$33-Params!$H$33))*($B192-Params!$H$33),$C192&lt;Params!$K$9+((Params!$N$18-Params!$K$9)/(Params!$N$33-Params!$K$33))*($B192-Params!$K$33)),$L$2,"")</f>
        <v/>
      </c>
      <c r="M192" s="2" t="str">
        <f>IF(AND($C192&gt;=Params!$K$9+((Params!$N$18-Params!$K$9)/(Params!$N$33-Params!$K$33))*($B192-Params!$K$33),$C192&gt;=Params!$N$18+((Params!$Q$16-Params!$N$18)/(Params!$Q$33-Params!$N222))*($B192-Params!$Q$33),$C192&lt;Params!$K$9+((Params!$L$5-Params!$K$9)/(Params!$L$33-Params!$K$33))*($B192-Params!$K$33),$C192&lt;Params!$L$5+((Params!$Q$4-Params!$L$5)/(Params!$Q$33-Params!$L$33))*($B192-Params!$L$33),$B192&lt;Params!$Q$33),$M$2,"")</f>
        <v/>
      </c>
      <c r="N192" s="3" t="str">
        <f>IF(OR(AND($C192&gt;=Params!$A$26,$B192&gt;=Params!$A$33,$B192&lt;Params!$C$33,$C192&lt;Params!$A$18+((Params!$C$13-Params!$A$18)/(Params!$C$33-Params!$A$33))*($B192-Params!$A$33)),AND($B192&gt;=Params!$C$33,$C192&gt;Params!$C$22+((Params!$E$17-Params!$C$22)/(Params!$E$33-Params!$C$33))*($B192-Params!$C$33),$C192&lt;Params!$C$13+((Params!$E$17-Params!$C$13)/(Params!$E$33-Params!$C$33))*($B192-Params!$C$33))),$N$2,"")</f>
        <v/>
      </c>
      <c r="O192" s="1" t="str">
        <f>IF(AND($C192&gt;=Params!$C$13+((Params!$E$17-Params!$C$13)/(Params!$E$33-Params!$C$33))*($B192-Params!$C$33),$C192&gt;=Params!$E$17+((Params!$H$13-Params!$E$17)/(Params!$H$33-Params!$E$33))*($B192-Params!$E$33),$C192&lt;Params!$C$13+((Params!$D$9-Params!$C$13)/(Params!$D$33-Params!$C$33))*($B192-Params!$C$33),$C192&lt;Params!$D$9+((Params!$H$13-Params!$D$9)/(Params!$H$33-Params!$D$33))*($B192-Params!$D$33)),$O$2,"")</f>
        <v>Phonotephrite</v>
      </c>
      <c r="P192" s="1" t="str">
        <f>IF(AND($C192&gt;=Params!$D$9+((Params!$H$13-Params!$D$9)/(Params!$H$33-Params!$D$33))*($B192-Params!$D$33),$C192&gt;=Params!$H$13+((Params!$K$9-Params!$H$13)/(Params!$K$33-Params!$H$33))*($B192-Params!$H$33),$C192&lt;Params!$D$9+((Params!$G$4-Params!$D$9)/(Params!$G$33-Params!$D$33))*($B192-Params!$D$33),$C192&lt;Params!$G$4+((Params!$K$9-Params!$G$4)/(Params!$K$33-Params!$G$33))*($B192-Params!$G$33)),$P$2,"")</f>
        <v/>
      </c>
      <c r="Q192" s="1" t="str">
        <f>IF(AND($C192&gt;=Params!$G$4+((Params!$K$9-Params!$G$4)/(Params!$K$33-Params!$G$33))*($B192-Params!$G$33),$C192&gt;Params!$K$9+((Params!$L$5-Params!$K$9)/(Params!$L$33-Params!$K$33))*($B192-Params!$K$33),$C192&lt;Params!$G$4+((Params!$L$5-Params!$G$4)/(Params!$L$33-Params!$G$33))*($B192-Params!$G$33)),$Q$2,"")</f>
        <v/>
      </c>
      <c r="R192" s="2" t="str">
        <f>IF(AND(OR($B192&lt;Params!$A$33,AND($B192&gt;=Params!$A$33,$B192&lt;Params!$C$33,$C192&gt;=Params!$A$18+((Params!$C$13-Params!$A$18)/(Params!$C$33-Params!$A$33))*($B192-Params!$A$33)),AND($B192&gt;=Params!$C$33,$B192&lt;Params!$D$33,$C192&gt;=Params!$C$13+((Params!$D$9-Params!$C$13)/(Params!$D$33-Params!$C$33))*($B192-Params!$C$33)),AND($B192&gt;=Params!$D$33,$C192&gt;=Params!$D$9+((Params!$G$4-Params!$D$9)/(Params!$G$33-Params!$D$33))*($B192-Params!$D$33))),$C192&lt;Params!$G$4,$B192&gt;0,$C192&gt;0),$R$2,"")</f>
        <v/>
      </c>
      <c r="S192" s="18" t="str">
        <f t="shared" si="2"/>
        <v>Phonotephrite</v>
      </c>
      <c r="T192" s="14" t="str">
        <f>IF(AND($S192&lt;&gt;$J$2,$S192&lt;&gt;$K$2,$S192&lt;&gt;$L$2),"",
IF($S192=$J$2,IF(Data!$C192&gt;=Data!$D192+2,"Hawaiite","Potassic Trachybasalt"),
IF($S192=$K$2,IF(Data!$C192&gt;=Data!$D192+2,"Mugearite","Shoshonite"),
IF($S192=$L$2,(IF(Data!$C192&gt;=Data!$D192+2,"Benmoreite","Latite")),""))))</f>
        <v/>
      </c>
    </row>
    <row r="193" spans="1:20" x14ac:dyDescent="0.2">
      <c r="A193" s="16" t="str">
        <f>Data!$A193</f>
        <v>Iacono-Marziano et al 2008</v>
      </c>
      <c r="B193" s="27">
        <f>Data!$B193</f>
        <v>49.18</v>
      </c>
      <c r="C193" s="28">
        <f>Data!$C193+Data!$D193</f>
        <v>4.09</v>
      </c>
      <c r="D193" s="1" t="str">
        <f>IF(AND(AND($B193&gt;=Params!$A$33,$B193&lt;Params!$C$33),AND($C193&gt;=Params!$A$32,$C193&lt;Params!$A$26)),$D$2,"")</f>
        <v/>
      </c>
      <c r="E193" s="1" t="str">
        <f>IF(AND(AND($B193&gt;=Params!$C$33,$B193&lt;Params!$F$33),AND($C193&gt;=Params!$C$32,$C193&lt;Params!$C$22)),$E$2,"")</f>
        <v>Basalt</v>
      </c>
      <c r="F193" s="4" t="str">
        <f>IF(AND($B193&gt;=Params!$F$33,$B193&lt;Params!$J$33,$C193&lt;Params!$F$22+((Params!$J$20-Params!$F$22)/(Params!$J$33-Params!$F$33))*($B193-Params!$F$33)),$F$2,"")</f>
        <v/>
      </c>
      <c r="G193" s="4" t="str">
        <f>IF(AND($B193&gt;=Params!$J$33,$B193&lt;Params!$N$33,$C193&lt;Params!$J$20+((Params!$N$18-Params!$J$20)/(Params!$N$33-Params!$J$33))*($B193-Params!$J$33)),$G$2,"")</f>
        <v/>
      </c>
      <c r="H193" s="4" t="str">
        <f>IF(AND($B193&gt;=Params!$N$33,$C193&lt;Params!$N$18+((Params!$Q$16-Params!$N$18)/(Params!$Q$33-Params!$N$33))*($B193-Params!$N$33),C$3&lt;Params!$Q$16+((Params!$S$32-Params!$Q$16)/(Params!$S$33-Params!$Q$33))*($B193-Params!$Q$33)),$H$2,"")</f>
        <v/>
      </c>
      <c r="I193" s="12" t="str">
        <f>IF(AND($B193&gt;=Params!$Q$33,$C193&gt;=Params!$Q$16+((Params!$S$32-Params!$Q$16)/(Params!$S$33-Params!$Q$33))*($B193-Params!$Q$33)),$I$2,"")</f>
        <v/>
      </c>
      <c r="J193" s="1" t="str">
        <f>IF(AND($C193&gt;=Params!$C$22,$C193&lt;Params!$C$22+((Params!$E$17-Params!$C$22)/(Params!$E$33-Params!$C$33))*($B193-Params!$C$33),$C193&lt;Params!$E$17+((Params!$F$22-Params!$E$17)/(Params!$F$33-Params!$E$33))*($B193-Params!$E$33)),$J$2,"")</f>
        <v/>
      </c>
      <c r="K193" s="1" t="str">
        <f>IF(AND($C193&gt;=Params!$E$17+((Params!$F$22-Params!$E$17)/(Params!$F$33-Params!$E$33))*($B193-Params!$E$33),$C193&gt;=Params!$F$22+((Params!$J$20-Params!$F$22)/(Params!$J$33-Params!$F$33))*($B193-Params!$F$33),$C193&lt;Params!$E$17+((Params!$H$13-Params!$E$17)/(Params!$H$33-Params!$E$33))*($B193-Params!$E$33),$C193&lt;Params!$H$13+((Params!$J$20-Params!$H$13)/(Params!$J$33-Params!$H$33))*($B193-Params!$H$33)),$K$2,"")</f>
        <v/>
      </c>
      <c r="L193" s="1" t="str">
        <f>IF(AND($C193&gt;=Params!$H$13+((Params!$J$20-Params!$H$13)/(Params!$J$33-Params!$H$33))*($B193-Params!$H$33),$C193&gt;=Params!$J$20+((Params!$N$18-Params!$J$20)/(Params!$N$33-Params!$J$33))*($B193-Params!$J$33),$C193&lt;Params!$H$13+((Params!$K$9-Params!$H$13)/(Params!$K$33-Params!$H$33))*($B193-Params!$H$33),$C193&lt;Params!$K$9+((Params!$N$18-Params!$K$9)/(Params!$N$33-Params!$K$33))*($B193-Params!$K$33)),$L$2,"")</f>
        <v/>
      </c>
      <c r="M193" s="2" t="str">
        <f>IF(AND($C193&gt;=Params!$K$9+((Params!$N$18-Params!$K$9)/(Params!$N$33-Params!$K$33))*($B193-Params!$K$33),$C193&gt;=Params!$N$18+((Params!$Q$16-Params!$N$18)/(Params!$Q$33-Params!$N223))*($B193-Params!$Q$33),$C193&lt;Params!$K$9+((Params!$L$5-Params!$K$9)/(Params!$L$33-Params!$K$33))*($B193-Params!$K$33),$C193&lt;Params!$L$5+((Params!$Q$4-Params!$L$5)/(Params!$Q$33-Params!$L$33))*($B193-Params!$L$33),$B193&lt;Params!$Q$33),$M$2,"")</f>
        <v/>
      </c>
      <c r="N193" s="3" t="str">
        <f>IF(OR(AND($C193&gt;=Params!$A$26,$B193&gt;=Params!$A$33,$B193&lt;Params!$C$33,$C193&lt;Params!$A$18+((Params!$C$13-Params!$A$18)/(Params!$C$33-Params!$A$33))*($B193-Params!$A$33)),AND($B193&gt;=Params!$C$33,$C193&gt;Params!$C$22+((Params!$E$17-Params!$C$22)/(Params!$E$33-Params!$C$33))*($B193-Params!$C$33),$C193&lt;Params!$C$13+((Params!$E$17-Params!$C$13)/(Params!$E$33-Params!$C$33))*($B193-Params!$C$33))),$N$2,"")</f>
        <v/>
      </c>
      <c r="O193" s="1" t="str">
        <f>IF(AND($C193&gt;=Params!$C$13+((Params!$E$17-Params!$C$13)/(Params!$E$33-Params!$C$33))*($B193-Params!$C$33),$C193&gt;=Params!$E$17+((Params!$H$13-Params!$E$17)/(Params!$H$33-Params!$E$33))*($B193-Params!$E$33),$C193&lt;Params!$C$13+((Params!$D$9-Params!$C$13)/(Params!$D$33-Params!$C$33))*($B193-Params!$C$33),$C193&lt;Params!$D$9+((Params!$H$13-Params!$D$9)/(Params!$H$33-Params!$D$33))*($B193-Params!$D$33)),$O$2,"")</f>
        <v/>
      </c>
      <c r="P193" s="1" t="str">
        <f>IF(AND($C193&gt;=Params!$D$9+((Params!$H$13-Params!$D$9)/(Params!$H$33-Params!$D$33))*($B193-Params!$D$33),$C193&gt;=Params!$H$13+((Params!$K$9-Params!$H$13)/(Params!$K$33-Params!$H$33))*($B193-Params!$H$33),$C193&lt;Params!$D$9+((Params!$G$4-Params!$D$9)/(Params!$G$33-Params!$D$33))*($B193-Params!$D$33),$C193&lt;Params!$G$4+((Params!$K$9-Params!$G$4)/(Params!$K$33-Params!$G$33))*($B193-Params!$G$33)),$P$2,"")</f>
        <v/>
      </c>
      <c r="Q193" s="1" t="str">
        <f>IF(AND($C193&gt;=Params!$G$4+((Params!$K$9-Params!$G$4)/(Params!$K$33-Params!$G$33))*($B193-Params!$G$33),$C193&gt;Params!$K$9+((Params!$L$5-Params!$K$9)/(Params!$L$33-Params!$K$33))*($B193-Params!$K$33),$C193&lt;Params!$G$4+((Params!$L$5-Params!$G$4)/(Params!$L$33-Params!$G$33))*($B193-Params!$G$33)),$Q$2,"")</f>
        <v/>
      </c>
      <c r="R193" s="2" t="str">
        <f>IF(AND(OR($B193&lt;Params!$A$33,AND($B193&gt;=Params!$A$33,$B193&lt;Params!$C$33,$C193&gt;=Params!$A$18+((Params!$C$13-Params!$A$18)/(Params!$C$33-Params!$A$33))*($B193-Params!$A$33)),AND($B193&gt;=Params!$C$33,$B193&lt;Params!$D$33,$C193&gt;=Params!$C$13+((Params!$D$9-Params!$C$13)/(Params!$D$33-Params!$C$33))*($B193-Params!$C$33)),AND($B193&gt;=Params!$D$33,$C193&gt;=Params!$D$9+((Params!$G$4-Params!$D$9)/(Params!$G$33-Params!$D$33))*($B193-Params!$D$33))),$C193&lt;Params!$G$4,$B193&gt;0,$C193&gt;0),$R$2,"")</f>
        <v/>
      </c>
      <c r="S193" s="18" t="str">
        <f t="shared" si="2"/>
        <v>Basalt</v>
      </c>
      <c r="T193" s="14" t="str">
        <f>IF(AND($S193&lt;&gt;$J$2,$S193&lt;&gt;$K$2,$S193&lt;&gt;$L$2),"",
IF($S193=$J$2,IF(Data!$C193&gt;=Data!$D193+2,"Hawaiite","Potassic Trachybasalt"),
IF($S193=$K$2,IF(Data!$C193&gt;=Data!$D193+2,"Mugearite","Shoshonite"),
IF($S193=$L$2,(IF(Data!$C193&gt;=Data!$D193+2,"Benmoreite","Latite")),""))))</f>
        <v/>
      </c>
    </row>
    <row r="194" spans="1:20" x14ac:dyDescent="0.2">
      <c r="A194" s="16" t="str">
        <f>Data!$A194</f>
        <v>VS-1</v>
      </c>
      <c r="B194" s="27">
        <f>Data!$B194</f>
        <v>49.2</v>
      </c>
      <c r="C194" s="28">
        <f>Data!$C194+Data!$D194</f>
        <v>7.8699999999999992</v>
      </c>
      <c r="D194" s="1" t="str">
        <f>IF(AND(AND($B194&gt;=Params!$A$33,$B194&lt;Params!$C$33),AND($C194&gt;=Params!$A$32,$C194&lt;Params!$A$26)),$D$2,"")</f>
        <v/>
      </c>
      <c r="E194" s="1" t="str">
        <f>IF(AND(AND($B194&gt;=Params!$C$33,$B194&lt;Params!$F$33),AND($C194&gt;=Params!$C$32,$C194&lt;Params!$C$22)),$E$2,"")</f>
        <v/>
      </c>
      <c r="F194" s="4" t="str">
        <f>IF(AND($B194&gt;=Params!$F$33,$B194&lt;Params!$J$33,$C194&lt;Params!$F$22+((Params!$J$20-Params!$F$22)/(Params!$J$33-Params!$F$33))*($B194-Params!$F$33)),$F$2,"")</f>
        <v/>
      </c>
      <c r="G194" s="4" t="str">
        <f>IF(AND($B194&gt;=Params!$J$33,$B194&lt;Params!$N$33,$C194&lt;Params!$J$20+((Params!$N$18-Params!$J$20)/(Params!$N$33-Params!$J$33))*($B194-Params!$J$33)),$G$2,"")</f>
        <v/>
      </c>
      <c r="H194" s="4" t="str">
        <f>IF(AND($B194&gt;=Params!$N$33,$C194&lt;Params!$N$18+((Params!$Q$16-Params!$N$18)/(Params!$Q$33-Params!$N$33))*($B194-Params!$N$33),C$3&lt;Params!$Q$16+((Params!$S$32-Params!$Q$16)/(Params!$S$33-Params!$Q$33))*($B194-Params!$Q$33)),$H$2,"")</f>
        <v/>
      </c>
      <c r="I194" s="12" t="str">
        <f>IF(AND($B194&gt;=Params!$Q$33,$C194&gt;=Params!$Q$16+((Params!$S$32-Params!$Q$16)/(Params!$S$33-Params!$Q$33))*($B194-Params!$Q$33)),$I$2,"")</f>
        <v/>
      </c>
      <c r="J194" s="1" t="str">
        <f>IF(AND($C194&gt;=Params!$C$22,$C194&lt;Params!$C$22+((Params!$E$17-Params!$C$22)/(Params!$E$33-Params!$C$33))*($B194-Params!$C$33),$C194&lt;Params!$E$17+((Params!$F$22-Params!$E$17)/(Params!$F$33-Params!$E$33))*($B194-Params!$E$33)),$J$2,"")</f>
        <v/>
      </c>
      <c r="K194" s="1" t="str">
        <f>IF(AND($C194&gt;=Params!$E$17+((Params!$F$22-Params!$E$17)/(Params!$F$33-Params!$E$33))*($B194-Params!$E$33),$C194&gt;=Params!$F$22+((Params!$J$20-Params!$F$22)/(Params!$J$33-Params!$F$33))*($B194-Params!$F$33),$C194&lt;Params!$E$17+((Params!$H$13-Params!$E$17)/(Params!$H$33-Params!$E$33))*($B194-Params!$E$33),$C194&lt;Params!$H$13+((Params!$J$20-Params!$H$13)/(Params!$J$33-Params!$H$33))*($B194-Params!$H$33)),$K$2,"")</f>
        <v/>
      </c>
      <c r="L194" s="1" t="str">
        <f>IF(AND($C194&gt;=Params!$H$13+((Params!$J$20-Params!$H$13)/(Params!$J$33-Params!$H$33))*($B194-Params!$H$33),$C194&gt;=Params!$J$20+((Params!$N$18-Params!$J$20)/(Params!$N$33-Params!$J$33))*($B194-Params!$J$33),$C194&lt;Params!$H$13+((Params!$K$9-Params!$H$13)/(Params!$K$33-Params!$H$33))*($B194-Params!$H$33),$C194&lt;Params!$K$9+((Params!$N$18-Params!$K$9)/(Params!$N$33-Params!$K$33))*($B194-Params!$K$33)),$L$2,"")</f>
        <v/>
      </c>
      <c r="M194" s="2" t="str">
        <f>IF(AND($C194&gt;=Params!$K$9+((Params!$N$18-Params!$K$9)/(Params!$N$33-Params!$K$33))*($B194-Params!$K$33),$C194&gt;=Params!$N$18+((Params!$Q$16-Params!$N$18)/(Params!$Q$33-Params!$N224))*($B194-Params!$Q$33),$C194&lt;Params!$K$9+((Params!$L$5-Params!$K$9)/(Params!$L$33-Params!$K$33))*($B194-Params!$K$33),$C194&lt;Params!$L$5+((Params!$Q$4-Params!$L$5)/(Params!$Q$33-Params!$L$33))*($B194-Params!$L$33),$B194&lt;Params!$Q$33),$M$2,"")</f>
        <v/>
      </c>
      <c r="N194" s="3" t="str">
        <f>IF(OR(AND($C194&gt;=Params!$A$26,$B194&gt;=Params!$A$33,$B194&lt;Params!$C$33,$C194&lt;Params!$A$18+((Params!$C$13-Params!$A$18)/(Params!$C$33-Params!$A$33))*($B194-Params!$A$33)),AND($B194&gt;=Params!$C$33,$C194&gt;Params!$C$22+((Params!$E$17-Params!$C$22)/(Params!$E$33-Params!$C$33))*($B194-Params!$C$33),$C194&lt;Params!$C$13+((Params!$E$17-Params!$C$13)/(Params!$E$33-Params!$C$33))*($B194-Params!$C$33))),$N$2,"")</f>
        <v/>
      </c>
      <c r="O194" s="1" t="str">
        <f>IF(AND($C194&gt;=Params!$C$13+((Params!$E$17-Params!$C$13)/(Params!$E$33-Params!$C$33))*($B194-Params!$C$33),$C194&gt;=Params!$E$17+((Params!$H$13-Params!$E$17)/(Params!$H$33-Params!$E$33))*($B194-Params!$E$33),$C194&lt;Params!$C$13+((Params!$D$9-Params!$C$13)/(Params!$D$33-Params!$C$33))*($B194-Params!$C$33),$C194&lt;Params!$D$9+((Params!$H$13-Params!$D$9)/(Params!$H$33-Params!$D$33))*($B194-Params!$D$33)),$O$2,"")</f>
        <v>Phonotephrite</v>
      </c>
      <c r="P194" s="1" t="str">
        <f>IF(AND($C194&gt;=Params!$D$9+((Params!$H$13-Params!$D$9)/(Params!$H$33-Params!$D$33))*($B194-Params!$D$33),$C194&gt;=Params!$H$13+((Params!$K$9-Params!$H$13)/(Params!$K$33-Params!$H$33))*($B194-Params!$H$33),$C194&lt;Params!$D$9+((Params!$G$4-Params!$D$9)/(Params!$G$33-Params!$D$33))*($B194-Params!$D$33),$C194&lt;Params!$G$4+((Params!$K$9-Params!$G$4)/(Params!$K$33-Params!$G$33))*($B194-Params!$G$33)),$P$2,"")</f>
        <v/>
      </c>
      <c r="Q194" s="1" t="str">
        <f>IF(AND($C194&gt;=Params!$G$4+((Params!$K$9-Params!$G$4)/(Params!$K$33-Params!$G$33))*($B194-Params!$G$33),$C194&gt;Params!$K$9+((Params!$L$5-Params!$K$9)/(Params!$L$33-Params!$K$33))*($B194-Params!$K$33),$C194&lt;Params!$G$4+((Params!$L$5-Params!$G$4)/(Params!$L$33-Params!$G$33))*($B194-Params!$G$33)),$Q$2,"")</f>
        <v/>
      </c>
      <c r="R194" s="2" t="str">
        <f>IF(AND(OR($B194&lt;Params!$A$33,AND($B194&gt;=Params!$A$33,$B194&lt;Params!$C$33,$C194&gt;=Params!$A$18+((Params!$C$13-Params!$A$18)/(Params!$C$33-Params!$A$33))*($B194-Params!$A$33)),AND($B194&gt;=Params!$C$33,$B194&lt;Params!$D$33,$C194&gt;=Params!$C$13+((Params!$D$9-Params!$C$13)/(Params!$D$33-Params!$C$33))*($B194-Params!$C$33)),AND($B194&gt;=Params!$D$33,$C194&gt;=Params!$D$9+((Params!$G$4-Params!$D$9)/(Params!$G$33-Params!$D$33))*($B194-Params!$D$33))),$C194&lt;Params!$G$4,$B194&gt;0,$C194&gt;0),$R$2,"")</f>
        <v/>
      </c>
      <c r="S194" s="18" t="str">
        <f t="shared" si="2"/>
        <v>Phonotephrite</v>
      </c>
      <c r="T194" s="14" t="str">
        <f>IF(AND($S194&lt;&gt;$J$2,$S194&lt;&gt;$K$2,$S194&lt;&gt;$L$2),"",
IF($S194=$J$2,IF(Data!$C194&gt;=Data!$D194+2,"Hawaiite","Potassic Trachybasalt"),
IF($S194=$K$2,IF(Data!$C194&gt;=Data!$D194+2,"Mugearite","Shoshonite"),
IF($S194=$L$2,(IF(Data!$C194&gt;=Data!$D194+2,"Benmoreite","Latite")),""))))</f>
        <v/>
      </c>
    </row>
    <row r="195" spans="1:20" x14ac:dyDescent="0.2">
      <c r="A195" s="16" t="str">
        <f>Data!$A195</f>
        <v>VS-3</v>
      </c>
      <c r="B195" s="27">
        <f>Data!$B195</f>
        <v>49.26</v>
      </c>
      <c r="C195" s="28">
        <f>Data!$C195+Data!$D195</f>
        <v>7.91</v>
      </c>
      <c r="D195" s="1" t="str">
        <f>IF(AND(AND($B195&gt;=Params!$A$33,$B195&lt;Params!$C$33),AND($C195&gt;=Params!$A$32,$C195&lt;Params!$A$26)),$D$2,"")</f>
        <v/>
      </c>
      <c r="E195" s="1" t="str">
        <f>IF(AND(AND($B195&gt;=Params!$C$33,$B195&lt;Params!$F$33),AND($C195&gt;=Params!$C$32,$C195&lt;Params!$C$22)),$E$2,"")</f>
        <v/>
      </c>
      <c r="F195" s="4" t="str">
        <f>IF(AND($B195&gt;=Params!$F$33,$B195&lt;Params!$J$33,$C195&lt;Params!$F$22+((Params!$J$20-Params!$F$22)/(Params!$J$33-Params!$F$33))*($B195-Params!$F$33)),$F$2,"")</f>
        <v/>
      </c>
      <c r="G195" s="4" t="str">
        <f>IF(AND($B195&gt;=Params!$J$33,$B195&lt;Params!$N$33,$C195&lt;Params!$J$20+((Params!$N$18-Params!$J$20)/(Params!$N$33-Params!$J$33))*($B195-Params!$J$33)),$G$2,"")</f>
        <v/>
      </c>
      <c r="H195" s="4" t="str">
        <f>IF(AND($B195&gt;=Params!$N$33,$C195&lt;Params!$N$18+((Params!$Q$16-Params!$N$18)/(Params!$Q$33-Params!$N$33))*($B195-Params!$N$33),C$3&lt;Params!$Q$16+((Params!$S$32-Params!$Q$16)/(Params!$S$33-Params!$Q$33))*($B195-Params!$Q$33)),$H$2,"")</f>
        <v/>
      </c>
      <c r="I195" s="12" t="str">
        <f>IF(AND($B195&gt;=Params!$Q$33,$C195&gt;=Params!$Q$16+((Params!$S$32-Params!$Q$16)/(Params!$S$33-Params!$Q$33))*($B195-Params!$Q$33)),$I$2,"")</f>
        <v/>
      </c>
      <c r="J195" s="1" t="str">
        <f>IF(AND($C195&gt;=Params!$C$22,$C195&lt;Params!$C$22+((Params!$E$17-Params!$C$22)/(Params!$E$33-Params!$C$33))*($B195-Params!$C$33),$C195&lt;Params!$E$17+((Params!$F$22-Params!$E$17)/(Params!$F$33-Params!$E$33))*($B195-Params!$E$33)),$J$2,"")</f>
        <v/>
      </c>
      <c r="K195" s="1" t="str">
        <f>IF(AND($C195&gt;=Params!$E$17+((Params!$F$22-Params!$E$17)/(Params!$F$33-Params!$E$33))*($B195-Params!$E$33),$C195&gt;=Params!$F$22+((Params!$J$20-Params!$F$22)/(Params!$J$33-Params!$F$33))*($B195-Params!$F$33),$C195&lt;Params!$E$17+((Params!$H$13-Params!$E$17)/(Params!$H$33-Params!$E$33))*($B195-Params!$E$33),$C195&lt;Params!$H$13+((Params!$J$20-Params!$H$13)/(Params!$J$33-Params!$H$33))*($B195-Params!$H$33)),$K$2,"")</f>
        <v/>
      </c>
      <c r="L195" s="1" t="str">
        <f>IF(AND($C195&gt;=Params!$H$13+((Params!$J$20-Params!$H$13)/(Params!$J$33-Params!$H$33))*($B195-Params!$H$33),$C195&gt;=Params!$J$20+((Params!$N$18-Params!$J$20)/(Params!$N$33-Params!$J$33))*($B195-Params!$J$33),$C195&lt;Params!$H$13+((Params!$K$9-Params!$H$13)/(Params!$K$33-Params!$H$33))*($B195-Params!$H$33),$C195&lt;Params!$K$9+((Params!$N$18-Params!$K$9)/(Params!$N$33-Params!$K$33))*($B195-Params!$K$33)),$L$2,"")</f>
        <v/>
      </c>
      <c r="M195" s="2" t="str">
        <f>IF(AND($C195&gt;=Params!$K$9+((Params!$N$18-Params!$K$9)/(Params!$N$33-Params!$K$33))*($B195-Params!$K$33),$C195&gt;=Params!$N$18+((Params!$Q$16-Params!$N$18)/(Params!$Q$33-Params!$N225))*($B195-Params!$Q$33),$C195&lt;Params!$K$9+((Params!$L$5-Params!$K$9)/(Params!$L$33-Params!$K$33))*($B195-Params!$K$33),$C195&lt;Params!$L$5+((Params!$Q$4-Params!$L$5)/(Params!$Q$33-Params!$L$33))*($B195-Params!$L$33),$B195&lt;Params!$Q$33),$M$2,"")</f>
        <v/>
      </c>
      <c r="N195" s="3" t="str">
        <f>IF(OR(AND($C195&gt;=Params!$A$26,$B195&gt;=Params!$A$33,$B195&lt;Params!$C$33,$C195&lt;Params!$A$18+((Params!$C$13-Params!$A$18)/(Params!$C$33-Params!$A$33))*($B195-Params!$A$33)),AND($B195&gt;=Params!$C$33,$C195&gt;Params!$C$22+((Params!$E$17-Params!$C$22)/(Params!$E$33-Params!$C$33))*($B195-Params!$C$33),$C195&lt;Params!$C$13+((Params!$E$17-Params!$C$13)/(Params!$E$33-Params!$C$33))*($B195-Params!$C$33))),$N$2,"")</f>
        <v/>
      </c>
      <c r="O195" s="1" t="str">
        <f>IF(AND($C195&gt;=Params!$C$13+((Params!$E$17-Params!$C$13)/(Params!$E$33-Params!$C$33))*($B195-Params!$C$33),$C195&gt;=Params!$E$17+((Params!$H$13-Params!$E$17)/(Params!$H$33-Params!$E$33))*($B195-Params!$E$33),$C195&lt;Params!$C$13+((Params!$D$9-Params!$C$13)/(Params!$D$33-Params!$C$33))*($B195-Params!$C$33),$C195&lt;Params!$D$9+((Params!$H$13-Params!$D$9)/(Params!$H$33-Params!$D$33))*($B195-Params!$D$33)),$O$2,"")</f>
        <v>Phonotephrite</v>
      </c>
      <c r="P195" s="1" t="str">
        <f>IF(AND($C195&gt;=Params!$D$9+((Params!$H$13-Params!$D$9)/(Params!$H$33-Params!$D$33))*($B195-Params!$D$33),$C195&gt;=Params!$H$13+((Params!$K$9-Params!$H$13)/(Params!$K$33-Params!$H$33))*($B195-Params!$H$33),$C195&lt;Params!$D$9+((Params!$G$4-Params!$D$9)/(Params!$G$33-Params!$D$33))*($B195-Params!$D$33),$C195&lt;Params!$G$4+((Params!$K$9-Params!$G$4)/(Params!$K$33-Params!$G$33))*($B195-Params!$G$33)),$P$2,"")</f>
        <v/>
      </c>
      <c r="Q195" s="1" t="str">
        <f>IF(AND($C195&gt;=Params!$G$4+((Params!$K$9-Params!$G$4)/(Params!$K$33-Params!$G$33))*($B195-Params!$G$33),$C195&gt;Params!$K$9+((Params!$L$5-Params!$K$9)/(Params!$L$33-Params!$K$33))*($B195-Params!$K$33),$C195&lt;Params!$G$4+((Params!$L$5-Params!$G$4)/(Params!$L$33-Params!$G$33))*($B195-Params!$G$33)),$Q$2,"")</f>
        <v/>
      </c>
      <c r="R195" s="2" t="str">
        <f>IF(AND(OR($B195&lt;Params!$A$33,AND($B195&gt;=Params!$A$33,$B195&lt;Params!$C$33,$C195&gt;=Params!$A$18+((Params!$C$13-Params!$A$18)/(Params!$C$33-Params!$A$33))*($B195-Params!$A$33)),AND($B195&gt;=Params!$C$33,$B195&lt;Params!$D$33,$C195&gt;=Params!$C$13+((Params!$D$9-Params!$C$13)/(Params!$D$33-Params!$C$33))*($B195-Params!$C$33)),AND($B195&gt;=Params!$D$33,$C195&gt;=Params!$D$9+((Params!$G$4-Params!$D$9)/(Params!$G$33-Params!$D$33))*($B195-Params!$D$33))),$C195&lt;Params!$G$4,$B195&gt;0,$C195&gt;0),$R$2,"")</f>
        <v/>
      </c>
      <c r="S195" s="18" t="str">
        <f t="shared" si="2"/>
        <v>Phonotephrite</v>
      </c>
      <c r="T195" s="14" t="str">
        <f>IF(AND($S195&lt;&gt;$J$2,$S195&lt;&gt;$K$2,$S195&lt;&gt;$L$2),"",
IF($S195=$J$2,IF(Data!$C195&gt;=Data!$D195+2,"Hawaiite","Potassic Trachybasalt"),
IF($S195=$K$2,IF(Data!$C195&gt;=Data!$D195+2,"Mugearite","Shoshonite"),
IF($S195=$L$2,(IF(Data!$C195&gt;=Data!$D195+2,"Benmoreite","Latite")),""))))</f>
        <v/>
      </c>
    </row>
    <row r="196" spans="1:20" x14ac:dyDescent="0.2">
      <c r="A196" s="16" t="str">
        <f>Data!$A196</f>
        <v>VS-2</v>
      </c>
      <c r="B196" s="27">
        <f>Data!$B196</f>
        <v>49.37</v>
      </c>
      <c r="C196" s="28">
        <f>Data!$C196+Data!$D196</f>
        <v>7.83</v>
      </c>
      <c r="D196" s="1" t="str">
        <f>IF(AND(AND($B196&gt;=Params!$A$33,$B196&lt;Params!$C$33),AND($C196&gt;=Params!$A$32,$C196&lt;Params!$A$26)),$D$2,"")</f>
        <v/>
      </c>
      <c r="E196" s="1" t="str">
        <f>IF(AND(AND($B196&gt;=Params!$C$33,$B196&lt;Params!$F$33),AND($C196&gt;=Params!$C$32,$C196&lt;Params!$C$22)),$E$2,"")</f>
        <v/>
      </c>
      <c r="F196" s="4" t="str">
        <f>IF(AND($B196&gt;=Params!$F$33,$B196&lt;Params!$J$33,$C196&lt;Params!$F$22+((Params!$J$20-Params!$F$22)/(Params!$J$33-Params!$F$33))*($B196-Params!$F$33)),$F$2,"")</f>
        <v/>
      </c>
      <c r="G196" s="4" t="str">
        <f>IF(AND($B196&gt;=Params!$J$33,$B196&lt;Params!$N$33,$C196&lt;Params!$J$20+((Params!$N$18-Params!$J$20)/(Params!$N$33-Params!$J$33))*($B196-Params!$J$33)),$G$2,"")</f>
        <v/>
      </c>
      <c r="H196" s="4" t="str">
        <f>IF(AND($B196&gt;=Params!$N$33,$C196&lt;Params!$N$18+((Params!$Q$16-Params!$N$18)/(Params!$Q$33-Params!$N$33))*($B196-Params!$N$33),C$3&lt;Params!$Q$16+((Params!$S$32-Params!$Q$16)/(Params!$S$33-Params!$Q$33))*($B196-Params!$Q$33)),$H$2,"")</f>
        <v/>
      </c>
      <c r="I196" s="12" t="str">
        <f>IF(AND($B196&gt;=Params!$Q$33,$C196&gt;=Params!$Q$16+((Params!$S$32-Params!$Q$16)/(Params!$S$33-Params!$Q$33))*($B196-Params!$Q$33)),$I$2,"")</f>
        <v/>
      </c>
      <c r="J196" s="1" t="str">
        <f>IF(AND($C196&gt;=Params!$C$22,$C196&lt;Params!$C$22+((Params!$E$17-Params!$C$22)/(Params!$E$33-Params!$C$33))*($B196-Params!$C$33),$C196&lt;Params!$E$17+((Params!$F$22-Params!$E$17)/(Params!$F$33-Params!$E$33))*($B196-Params!$E$33)),$J$2,"")</f>
        <v/>
      </c>
      <c r="K196" s="1" t="str">
        <f>IF(AND($C196&gt;=Params!$E$17+((Params!$F$22-Params!$E$17)/(Params!$F$33-Params!$E$33))*($B196-Params!$E$33),$C196&gt;=Params!$F$22+((Params!$J$20-Params!$F$22)/(Params!$J$33-Params!$F$33))*($B196-Params!$F$33),$C196&lt;Params!$E$17+((Params!$H$13-Params!$E$17)/(Params!$H$33-Params!$E$33))*($B196-Params!$E$33),$C196&lt;Params!$H$13+((Params!$J$20-Params!$H$13)/(Params!$J$33-Params!$H$33))*($B196-Params!$H$33)),$K$2,"")</f>
        <v/>
      </c>
      <c r="L196" s="1" t="str">
        <f>IF(AND($C196&gt;=Params!$H$13+((Params!$J$20-Params!$H$13)/(Params!$J$33-Params!$H$33))*($B196-Params!$H$33),$C196&gt;=Params!$J$20+((Params!$N$18-Params!$J$20)/(Params!$N$33-Params!$J$33))*($B196-Params!$J$33),$C196&lt;Params!$H$13+((Params!$K$9-Params!$H$13)/(Params!$K$33-Params!$H$33))*($B196-Params!$H$33),$C196&lt;Params!$K$9+((Params!$N$18-Params!$K$9)/(Params!$N$33-Params!$K$33))*($B196-Params!$K$33)),$L$2,"")</f>
        <v/>
      </c>
      <c r="M196" s="2" t="str">
        <f>IF(AND($C196&gt;=Params!$K$9+((Params!$N$18-Params!$K$9)/(Params!$N$33-Params!$K$33))*($B196-Params!$K$33),$C196&gt;=Params!$N$18+((Params!$Q$16-Params!$N$18)/(Params!$Q$33-Params!$N226))*($B196-Params!$Q$33),$C196&lt;Params!$K$9+((Params!$L$5-Params!$K$9)/(Params!$L$33-Params!$K$33))*($B196-Params!$K$33),$C196&lt;Params!$L$5+((Params!$Q$4-Params!$L$5)/(Params!$Q$33-Params!$L$33))*($B196-Params!$L$33),$B196&lt;Params!$Q$33),$M$2,"")</f>
        <v/>
      </c>
      <c r="N196" s="3" t="str">
        <f>IF(OR(AND($C196&gt;=Params!$A$26,$B196&gt;=Params!$A$33,$B196&lt;Params!$C$33,$C196&lt;Params!$A$18+((Params!$C$13-Params!$A$18)/(Params!$C$33-Params!$A$33))*($B196-Params!$A$33)),AND($B196&gt;=Params!$C$33,$C196&gt;Params!$C$22+((Params!$E$17-Params!$C$22)/(Params!$E$33-Params!$C$33))*($B196-Params!$C$33),$C196&lt;Params!$C$13+((Params!$E$17-Params!$C$13)/(Params!$E$33-Params!$C$33))*($B196-Params!$C$33))),$N$2,"")</f>
        <v/>
      </c>
      <c r="O196" s="1" t="str">
        <f>IF(AND($C196&gt;=Params!$C$13+((Params!$E$17-Params!$C$13)/(Params!$E$33-Params!$C$33))*($B196-Params!$C$33),$C196&gt;=Params!$E$17+((Params!$H$13-Params!$E$17)/(Params!$H$33-Params!$E$33))*($B196-Params!$E$33),$C196&lt;Params!$C$13+((Params!$D$9-Params!$C$13)/(Params!$D$33-Params!$C$33))*($B196-Params!$C$33),$C196&lt;Params!$D$9+((Params!$H$13-Params!$D$9)/(Params!$H$33-Params!$D$33))*($B196-Params!$D$33)),$O$2,"")</f>
        <v>Phonotephrite</v>
      </c>
      <c r="P196" s="1" t="str">
        <f>IF(AND($C196&gt;=Params!$D$9+((Params!$H$13-Params!$D$9)/(Params!$H$33-Params!$D$33))*($B196-Params!$D$33),$C196&gt;=Params!$H$13+((Params!$K$9-Params!$H$13)/(Params!$K$33-Params!$H$33))*($B196-Params!$H$33),$C196&lt;Params!$D$9+((Params!$G$4-Params!$D$9)/(Params!$G$33-Params!$D$33))*($B196-Params!$D$33),$C196&lt;Params!$G$4+((Params!$K$9-Params!$G$4)/(Params!$K$33-Params!$G$33))*($B196-Params!$G$33)),$P$2,"")</f>
        <v/>
      </c>
      <c r="Q196" s="1" t="str">
        <f>IF(AND($C196&gt;=Params!$G$4+((Params!$K$9-Params!$G$4)/(Params!$K$33-Params!$G$33))*($B196-Params!$G$33),$C196&gt;Params!$K$9+((Params!$L$5-Params!$K$9)/(Params!$L$33-Params!$K$33))*($B196-Params!$K$33),$C196&lt;Params!$G$4+((Params!$L$5-Params!$G$4)/(Params!$L$33-Params!$G$33))*($B196-Params!$G$33)),$Q$2,"")</f>
        <v/>
      </c>
      <c r="R196" s="2" t="str">
        <f>IF(AND(OR($B196&lt;Params!$A$33,AND($B196&gt;=Params!$A$33,$B196&lt;Params!$C$33,$C196&gt;=Params!$A$18+((Params!$C$13-Params!$A$18)/(Params!$C$33-Params!$A$33))*($B196-Params!$A$33)),AND($B196&gt;=Params!$C$33,$B196&lt;Params!$D$33,$C196&gt;=Params!$C$13+((Params!$D$9-Params!$C$13)/(Params!$D$33-Params!$C$33))*($B196-Params!$C$33)),AND($B196&gt;=Params!$D$33,$C196&gt;=Params!$D$9+((Params!$G$4-Params!$D$9)/(Params!$G$33-Params!$D$33))*($B196-Params!$D$33))),$C196&lt;Params!$G$4,$B196&gt;0,$C196&gt;0),$R$2,"")</f>
        <v/>
      </c>
      <c r="S196" s="18" t="str">
        <f t="shared" ref="S196:S259" si="3">$D196&amp;$E196&amp;$F196&amp;$G196&amp;$H196&amp;$I196&amp;$J196&amp;$K196&amp;$L196&amp;$M196&amp;$N196&amp;$O196&amp;$P196&amp;$Q196&amp;$R196</f>
        <v>Phonotephrite</v>
      </c>
      <c r="T196" s="14" t="str">
        <f>IF(AND($S196&lt;&gt;$J$2,$S196&lt;&gt;$K$2,$S196&lt;&gt;$L$2),"",
IF($S196=$J$2,IF(Data!$C196&gt;=Data!$D196+2,"Hawaiite","Potassic Trachybasalt"),
IF($S196=$K$2,IF(Data!$C196&gt;=Data!$D196+2,"Mugearite","Shoshonite"),
IF($S196=$L$2,(IF(Data!$C196&gt;=Data!$D196+2,"Benmoreite","Latite")),""))))</f>
        <v/>
      </c>
    </row>
    <row r="197" spans="1:20" x14ac:dyDescent="0.2">
      <c r="A197" s="16" t="str">
        <f>Data!$A197</f>
        <v>Lesne et al 2011</v>
      </c>
      <c r="B197" s="27">
        <f>Data!$B197</f>
        <v>49.4</v>
      </c>
      <c r="C197" s="28">
        <f>Data!$C197+Data!$D197</f>
        <v>4.1999999999999993</v>
      </c>
      <c r="D197" s="1" t="str">
        <f>IF(AND(AND($B197&gt;=Params!$A$33,$B197&lt;Params!$C$33),AND($C197&gt;=Params!$A$32,$C197&lt;Params!$A$26)),$D$2,"")</f>
        <v/>
      </c>
      <c r="E197" s="1" t="str">
        <f>IF(AND(AND($B197&gt;=Params!$C$33,$B197&lt;Params!$F$33),AND($C197&gt;=Params!$C$32,$C197&lt;Params!$C$22)),$E$2,"")</f>
        <v>Basalt</v>
      </c>
      <c r="F197" s="4" t="str">
        <f>IF(AND($B197&gt;=Params!$F$33,$B197&lt;Params!$J$33,$C197&lt;Params!$F$22+((Params!$J$20-Params!$F$22)/(Params!$J$33-Params!$F$33))*($B197-Params!$F$33)),$F$2,"")</f>
        <v/>
      </c>
      <c r="G197" s="4" t="str">
        <f>IF(AND($B197&gt;=Params!$J$33,$B197&lt;Params!$N$33,$C197&lt;Params!$J$20+((Params!$N$18-Params!$J$20)/(Params!$N$33-Params!$J$33))*($B197-Params!$J$33)),$G$2,"")</f>
        <v/>
      </c>
      <c r="H197" s="4" t="str">
        <f>IF(AND($B197&gt;=Params!$N$33,$C197&lt;Params!$N$18+((Params!$Q$16-Params!$N$18)/(Params!$Q$33-Params!$N$33))*($B197-Params!$N$33),C$3&lt;Params!$Q$16+((Params!$S$32-Params!$Q$16)/(Params!$S$33-Params!$Q$33))*($B197-Params!$Q$33)),$H$2,"")</f>
        <v/>
      </c>
      <c r="I197" s="12" t="str">
        <f>IF(AND($B197&gt;=Params!$Q$33,$C197&gt;=Params!$Q$16+((Params!$S$32-Params!$Q$16)/(Params!$S$33-Params!$Q$33))*($B197-Params!$Q$33)),$I$2,"")</f>
        <v/>
      </c>
      <c r="J197" s="1" t="str">
        <f>IF(AND($C197&gt;=Params!$C$22,$C197&lt;Params!$C$22+((Params!$E$17-Params!$C$22)/(Params!$E$33-Params!$C$33))*($B197-Params!$C$33),$C197&lt;Params!$E$17+((Params!$F$22-Params!$E$17)/(Params!$F$33-Params!$E$33))*($B197-Params!$E$33)),$J$2,"")</f>
        <v/>
      </c>
      <c r="K197" s="1" t="str">
        <f>IF(AND($C197&gt;=Params!$E$17+((Params!$F$22-Params!$E$17)/(Params!$F$33-Params!$E$33))*($B197-Params!$E$33),$C197&gt;=Params!$F$22+((Params!$J$20-Params!$F$22)/(Params!$J$33-Params!$F$33))*($B197-Params!$F$33),$C197&lt;Params!$E$17+((Params!$H$13-Params!$E$17)/(Params!$H$33-Params!$E$33))*($B197-Params!$E$33),$C197&lt;Params!$H$13+((Params!$J$20-Params!$H$13)/(Params!$J$33-Params!$H$33))*($B197-Params!$H$33)),$K$2,"")</f>
        <v/>
      </c>
      <c r="L197" s="1" t="str">
        <f>IF(AND($C197&gt;=Params!$H$13+((Params!$J$20-Params!$H$13)/(Params!$J$33-Params!$H$33))*($B197-Params!$H$33),$C197&gt;=Params!$J$20+((Params!$N$18-Params!$J$20)/(Params!$N$33-Params!$J$33))*($B197-Params!$J$33),$C197&lt;Params!$H$13+((Params!$K$9-Params!$H$13)/(Params!$K$33-Params!$H$33))*($B197-Params!$H$33),$C197&lt;Params!$K$9+((Params!$N$18-Params!$K$9)/(Params!$N$33-Params!$K$33))*($B197-Params!$K$33)),$L$2,"")</f>
        <v/>
      </c>
      <c r="M197" s="2" t="str">
        <f>IF(AND($C197&gt;=Params!$K$9+((Params!$N$18-Params!$K$9)/(Params!$N$33-Params!$K$33))*($B197-Params!$K$33),$C197&gt;=Params!$N$18+((Params!$Q$16-Params!$N$18)/(Params!$Q$33-Params!$N227))*($B197-Params!$Q$33),$C197&lt;Params!$K$9+((Params!$L$5-Params!$K$9)/(Params!$L$33-Params!$K$33))*($B197-Params!$K$33),$C197&lt;Params!$L$5+((Params!$Q$4-Params!$L$5)/(Params!$Q$33-Params!$L$33))*($B197-Params!$L$33),$B197&lt;Params!$Q$33),$M$2,"")</f>
        <v/>
      </c>
      <c r="N197" s="3" t="str">
        <f>IF(OR(AND($C197&gt;=Params!$A$26,$B197&gt;=Params!$A$33,$B197&lt;Params!$C$33,$C197&lt;Params!$A$18+((Params!$C$13-Params!$A$18)/(Params!$C$33-Params!$A$33))*($B197-Params!$A$33)),AND($B197&gt;=Params!$C$33,$C197&gt;Params!$C$22+((Params!$E$17-Params!$C$22)/(Params!$E$33-Params!$C$33))*($B197-Params!$C$33),$C197&lt;Params!$C$13+((Params!$E$17-Params!$C$13)/(Params!$E$33-Params!$C$33))*($B197-Params!$C$33))),$N$2,"")</f>
        <v/>
      </c>
      <c r="O197" s="1" t="str">
        <f>IF(AND($C197&gt;=Params!$C$13+((Params!$E$17-Params!$C$13)/(Params!$E$33-Params!$C$33))*($B197-Params!$C$33),$C197&gt;=Params!$E$17+((Params!$H$13-Params!$E$17)/(Params!$H$33-Params!$E$33))*($B197-Params!$E$33),$C197&lt;Params!$C$13+((Params!$D$9-Params!$C$13)/(Params!$D$33-Params!$C$33))*($B197-Params!$C$33),$C197&lt;Params!$D$9+((Params!$H$13-Params!$D$9)/(Params!$H$33-Params!$D$33))*($B197-Params!$D$33)),$O$2,"")</f>
        <v/>
      </c>
      <c r="P197" s="1" t="str">
        <f>IF(AND($C197&gt;=Params!$D$9+((Params!$H$13-Params!$D$9)/(Params!$H$33-Params!$D$33))*($B197-Params!$D$33),$C197&gt;=Params!$H$13+((Params!$K$9-Params!$H$13)/(Params!$K$33-Params!$H$33))*($B197-Params!$H$33),$C197&lt;Params!$D$9+((Params!$G$4-Params!$D$9)/(Params!$G$33-Params!$D$33))*($B197-Params!$D$33),$C197&lt;Params!$G$4+((Params!$K$9-Params!$G$4)/(Params!$K$33-Params!$G$33))*($B197-Params!$G$33)),$P$2,"")</f>
        <v/>
      </c>
      <c r="Q197" s="1" t="str">
        <f>IF(AND($C197&gt;=Params!$G$4+((Params!$K$9-Params!$G$4)/(Params!$K$33-Params!$G$33))*($B197-Params!$G$33),$C197&gt;Params!$K$9+((Params!$L$5-Params!$K$9)/(Params!$L$33-Params!$K$33))*($B197-Params!$K$33),$C197&lt;Params!$G$4+((Params!$L$5-Params!$G$4)/(Params!$L$33-Params!$G$33))*($B197-Params!$G$33)),$Q$2,"")</f>
        <v/>
      </c>
      <c r="R197" s="2" t="str">
        <f>IF(AND(OR($B197&lt;Params!$A$33,AND($B197&gt;=Params!$A$33,$B197&lt;Params!$C$33,$C197&gt;=Params!$A$18+((Params!$C$13-Params!$A$18)/(Params!$C$33-Params!$A$33))*($B197-Params!$A$33)),AND($B197&gt;=Params!$C$33,$B197&lt;Params!$D$33,$C197&gt;=Params!$C$13+((Params!$D$9-Params!$C$13)/(Params!$D$33-Params!$C$33))*($B197-Params!$C$33)),AND($B197&gt;=Params!$D$33,$C197&gt;=Params!$D$9+((Params!$G$4-Params!$D$9)/(Params!$G$33-Params!$D$33))*($B197-Params!$D$33))),$C197&lt;Params!$G$4,$B197&gt;0,$C197&gt;0),$R$2,"")</f>
        <v/>
      </c>
      <c r="S197" s="18" t="str">
        <f t="shared" si="3"/>
        <v>Basalt</v>
      </c>
      <c r="T197" s="14" t="str">
        <f>IF(AND($S197&lt;&gt;$J$2,$S197&lt;&gt;$K$2,$S197&lt;&gt;$L$2),"",
IF($S197=$J$2,IF(Data!$C197&gt;=Data!$D197+2,"Hawaiite","Potassic Trachybasalt"),
IF($S197=$K$2,IF(Data!$C197&gt;=Data!$D197+2,"Mugearite","Shoshonite"),
IF($S197=$L$2,(IF(Data!$C197&gt;=Data!$D197+2,"Benmoreite","Latite")),""))))</f>
        <v/>
      </c>
    </row>
    <row r="198" spans="1:20" x14ac:dyDescent="0.2">
      <c r="A198" s="16" t="str">
        <f>Data!$A198</f>
        <v>Lesne et al 2011</v>
      </c>
      <c r="B198" s="27">
        <f>Data!$B198</f>
        <v>49.4</v>
      </c>
      <c r="C198" s="28">
        <f>Data!$C198+Data!$D198</f>
        <v>4.1999999999999993</v>
      </c>
      <c r="D198" s="1" t="str">
        <f>IF(AND(AND($B198&gt;=Params!$A$33,$B198&lt;Params!$C$33),AND($C198&gt;=Params!$A$32,$C198&lt;Params!$A$26)),$D$2,"")</f>
        <v/>
      </c>
      <c r="E198" s="1" t="str">
        <f>IF(AND(AND($B198&gt;=Params!$C$33,$B198&lt;Params!$F$33),AND($C198&gt;=Params!$C$32,$C198&lt;Params!$C$22)),$E$2,"")</f>
        <v>Basalt</v>
      </c>
      <c r="F198" s="4" t="str">
        <f>IF(AND($B198&gt;=Params!$F$33,$B198&lt;Params!$J$33,$C198&lt;Params!$F$22+((Params!$J$20-Params!$F$22)/(Params!$J$33-Params!$F$33))*($B198-Params!$F$33)),$F$2,"")</f>
        <v/>
      </c>
      <c r="G198" s="4" t="str">
        <f>IF(AND($B198&gt;=Params!$J$33,$B198&lt;Params!$N$33,$C198&lt;Params!$J$20+((Params!$N$18-Params!$J$20)/(Params!$N$33-Params!$J$33))*($B198-Params!$J$33)),$G$2,"")</f>
        <v/>
      </c>
      <c r="H198" s="4" t="str">
        <f>IF(AND($B198&gt;=Params!$N$33,$C198&lt;Params!$N$18+((Params!$Q$16-Params!$N$18)/(Params!$Q$33-Params!$N$33))*($B198-Params!$N$33),C$3&lt;Params!$Q$16+((Params!$S$32-Params!$Q$16)/(Params!$S$33-Params!$Q$33))*($B198-Params!$Q$33)),$H$2,"")</f>
        <v/>
      </c>
      <c r="I198" s="12" t="str">
        <f>IF(AND($B198&gt;=Params!$Q$33,$C198&gt;=Params!$Q$16+((Params!$S$32-Params!$Q$16)/(Params!$S$33-Params!$Q$33))*($B198-Params!$Q$33)),$I$2,"")</f>
        <v/>
      </c>
      <c r="J198" s="1" t="str">
        <f>IF(AND($C198&gt;=Params!$C$22,$C198&lt;Params!$C$22+((Params!$E$17-Params!$C$22)/(Params!$E$33-Params!$C$33))*($B198-Params!$C$33),$C198&lt;Params!$E$17+((Params!$F$22-Params!$E$17)/(Params!$F$33-Params!$E$33))*($B198-Params!$E$33)),$J$2,"")</f>
        <v/>
      </c>
      <c r="K198" s="1" t="str">
        <f>IF(AND($C198&gt;=Params!$E$17+((Params!$F$22-Params!$E$17)/(Params!$F$33-Params!$E$33))*($B198-Params!$E$33),$C198&gt;=Params!$F$22+((Params!$J$20-Params!$F$22)/(Params!$J$33-Params!$F$33))*($B198-Params!$F$33),$C198&lt;Params!$E$17+((Params!$H$13-Params!$E$17)/(Params!$H$33-Params!$E$33))*($B198-Params!$E$33),$C198&lt;Params!$H$13+((Params!$J$20-Params!$H$13)/(Params!$J$33-Params!$H$33))*($B198-Params!$H$33)),$K$2,"")</f>
        <v/>
      </c>
      <c r="L198" s="1" t="str">
        <f>IF(AND($C198&gt;=Params!$H$13+((Params!$J$20-Params!$H$13)/(Params!$J$33-Params!$H$33))*($B198-Params!$H$33),$C198&gt;=Params!$J$20+((Params!$N$18-Params!$J$20)/(Params!$N$33-Params!$J$33))*($B198-Params!$J$33),$C198&lt;Params!$H$13+((Params!$K$9-Params!$H$13)/(Params!$K$33-Params!$H$33))*($B198-Params!$H$33),$C198&lt;Params!$K$9+((Params!$N$18-Params!$K$9)/(Params!$N$33-Params!$K$33))*($B198-Params!$K$33)),$L$2,"")</f>
        <v/>
      </c>
      <c r="M198" s="2" t="str">
        <f>IF(AND($C198&gt;=Params!$K$9+((Params!$N$18-Params!$K$9)/(Params!$N$33-Params!$K$33))*($B198-Params!$K$33),$C198&gt;=Params!$N$18+((Params!$Q$16-Params!$N$18)/(Params!$Q$33-Params!$N228))*($B198-Params!$Q$33),$C198&lt;Params!$K$9+((Params!$L$5-Params!$K$9)/(Params!$L$33-Params!$K$33))*($B198-Params!$K$33),$C198&lt;Params!$L$5+((Params!$Q$4-Params!$L$5)/(Params!$Q$33-Params!$L$33))*($B198-Params!$L$33),$B198&lt;Params!$Q$33),$M$2,"")</f>
        <v/>
      </c>
      <c r="N198" s="3" t="str">
        <f>IF(OR(AND($C198&gt;=Params!$A$26,$B198&gt;=Params!$A$33,$B198&lt;Params!$C$33,$C198&lt;Params!$A$18+((Params!$C$13-Params!$A$18)/(Params!$C$33-Params!$A$33))*($B198-Params!$A$33)),AND($B198&gt;=Params!$C$33,$C198&gt;Params!$C$22+((Params!$E$17-Params!$C$22)/(Params!$E$33-Params!$C$33))*($B198-Params!$C$33),$C198&lt;Params!$C$13+((Params!$E$17-Params!$C$13)/(Params!$E$33-Params!$C$33))*($B198-Params!$C$33))),$N$2,"")</f>
        <v/>
      </c>
      <c r="O198" s="1" t="str">
        <f>IF(AND($C198&gt;=Params!$C$13+((Params!$E$17-Params!$C$13)/(Params!$E$33-Params!$C$33))*($B198-Params!$C$33),$C198&gt;=Params!$E$17+((Params!$H$13-Params!$E$17)/(Params!$H$33-Params!$E$33))*($B198-Params!$E$33),$C198&lt;Params!$C$13+((Params!$D$9-Params!$C$13)/(Params!$D$33-Params!$C$33))*($B198-Params!$C$33),$C198&lt;Params!$D$9+((Params!$H$13-Params!$D$9)/(Params!$H$33-Params!$D$33))*($B198-Params!$D$33)),$O$2,"")</f>
        <v/>
      </c>
      <c r="P198" s="1" t="str">
        <f>IF(AND($C198&gt;=Params!$D$9+((Params!$H$13-Params!$D$9)/(Params!$H$33-Params!$D$33))*($B198-Params!$D$33),$C198&gt;=Params!$H$13+((Params!$K$9-Params!$H$13)/(Params!$K$33-Params!$H$33))*($B198-Params!$H$33),$C198&lt;Params!$D$9+((Params!$G$4-Params!$D$9)/(Params!$G$33-Params!$D$33))*($B198-Params!$D$33),$C198&lt;Params!$G$4+((Params!$K$9-Params!$G$4)/(Params!$K$33-Params!$G$33))*($B198-Params!$G$33)),$P$2,"")</f>
        <v/>
      </c>
      <c r="Q198" s="1" t="str">
        <f>IF(AND($C198&gt;=Params!$G$4+((Params!$K$9-Params!$G$4)/(Params!$K$33-Params!$G$33))*($B198-Params!$G$33),$C198&gt;Params!$K$9+((Params!$L$5-Params!$K$9)/(Params!$L$33-Params!$K$33))*($B198-Params!$K$33),$C198&lt;Params!$G$4+((Params!$L$5-Params!$G$4)/(Params!$L$33-Params!$G$33))*($B198-Params!$G$33)),$Q$2,"")</f>
        <v/>
      </c>
      <c r="R198" s="2" t="str">
        <f>IF(AND(OR($B198&lt;Params!$A$33,AND($B198&gt;=Params!$A$33,$B198&lt;Params!$C$33,$C198&gt;=Params!$A$18+((Params!$C$13-Params!$A$18)/(Params!$C$33-Params!$A$33))*($B198-Params!$A$33)),AND($B198&gt;=Params!$C$33,$B198&lt;Params!$D$33,$C198&gt;=Params!$C$13+((Params!$D$9-Params!$C$13)/(Params!$D$33-Params!$C$33))*($B198-Params!$C$33)),AND($B198&gt;=Params!$D$33,$C198&gt;=Params!$D$9+((Params!$G$4-Params!$D$9)/(Params!$G$33-Params!$D$33))*($B198-Params!$D$33))),$C198&lt;Params!$G$4,$B198&gt;0,$C198&gt;0),$R$2,"")</f>
        <v/>
      </c>
      <c r="S198" s="18" t="str">
        <f t="shared" si="3"/>
        <v>Basalt</v>
      </c>
      <c r="T198" s="14" t="str">
        <f>IF(AND($S198&lt;&gt;$J$2,$S198&lt;&gt;$K$2,$S198&lt;&gt;$L$2),"",
IF($S198=$J$2,IF(Data!$C198&gt;=Data!$D198+2,"Hawaiite","Potassic Trachybasalt"),
IF($S198=$K$2,IF(Data!$C198&gt;=Data!$D198+2,"Mugearite","Shoshonite"),
IF($S198=$L$2,(IF(Data!$C198&gt;=Data!$D198+2,"Benmoreite","Latite")),""))))</f>
        <v/>
      </c>
    </row>
    <row r="199" spans="1:20" x14ac:dyDescent="0.2">
      <c r="A199" s="16" t="str">
        <f>Data!$A199</f>
        <v>Lesne et al 2011</v>
      </c>
      <c r="B199" s="27">
        <f>Data!$B199</f>
        <v>49.4</v>
      </c>
      <c r="C199" s="28">
        <f>Data!$C199+Data!$D199</f>
        <v>4.1999999999999993</v>
      </c>
      <c r="D199" s="1" t="str">
        <f>IF(AND(AND($B199&gt;=Params!$A$33,$B199&lt;Params!$C$33),AND($C199&gt;=Params!$A$32,$C199&lt;Params!$A$26)),$D$2,"")</f>
        <v/>
      </c>
      <c r="E199" s="1" t="str">
        <f>IF(AND(AND($B199&gt;=Params!$C$33,$B199&lt;Params!$F$33),AND($C199&gt;=Params!$C$32,$C199&lt;Params!$C$22)),$E$2,"")</f>
        <v>Basalt</v>
      </c>
      <c r="F199" s="4" t="str">
        <f>IF(AND($B199&gt;=Params!$F$33,$B199&lt;Params!$J$33,$C199&lt;Params!$F$22+((Params!$J$20-Params!$F$22)/(Params!$J$33-Params!$F$33))*($B199-Params!$F$33)),$F$2,"")</f>
        <v/>
      </c>
      <c r="G199" s="4" t="str">
        <f>IF(AND($B199&gt;=Params!$J$33,$B199&lt;Params!$N$33,$C199&lt;Params!$J$20+((Params!$N$18-Params!$J$20)/(Params!$N$33-Params!$J$33))*($B199-Params!$J$33)),$G$2,"")</f>
        <v/>
      </c>
      <c r="H199" s="4" t="str">
        <f>IF(AND($B199&gt;=Params!$N$33,$C199&lt;Params!$N$18+((Params!$Q$16-Params!$N$18)/(Params!$Q$33-Params!$N$33))*($B199-Params!$N$33),C$3&lt;Params!$Q$16+((Params!$S$32-Params!$Q$16)/(Params!$S$33-Params!$Q$33))*($B199-Params!$Q$33)),$H$2,"")</f>
        <v/>
      </c>
      <c r="I199" s="12" t="str">
        <f>IF(AND($B199&gt;=Params!$Q$33,$C199&gt;=Params!$Q$16+((Params!$S$32-Params!$Q$16)/(Params!$S$33-Params!$Q$33))*($B199-Params!$Q$33)),$I$2,"")</f>
        <v/>
      </c>
      <c r="J199" s="1" t="str">
        <f>IF(AND($C199&gt;=Params!$C$22,$C199&lt;Params!$C$22+((Params!$E$17-Params!$C$22)/(Params!$E$33-Params!$C$33))*($B199-Params!$C$33),$C199&lt;Params!$E$17+((Params!$F$22-Params!$E$17)/(Params!$F$33-Params!$E$33))*($B199-Params!$E$33)),$J$2,"")</f>
        <v/>
      </c>
      <c r="K199" s="1" t="str">
        <f>IF(AND($C199&gt;=Params!$E$17+((Params!$F$22-Params!$E$17)/(Params!$F$33-Params!$E$33))*($B199-Params!$E$33),$C199&gt;=Params!$F$22+((Params!$J$20-Params!$F$22)/(Params!$J$33-Params!$F$33))*($B199-Params!$F$33),$C199&lt;Params!$E$17+((Params!$H$13-Params!$E$17)/(Params!$H$33-Params!$E$33))*($B199-Params!$E$33),$C199&lt;Params!$H$13+((Params!$J$20-Params!$H$13)/(Params!$J$33-Params!$H$33))*($B199-Params!$H$33)),$K$2,"")</f>
        <v/>
      </c>
      <c r="L199" s="1" t="str">
        <f>IF(AND($C199&gt;=Params!$H$13+((Params!$J$20-Params!$H$13)/(Params!$J$33-Params!$H$33))*($B199-Params!$H$33),$C199&gt;=Params!$J$20+((Params!$N$18-Params!$J$20)/(Params!$N$33-Params!$J$33))*($B199-Params!$J$33),$C199&lt;Params!$H$13+((Params!$K$9-Params!$H$13)/(Params!$K$33-Params!$H$33))*($B199-Params!$H$33),$C199&lt;Params!$K$9+((Params!$N$18-Params!$K$9)/(Params!$N$33-Params!$K$33))*($B199-Params!$K$33)),$L$2,"")</f>
        <v/>
      </c>
      <c r="M199" s="2" t="str">
        <f>IF(AND($C199&gt;=Params!$K$9+((Params!$N$18-Params!$K$9)/(Params!$N$33-Params!$K$33))*($B199-Params!$K$33),$C199&gt;=Params!$N$18+((Params!$Q$16-Params!$N$18)/(Params!$Q$33-Params!$N229))*($B199-Params!$Q$33),$C199&lt;Params!$K$9+((Params!$L$5-Params!$K$9)/(Params!$L$33-Params!$K$33))*($B199-Params!$K$33),$C199&lt;Params!$L$5+((Params!$Q$4-Params!$L$5)/(Params!$Q$33-Params!$L$33))*($B199-Params!$L$33),$B199&lt;Params!$Q$33),$M$2,"")</f>
        <v/>
      </c>
      <c r="N199" s="3" t="str">
        <f>IF(OR(AND($C199&gt;=Params!$A$26,$B199&gt;=Params!$A$33,$B199&lt;Params!$C$33,$C199&lt;Params!$A$18+((Params!$C$13-Params!$A$18)/(Params!$C$33-Params!$A$33))*($B199-Params!$A$33)),AND($B199&gt;=Params!$C$33,$C199&gt;Params!$C$22+((Params!$E$17-Params!$C$22)/(Params!$E$33-Params!$C$33))*($B199-Params!$C$33),$C199&lt;Params!$C$13+((Params!$E$17-Params!$C$13)/(Params!$E$33-Params!$C$33))*($B199-Params!$C$33))),$N$2,"")</f>
        <v/>
      </c>
      <c r="O199" s="1" t="str">
        <f>IF(AND($C199&gt;=Params!$C$13+((Params!$E$17-Params!$C$13)/(Params!$E$33-Params!$C$33))*($B199-Params!$C$33),$C199&gt;=Params!$E$17+((Params!$H$13-Params!$E$17)/(Params!$H$33-Params!$E$33))*($B199-Params!$E$33),$C199&lt;Params!$C$13+((Params!$D$9-Params!$C$13)/(Params!$D$33-Params!$C$33))*($B199-Params!$C$33),$C199&lt;Params!$D$9+((Params!$H$13-Params!$D$9)/(Params!$H$33-Params!$D$33))*($B199-Params!$D$33)),$O$2,"")</f>
        <v/>
      </c>
      <c r="P199" s="1" t="str">
        <f>IF(AND($C199&gt;=Params!$D$9+((Params!$H$13-Params!$D$9)/(Params!$H$33-Params!$D$33))*($B199-Params!$D$33),$C199&gt;=Params!$H$13+((Params!$K$9-Params!$H$13)/(Params!$K$33-Params!$H$33))*($B199-Params!$H$33),$C199&lt;Params!$D$9+((Params!$G$4-Params!$D$9)/(Params!$G$33-Params!$D$33))*($B199-Params!$D$33),$C199&lt;Params!$G$4+((Params!$K$9-Params!$G$4)/(Params!$K$33-Params!$G$33))*($B199-Params!$G$33)),$P$2,"")</f>
        <v/>
      </c>
      <c r="Q199" s="1" t="str">
        <f>IF(AND($C199&gt;=Params!$G$4+((Params!$K$9-Params!$G$4)/(Params!$K$33-Params!$G$33))*($B199-Params!$G$33),$C199&gt;Params!$K$9+((Params!$L$5-Params!$K$9)/(Params!$L$33-Params!$K$33))*($B199-Params!$K$33),$C199&lt;Params!$G$4+((Params!$L$5-Params!$G$4)/(Params!$L$33-Params!$G$33))*($B199-Params!$G$33)),$Q$2,"")</f>
        <v/>
      </c>
      <c r="R199" s="2" t="str">
        <f>IF(AND(OR($B199&lt;Params!$A$33,AND($B199&gt;=Params!$A$33,$B199&lt;Params!$C$33,$C199&gt;=Params!$A$18+((Params!$C$13-Params!$A$18)/(Params!$C$33-Params!$A$33))*($B199-Params!$A$33)),AND($B199&gt;=Params!$C$33,$B199&lt;Params!$D$33,$C199&gt;=Params!$C$13+((Params!$D$9-Params!$C$13)/(Params!$D$33-Params!$C$33))*($B199-Params!$C$33)),AND($B199&gt;=Params!$D$33,$C199&gt;=Params!$D$9+((Params!$G$4-Params!$D$9)/(Params!$G$33-Params!$D$33))*($B199-Params!$D$33))),$C199&lt;Params!$G$4,$B199&gt;0,$C199&gt;0),$R$2,"")</f>
        <v/>
      </c>
      <c r="S199" s="18" t="str">
        <f t="shared" si="3"/>
        <v>Basalt</v>
      </c>
      <c r="T199" s="14" t="str">
        <f>IF(AND($S199&lt;&gt;$J$2,$S199&lt;&gt;$K$2,$S199&lt;&gt;$L$2),"",
IF($S199=$J$2,IF(Data!$C199&gt;=Data!$D199+2,"Hawaiite","Potassic Trachybasalt"),
IF($S199=$K$2,IF(Data!$C199&gt;=Data!$D199+2,"Mugearite","Shoshonite"),
IF($S199=$L$2,(IF(Data!$C199&gt;=Data!$D199+2,"Benmoreite","Latite")),""))))</f>
        <v/>
      </c>
    </row>
    <row r="200" spans="1:20" x14ac:dyDescent="0.2">
      <c r="A200" s="16" t="str">
        <f>Data!$A200</f>
        <v>Lesne et al 2011</v>
      </c>
      <c r="B200" s="27">
        <f>Data!$B200</f>
        <v>49.4</v>
      </c>
      <c r="C200" s="28">
        <f>Data!$C200+Data!$D200</f>
        <v>4.1999999999999993</v>
      </c>
      <c r="D200" s="1" t="str">
        <f>IF(AND(AND($B200&gt;=Params!$A$33,$B200&lt;Params!$C$33),AND($C200&gt;=Params!$A$32,$C200&lt;Params!$A$26)),$D$2,"")</f>
        <v/>
      </c>
      <c r="E200" s="1" t="str">
        <f>IF(AND(AND($B200&gt;=Params!$C$33,$B200&lt;Params!$F$33),AND($C200&gt;=Params!$C$32,$C200&lt;Params!$C$22)),$E$2,"")</f>
        <v>Basalt</v>
      </c>
      <c r="F200" s="4" t="str">
        <f>IF(AND($B200&gt;=Params!$F$33,$B200&lt;Params!$J$33,$C200&lt;Params!$F$22+((Params!$J$20-Params!$F$22)/(Params!$J$33-Params!$F$33))*($B200-Params!$F$33)),$F$2,"")</f>
        <v/>
      </c>
      <c r="G200" s="4" t="str">
        <f>IF(AND($B200&gt;=Params!$J$33,$B200&lt;Params!$N$33,$C200&lt;Params!$J$20+((Params!$N$18-Params!$J$20)/(Params!$N$33-Params!$J$33))*($B200-Params!$J$33)),$G$2,"")</f>
        <v/>
      </c>
      <c r="H200" s="4" t="str">
        <f>IF(AND($B200&gt;=Params!$N$33,$C200&lt;Params!$N$18+((Params!$Q$16-Params!$N$18)/(Params!$Q$33-Params!$N$33))*($B200-Params!$N$33),C$3&lt;Params!$Q$16+((Params!$S$32-Params!$Q$16)/(Params!$S$33-Params!$Q$33))*($B200-Params!$Q$33)),$H$2,"")</f>
        <v/>
      </c>
      <c r="I200" s="12" t="str">
        <f>IF(AND($B200&gt;=Params!$Q$33,$C200&gt;=Params!$Q$16+((Params!$S$32-Params!$Q$16)/(Params!$S$33-Params!$Q$33))*($B200-Params!$Q$33)),$I$2,"")</f>
        <v/>
      </c>
      <c r="J200" s="1" t="str">
        <f>IF(AND($C200&gt;=Params!$C$22,$C200&lt;Params!$C$22+((Params!$E$17-Params!$C$22)/(Params!$E$33-Params!$C$33))*($B200-Params!$C$33),$C200&lt;Params!$E$17+((Params!$F$22-Params!$E$17)/(Params!$F$33-Params!$E$33))*($B200-Params!$E$33)),$J$2,"")</f>
        <v/>
      </c>
      <c r="K200" s="1" t="str">
        <f>IF(AND($C200&gt;=Params!$E$17+((Params!$F$22-Params!$E$17)/(Params!$F$33-Params!$E$33))*($B200-Params!$E$33),$C200&gt;=Params!$F$22+((Params!$J$20-Params!$F$22)/(Params!$J$33-Params!$F$33))*($B200-Params!$F$33),$C200&lt;Params!$E$17+((Params!$H$13-Params!$E$17)/(Params!$H$33-Params!$E$33))*($B200-Params!$E$33),$C200&lt;Params!$H$13+((Params!$J$20-Params!$H$13)/(Params!$J$33-Params!$H$33))*($B200-Params!$H$33)),$K$2,"")</f>
        <v/>
      </c>
      <c r="L200" s="1" t="str">
        <f>IF(AND($C200&gt;=Params!$H$13+((Params!$J$20-Params!$H$13)/(Params!$J$33-Params!$H$33))*($B200-Params!$H$33),$C200&gt;=Params!$J$20+((Params!$N$18-Params!$J$20)/(Params!$N$33-Params!$J$33))*($B200-Params!$J$33),$C200&lt;Params!$H$13+((Params!$K$9-Params!$H$13)/(Params!$K$33-Params!$H$33))*($B200-Params!$H$33),$C200&lt;Params!$K$9+((Params!$N$18-Params!$K$9)/(Params!$N$33-Params!$K$33))*($B200-Params!$K$33)),$L$2,"")</f>
        <v/>
      </c>
      <c r="M200" s="2" t="str">
        <f>IF(AND($C200&gt;=Params!$K$9+((Params!$N$18-Params!$K$9)/(Params!$N$33-Params!$K$33))*($B200-Params!$K$33),$C200&gt;=Params!$N$18+((Params!$Q$16-Params!$N$18)/(Params!$Q$33-Params!$N230))*($B200-Params!$Q$33),$C200&lt;Params!$K$9+((Params!$L$5-Params!$K$9)/(Params!$L$33-Params!$K$33))*($B200-Params!$K$33),$C200&lt;Params!$L$5+((Params!$Q$4-Params!$L$5)/(Params!$Q$33-Params!$L$33))*($B200-Params!$L$33),$B200&lt;Params!$Q$33),$M$2,"")</f>
        <v/>
      </c>
      <c r="N200" s="3" t="str">
        <f>IF(OR(AND($C200&gt;=Params!$A$26,$B200&gt;=Params!$A$33,$B200&lt;Params!$C$33,$C200&lt;Params!$A$18+((Params!$C$13-Params!$A$18)/(Params!$C$33-Params!$A$33))*($B200-Params!$A$33)),AND($B200&gt;=Params!$C$33,$C200&gt;Params!$C$22+((Params!$E$17-Params!$C$22)/(Params!$E$33-Params!$C$33))*($B200-Params!$C$33),$C200&lt;Params!$C$13+((Params!$E$17-Params!$C$13)/(Params!$E$33-Params!$C$33))*($B200-Params!$C$33))),$N$2,"")</f>
        <v/>
      </c>
      <c r="O200" s="1" t="str">
        <f>IF(AND($C200&gt;=Params!$C$13+((Params!$E$17-Params!$C$13)/(Params!$E$33-Params!$C$33))*($B200-Params!$C$33),$C200&gt;=Params!$E$17+((Params!$H$13-Params!$E$17)/(Params!$H$33-Params!$E$33))*($B200-Params!$E$33),$C200&lt;Params!$C$13+((Params!$D$9-Params!$C$13)/(Params!$D$33-Params!$C$33))*($B200-Params!$C$33),$C200&lt;Params!$D$9+((Params!$H$13-Params!$D$9)/(Params!$H$33-Params!$D$33))*($B200-Params!$D$33)),$O$2,"")</f>
        <v/>
      </c>
      <c r="P200" s="1" t="str">
        <f>IF(AND($C200&gt;=Params!$D$9+((Params!$H$13-Params!$D$9)/(Params!$H$33-Params!$D$33))*($B200-Params!$D$33),$C200&gt;=Params!$H$13+((Params!$K$9-Params!$H$13)/(Params!$K$33-Params!$H$33))*($B200-Params!$H$33),$C200&lt;Params!$D$9+((Params!$G$4-Params!$D$9)/(Params!$G$33-Params!$D$33))*($B200-Params!$D$33),$C200&lt;Params!$G$4+((Params!$K$9-Params!$G$4)/(Params!$K$33-Params!$G$33))*($B200-Params!$G$33)),$P$2,"")</f>
        <v/>
      </c>
      <c r="Q200" s="1" t="str">
        <f>IF(AND($C200&gt;=Params!$G$4+((Params!$K$9-Params!$G$4)/(Params!$K$33-Params!$G$33))*($B200-Params!$G$33),$C200&gt;Params!$K$9+((Params!$L$5-Params!$K$9)/(Params!$L$33-Params!$K$33))*($B200-Params!$K$33),$C200&lt;Params!$G$4+((Params!$L$5-Params!$G$4)/(Params!$L$33-Params!$G$33))*($B200-Params!$G$33)),$Q$2,"")</f>
        <v/>
      </c>
      <c r="R200" s="2" t="str">
        <f>IF(AND(OR($B200&lt;Params!$A$33,AND($B200&gt;=Params!$A$33,$B200&lt;Params!$C$33,$C200&gt;=Params!$A$18+((Params!$C$13-Params!$A$18)/(Params!$C$33-Params!$A$33))*($B200-Params!$A$33)),AND($B200&gt;=Params!$C$33,$B200&lt;Params!$D$33,$C200&gt;=Params!$C$13+((Params!$D$9-Params!$C$13)/(Params!$D$33-Params!$C$33))*($B200-Params!$C$33)),AND($B200&gt;=Params!$D$33,$C200&gt;=Params!$D$9+((Params!$G$4-Params!$D$9)/(Params!$G$33-Params!$D$33))*($B200-Params!$D$33))),$C200&lt;Params!$G$4,$B200&gt;0,$C200&gt;0),$R$2,"")</f>
        <v/>
      </c>
      <c r="S200" s="18" t="str">
        <f t="shared" si="3"/>
        <v>Basalt</v>
      </c>
      <c r="T200" s="14" t="str">
        <f>IF(AND($S200&lt;&gt;$J$2,$S200&lt;&gt;$K$2,$S200&lt;&gt;$L$2),"",
IF($S200=$J$2,IF(Data!$C200&gt;=Data!$D200+2,"Hawaiite","Potassic Trachybasalt"),
IF($S200=$K$2,IF(Data!$C200&gt;=Data!$D200+2,"Mugearite","Shoshonite"),
IF($S200=$L$2,(IF(Data!$C200&gt;=Data!$D200+2,"Benmoreite","Latite")),""))))</f>
        <v/>
      </c>
    </row>
    <row r="201" spans="1:20" x14ac:dyDescent="0.2">
      <c r="A201" s="16" t="str">
        <f>Data!$A201</f>
        <v>Lesne et al 2011</v>
      </c>
      <c r="B201" s="27">
        <f>Data!$B201</f>
        <v>49.4</v>
      </c>
      <c r="C201" s="28">
        <f>Data!$C201+Data!$D201</f>
        <v>4.1999999999999993</v>
      </c>
      <c r="D201" s="1" t="str">
        <f>IF(AND(AND($B201&gt;=Params!$A$33,$B201&lt;Params!$C$33),AND($C201&gt;=Params!$A$32,$C201&lt;Params!$A$26)),$D$2,"")</f>
        <v/>
      </c>
      <c r="E201" s="1" t="str">
        <f>IF(AND(AND($B201&gt;=Params!$C$33,$B201&lt;Params!$F$33),AND($C201&gt;=Params!$C$32,$C201&lt;Params!$C$22)),$E$2,"")</f>
        <v>Basalt</v>
      </c>
      <c r="F201" s="4" t="str">
        <f>IF(AND($B201&gt;=Params!$F$33,$B201&lt;Params!$J$33,$C201&lt;Params!$F$22+((Params!$J$20-Params!$F$22)/(Params!$J$33-Params!$F$33))*($B201-Params!$F$33)),$F$2,"")</f>
        <v/>
      </c>
      <c r="G201" s="4" t="str">
        <f>IF(AND($B201&gt;=Params!$J$33,$B201&lt;Params!$N$33,$C201&lt;Params!$J$20+((Params!$N$18-Params!$J$20)/(Params!$N$33-Params!$J$33))*($B201-Params!$J$33)),$G$2,"")</f>
        <v/>
      </c>
      <c r="H201" s="4" t="str">
        <f>IF(AND($B201&gt;=Params!$N$33,$C201&lt;Params!$N$18+((Params!$Q$16-Params!$N$18)/(Params!$Q$33-Params!$N$33))*($B201-Params!$N$33),C$3&lt;Params!$Q$16+((Params!$S$32-Params!$Q$16)/(Params!$S$33-Params!$Q$33))*($B201-Params!$Q$33)),$H$2,"")</f>
        <v/>
      </c>
      <c r="I201" s="12" t="str">
        <f>IF(AND($B201&gt;=Params!$Q$33,$C201&gt;=Params!$Q$16+((Params!$S$32-Params!$Q$16)/(Params!$S$33-Params!$Q$33))*($B201-Params!$Q$33)),$I$2,"")</f>
        <v/>
      </c>
      <c r="J201" s="1" t="str">
        <f>IF(AND($C201&gt;=Params!$C$22,$C201&lt;Params!$C$22+((Params!$E$17-Params!$C$22)/(Params!$E$33-Params!$C$33))*($B201-Params!$C$33),$C201&lt;Params!$E$17+((Params!$F$22-Params!$E$17)/(Params!$F$33-Params!$E$33))*($B201-Params!$E$33)),$J$2,"")</f>
        <v/>
      </c>
      <c r="K201" s="1" t="str">
        <f>IF(AND($C201&gt;=Params!$E$17+((Params!$F$22-Params!$E$17)/(Params!$F$33-Params!$E$33))*($B201-Params!$E$33),$C201&gt;=Params!$F$22+((Params!$J$20-Params!$F$22)/(Params!$J$33-Params!$F$33))*($B201-Params!$F$33),$C201&lt;Params!$E$17+((Params!$H$13-Params!$E$17)/(Params!$H$33-Params!$E$33))*($B201-Params!$E$33),$C201&lt;Params!$H$13+((Params!$J$20-Params!$H$13)/(Params!$J$33-Params!$H$33))*($B201-Params!$H$33)),$K$2,"")</f>
        <v/>
      </c>
      <c r="L201" s="1" t="str">
        <f>IF(AND($C201&gt;=Params!$H$13+((Params!$J$20-Params!$H$13)/(Params!$J$33-Params!$H$33))*($B201-Params!$H$33),$C201&gt;=Params!$J$20+((Params!$N$18-Params!$J$20)/(Params!$N$33-Params!$J$33))*($B201-Params!$J$33),$C201&lt;Params!$H$13+((Params!$K$9-Params!$H$13)/(Params!$K$33-Params!$H$33))*($B201-Params!$H$33),$C201&lt;Params!$K$9+((Params!$N$18-Params!$K$9)/(Params!$N$33-Params!$K$33))*($B201-Params!$K$33)),$L$2,"")</f>
        <v/>
      </c>
      <c r="M201" s="2" t="str">
        <f>IF(AND($C201&gt;=Params!$K$9+((Params!$N$18-Params!$K$9)/(Params!$N$33-Params!$K$33))*($B201-Params!$K$33),$C201&gt;=Params!$N$18+((Params!$Q$16-Params!$N$18)/(Params!$Q$33-Params!$N231))*($B201-Params!$Q$33),$C201&lt;Params!$K$9+((Params!$L$5-Params!$K$9)/(Params!$L$33-Params!$K$33))*($B201-Params!$K$33),$C201&lt;Params!$L$5+((Params!$Q$4-Params!$L$5)/(Params!$Q$33-Params!$L$33))*($B201-Params!$L$33),$B201&lt;Params!$Q$33),$M$2,"")</f>
        <v/>
      </c>
      <c r="N201" s="3" t="str">
        <f>IF(OR(AND($C201&gt;=Params!$A$26,$B201&gt;=Params!$A$33,$B201&lt;Params!$C$33,$C201&lt;Params!$A$18+((Params!$C$13-Params!$A$18)/(Params!$C$33-Params!$A$33))*($B201-Params!$A$33)),AND($B201&gt;=Params!$C$33,$C201&gt;Params!$C$22+((Params!$E$17-Params!$C$22)/(Params!$E$33-Params!$C$33))*($B201-Params!$C$33),$C201&lt;Params!$C$13+((Params!$E$17-Params!$C$13)/(Params!$E$33-Params!$C$33))*($B201-Params!$C$33))),$N$2,"")</f>
        <v/>
      </c>
      <c r="O201" s="1" t="str">
        <f>IF(AND($C201&gt;=Params!$C$13+((Params!$E$17-Params!$C$13)/(Params!$E$33-Params!$C$33))*($B201-Params!$C$33),$C201&gt;=Params!$E$17+((Params!$H$13-Params!$E$17)/(Params!$H$33-Params!$E$33))*($B201-Params!$E$33),$C201&lt;Params!$C$13+((Params!$D$9-Params!$C$13)/(Params!$D$33-Params!$C$33))*($B201-Params!$C$33),$C201&lt;Params!$D$9+((Params!$H$13-Params!$D$9)/(Params!$H$33-Params!$D$33))*($B201-Params!$D$33)),$O$2,"")</f>
        <v/>
      </c>
      <c r="P201" s="1" t="str">
        <f>IF(AND($C201&gt;=Params!$D$9+((Params!$H$13-Params!$D$9)/(Params!$H$33-Params!$D$33))*($B201-Params!$D$33),$C201&gt;=Params!$H$13+((Params!$K$9-Params!$H$13)/(Params!$K$33-Params!$H$33))*($B201-Params!$H$33),$C201&lt;Params!$D$9+((Params!$G$4-Params!$D$9)/(Params!$G$33-Params!$D$33))*($B201-Params!$D$33),$C201&lt;Params!$G$4+((Params!$K$9-Params!$G$4)/(Params!$K$33-Params!$G$33))*($B201-Params!$G$33)),$P$2,"")</f>
        <v/>
      </c>
      <c r="Q201" s="1" t="str">
        <f>IF(AND($C201&gt;=Params!$G$4+((Params!$K$9-Params!$G$4)/(Params!$K$33-Params!$G$33))*($B201-Params!$G$33),$C201&gt;Params!$K$9+((Params!$L$5-Params!$K$9)/(Params!$L$33-Params!$K$33))*($B201-Params!$K$33),$C201&lt;Params!$G$4+((Params!$L$5-Params!$G$4)/(Params!$L$33-Params!$G$33))*($B201-Params!$G$33)),$Q$2,"")</f>
        <v/>
      </c>
      <c r="R201" s="2" t="str">
        <f>IF(AND(OR($B201&lt;Params!$A$33,AND($B201&gt;=Params!$A$33,$B201&lt;Params!$C$33,$C201&gt;=Params!$A$18+((Params!$C$13-Params!$A$18)/(Params!$C$33-Params!$A$33))*($B201-Params!$A$33)),AND($B201&gt;=Params!$C$33,$B201&lt;Params!$D$33,$C201&gt;=Params!$C$13+((Params!$D$9-Params!$C$13)/(Params!$D$33-Params!$C$33))*($B201-Params!$C$33)),AND($B201&gt;=Params!$D$33,$C201&gt;=Params!$D$9+((Params!$G$4-Params!$D$9)/(Params!$G$33-Params!$D$33))*($B201-Params!$D$33))),$C201&lt;Params!$G$4,$B201&gt;0,$C201&gt;0),$R$2,"")</f>
        <v/>
      </c>
      <c r="S201" s="18" t="str">
        <f t="shared" si="3"/>
        <v>Basalt</v>
      </c>
      <c r="T201" s="14" t="str">
        <f>IF(AND($S201&lt;&gt;$J$2,$S201&lt;&gt;$K$2,$S201&lt;&gt;$L$2),"",
IF($S201=$J$2,IF(Data!$C201&gt;=Data!$D201+2,"Hawaiite","Potassic Trachybasalt"),
IF($S201=$K$2,IF(Data!$C201&gt;=Data!$D201+2,"Mugearite","Shoshonite"),
IF($S201=$L$2,(IF(Data!$C201&gt;=Data!$D201+2,"Benmoreite","Latite")),""))))</f>
        <v/>
      </c>
    </row>
    <row r="202" spans="1:20" x14ac:dyDescent="0.2">
      <c r="A202" s="16" t="str">
        <f>Data!$A202</f>
        <v>Lesne et al 2011</v>
      </c>
      <c r="B202" s="27">
        <f>Data!$B202</f>
        <v>49.4</v>
      </c>
      <c r="C202" s="28">
        <f>Data!$C202+Data!$D202</f>
        <v>4.1999999999999993</v>
      </c>
      <c r="D202" s="1" t="str">
        <f>IF(AND(AND($B202&gt;=Params!$A$33,$B202&lt;Params!$C$33),AND($C202&gt;=Params!$A$32,$C202&lt;Params!$A$26)),$D$2,"")</f>
        <v/>
      </c>
      <c r="E202" s="1" t="str">
        <f>IF(AND(AND($B202&gt;=Params!$C$33,$B202&lt;Params!$F$33),AND($C202&gt;=Params!$C$32,$C202&lt;Params!$C$22)),$E$2,"")</f>
        <v>Basalt</v>
      </c>
      <c r="F202" s="4" t="str">
        <f>IF(AND($B202&gt;=Params!$F$33,$B202&lt;Params!$J$33,$C202&lt;Params!$F$22+((Params!$J$20-Params!$F$22)/(Params!$J$33-Params!$F$33))*($B202-Params!$F$33)),$F$2,"")</f>
        <v/>
      </c>
      <c r="G202" s="4" t="str">
        <f>IF(AND($B202&gt;=Params!$J$33,$B202&lt;Params!$N$33,$C202&lt;Params!$J$20+((Params!$N$18-Params!$J$20)/(Params!$N$33-Params!$J$33))*($B202-Params!$J$33)),$G$2,"")</f>
        <v/>
      </c>
      <c r="H202" s="4" t="str">
        <f>IF(AND($B202&gt;=Params!$N$33,$C202&lt;Params!$N$18+((Params!$Q$16-Params!$N$18)/(Params!$Q$33-Params!$N$33))*($B202-Params!$N$33),C$3&lt;Params!$Q$16+((Params!$S$32-Params!$Q$16)/(Params!$S$33-Params!$Q$33))*($B202-Params!$Q$33)),$H$2,"")</f>
        <v/>
      </c>
      <c r="I202" s="12" t="str">
        <f>IF(AND($B202&gt;=Params!$Q$33,$C202&gt;=Params!$Q$16+((Params!$S$32-Params!$Q$16)/(Params!$S$33-Params!$Q$33))*($B202-Params!$Q$33)),$I$2,"")</f>
        <v/>
      </c>
      <c r="J202" s="1" t="str">
        <f>IF(AND($C202&gt;=Params!$C$22,$C202&lt;Params!$C$22+((Params!$E$17-Params!$C$22)/(Params!$E$33-Params!$C$33))*($B202-Params!$C$33),$C202&lt;Params!$E$17+((Params!$F$22-Params!$E$17)/(Params!$F$33-Params!$E$33))*($B202-Params!$E$33)),$J$2,"")</f>
        <v/>
      </c>
      <c r="K202" s="1" t="str">
        <f>IF(AND($C202&gt;=Params!$E$17+((Params!$F$22-Params!$E$17)/(Params!$F$33-Params!$E$33))*($B202-Params!$E$33),$C202&gt;=Params!$F$22+((Params!$J$20-Params!$F$22)/(Params!$J$33-Params!$F$33))*($B202-Params!$F$33),$C202&lt;Params!$E$17+((Params!$H$13-Params!$E$17)/(Params!$H$33-Params!$E$33))*($B202-Params!$E$33),$C202&lt;Params!$H$13+((Params!$J$20-Params!$H$13)/(Params!$J$33-Params!$H$33))*($B202-Params!$H$33)),$K$2,"")</f>
        <v/>
      </c>
      <c r="L202" s="1" t="str">
        <f>IF(AND($C202&gt;=Params!$H$13+((Params!$J$20-Params!$H$13)/(Params!$J$33-Params!$H$33))*($B202-Params!$H$33),$C202&gt;=Params!$J$20+((Params!$N$18-Params!$J$20)/(Params!$N$33-Params!$J$33))*($B202-Params!$J$33),$C202&lt;Params!$H$13+((Params!$K$9-Params!$H$13)/(Params!$K$33-Params!$H$33))*($B202-Params!$H$33),$C202&lt;Params!$K$9+((Params!$N$18-Params!$K$9)/(Params!$N$33-Params!$K$33))*($B202-Params!$K$33)),$L$2,"")</f>
        <v/>
      </c>
      <c r="M202" s="2" t="str">
        <f>IF(AND($C202&gt;=Params!$K$9+((Params!$N$18-Params!$K$9)/(Params!$N$33-Params!$K$33))*($B202-Params!$K$33),$C202&gt;=Params!$N$18+((Params!$Q$16-Params!$N$18)/(Params!$Q$33-Params!$N232))*($B202-Params!$Q$33),$C202&lt;Params!$K$9+((Params!$L$5-Params!$K$9)/(Params!$L$33-Params!$K$33))*($B202-Params!$K$33),$C202&lt;Params!$L$5+((Params!$Q$4-Params!$L$5)/(Params!$Q$33-Params!$L$33))*($B202-Params!$L$33),$B202&lt;Params!$Q$33),$M$2,"")</f>
        <v/>
      </c>
      <c r="N202" s="3" t="str">
        <f>IF(OR(AND($C202&gt;=Params!$A$26,$B202&gt;=Params!$A$33,$B202&lt;Params!$C$33,$C202&lt;Params!$A$18+((Params!$C$13-Params!$A$18)/(Params!$C$33-Params!$A$33))*($B202-Params!$A$33)),AND($B202&gt;=Params!$C$33,$C202&gt;Params!$C$22+((Params!$E$17-Params!$C$22)/(Params!$E$33-Params!$C$33))*($B202-Params!$C$33),$C202&lt;Params!$C$13+((Params!$E$17-Params!$C$13)/(Params!$E$33-Params!$C$33))*($B202-Params!$C$33))),$N$2,"")</f>
        <v/>
      </c>
      <c r="O202" s="1" t="str">
        <f>IF(AND($C202&gt;=Params!$C$13+((Params!$E$17-Params!$C$13)/(Params!$E$33-Params!$C$33))*($B202-Params!$C$33),$C202&gt;=Params!$E$17+((Params!$H$13-Params!$E$17)/(Params!$H$33-Params!$E$33))*($B202-Params!$E$33),$C202&lt;Params!$C$13+((Params!$D$9-Params!$C$13)/(Params!$D$33-Params!$C$33))*($B202-Params!$C$33),$C202&lt;Params!$D$9+((Params!$H$13-Params!$D$9)/(Params!$H$33-Params!$D$33))*($B202-Params!$D$33)),$O$2,"")</f>
        <v/>
      </c>
      <c r="P202" s="1" t="str">
        <f>IF(AND($C202&gt;=Params!$D$9+((Params!$H$13-Params!$D$9)/(Params!$H$33-Params!$D$33))*($B202-Params!$D$33),$C202&gt;=Params!$H$13+((Params!$K$9-Params!$H$13)/(Params!$K$33-Params!$H$33))*($B202-Params!$H$33),$C202&lt;Params!$D$9+((Params!$G$4-Params!$D$9)/(Params!$G$33-Params!$D$33))*($B202-Params!$D$33),$C202&lt;Params!$G$4+((Params!$K$9-Params!$G$4)/(Params!$K$33-Params!$G$33))*($B202-Params!$G$33)),$P$2,"")</f>
        <v/>
      </c>
      <c r="Q202" s="1" t="str">
        <f>IF(AND($C202&gt;=Params!$G$4+((Params!$K$9-Params!$G$4)/(Params!$K$33-Params!$G$33))*($B202-Params!$G$33),$C202&gt;Params!$K$9+((Params!$L$5-Params!$K$9)/(Params!$L$33-Params!$K$33))*($B202-Params!$K$33),$C202&lt;Params!$G$4+((Params!$L$5-Params!$G$4)/(Params!$L$33-Params!$G$33))*($B202-Params!$G$33)),$Q$2,"")</f>
        <v/>
      </c>
      <c r="R202" s="2" t="str">
        <f>IF(AND(OR($B202&lt;Params!$A$33,AND($B202&gt;=Params!$A$33,$B202&lt;Params!$C$33,$C202&gt;=Params!$A$18+((Params!$C$13-Params!$A$18)/(Params!$C$33-Params!$A$33))*($B202-Params!$A$33)),AND($B202&gt;=Params!$C$33,$B202&lt;Params!$D$33,$C202&gt;=Params!$C$13+((Params!$D$9-Params!$C$13)/(Params!$D$33-Params!$C$33))*($B202-Params!$C$33)),AND($B202&gt;=Params!$D$33,$C202&gt;=Params!$D$9+((Params!$G$4-Params!$D$9)/(Params!$G$33-Params!$D$33))*($B202-Params!$D$33))),$C202&lt;Params!$G$4,$B202&gt;0,$C202&gt;0),$R$2,"")</f>
        <v/>
      </c>
      <c r="S202" s="18" t="str">
        <f t="shared" si="3"/>
        <v>Basalt</v>
      </c>
      <c r="T202" s="14" t="str">
        <f>IF(AND($S202&lt;&gt;$J$2,$S202&lt;&gt;$K$2,$S202&lt;&gt;$L$2),"",
IF($S202=$J$2,IF(Data!$C202&gt;=Data!$D202+2,"Hawaiite","Potassic Trachybasalt"),
IF($S202=$K$2,IF(Data!$C202&gt;=Data!$D202+2,"Mugearite","Shoshonite"),
IF($S202=$L$2,(IF(Data!$C202&gt;=Data!$D202+2,"Benmoreite","Latite")),""))))</f>
        <v/>
      </c>
    </row>
    <row r="203" spans="1:20" x14ac:dyDescent="0.2">
      <c r="A203" s="16" t="str">
        <f>Data!$A203</f>
        <v>Lesne et al 2011</v>
      </c>
      <c r="B203" s="27">
        <f>Data!$B203</f>
        <v>49.4</v>
      </c>
      <c r="C203" s="28">
        <f>Data!$C203+Data!$D203</f>
        <v>4.1999999999999993</v>
      </c>
      <c r="D203" s="1" t="str">
        <f>IF(AND(AND($B203&gt;=Params!$A$33,$B203&lt;Params!$C$33),AND($C203&gt;=Params!$A$32,$C203&lt;Params!$A$26)),$D$2,"")</f>
        <v/>
      </c>
      <c r="E203" s="1" t="str">
        <f>IF(AND(AND($B203&gt;=Params!$C$33,$B203&lt;Params!$F$33),AND($C203&gt;=Params!$C$32,$C203&lt;Params!$C$22)),$E$2,"")</f>
        <v>Basalt</v>
      </c>
      <c r="F203" s="4" t="str">
        <f>IF(AND($B203&gt;=Params!$F$33,$B203&lt;Params!$J$33,$C203&lt;Params!$F$22+((Params!$J$20-Params!$F$22)/(Params!$J$33-Params!$F$33))*($B203-Params!$F$33)),$F$2,"")</f>
        <v/>
      </c>
      <c r="G203" s="4" t="str">
        <f>IF(AND($B203&gt;=Params!$J$33,$B203&lt;Params!$N$33,$C203&lt;Params!$J$20+((Params!$N$18-Params!$J$20)/(Params!$N$33-Params!$J$33))*($B203-Params!$J$33)),$G$2,"")</f>
        <v/>
      </c>
      <c r="H203" s="4" t="str">
        <f>IF(AND($B203&gt;=Params!$N$33,$C203&lt;Params!$N$18+((Params!$Q$16-Params!$N$18)/(Params!$Q$33-Params!$N$33))*($B203-Params!$N$33),C$3&lt;Params!$Q$16+((Params!$S$32-Params!$Q$16)/(Params!$S$33-Params!$Q$33))*($B203-Params!$Q$33)),$H$2,"")</f>
        <v/>
      </c>
      <c r="I203" s="12" t="str">
        <f>IF(AND($B203&gt;=Params!$Q$33,$C203&gt;=Params!$Q$16+((Params!$S$32-Params!$Q$16)/(Params!$S$33-Params!$Q$33))*($B203-Params!$Q$33)),$I$2,"")</f>
        <v/>
      </c>
      <c r="J203" s="1" t="str">
        <f>IF(AND($C203&gt;=Params!$C$22,$C203&lt;Params!$C$22+((Params!$E$17-Params!$C$22)/(Params!$E$33-Params!$C$33))*($B203-Params!$C$33),$C203&lt;Params!$E$17+((Params!$F$22-Params!$E$17)/(Params!$F$33-Params!$E$33))*($B203-Params!$E$33)),$J$2,"")</f>
        <v/>
      </c>
      <c r="K203" s="1" t="str">
        <f>IF(AND($C203&gt;=Params!$E$17+((Params!$F$22-Params!$E$17)/(Params!$F$33-Params!$E$33))*($B203-Params!$E$33),$C203&gt;=Params!$F$22+((Params!$J$20-Params!$F$22)/(Params!$J$33-Params!$F$33))*($B203-Params!$F$33),$C203&lt;Params!$E$17+((Params!$H$13-Params!$E$17)/(Params!$H$33-Params!$E$33))*($B203-Params!$E$33),$C203&lt;Params!$H$13+((Params!$J$20-Params!$H$13)/(Params!$J$33-Params!$H$33))*($B203-Params!$H$33)),$K$2,"")</f>
        <v/>
      </c>
      <c r="L203" s="1" t="str">
        <f>IF(AND($C203&gt;=Params!$H$13+((Params!$J$20-Params!$H$13)/(Params!$J$33-Params!$H$33))*($B203-Params!$H$33),$C203&gt;=Params!$J$20+((Params!$N$18-Params!$J$20)/(Params!$N$33-Params!$J$33))*($B203-Params!$J$33),$C203&lt;Params!$H$13+((Params!$K$9-Params!$H$13)/(Params!$K$33-Params!$H$33))*($B203-Params!$H$33),$C203&lt;Params!$K$9+((Params!$N$18-Params!$K$9)/(Params!$N$33-Params!$K$33))*($B203-Params!$K$33)),$L$2,"")</f>
        <v/>
      </c>
      <c r="M203" s="2" t="str">
        <f>IF(AND($C203&gt;=Params!$K$9+((Params!$N$18-Params!$K$9)/(Params!$N$33-Params!$K$33))*($B203-Params!$K$33),$C203&gt;=Params!$N$18+((Params!$Q$16-Params!$N$18)/(Params!$Q$33-Params!$N233))*($B203-Params!$Q$33),$C203&lt;Params!$K$9+((Params!$L$5-Params!$K$9)/(Params!$L$33-Params!$K$33))*($B203-Params!$K$33),$C203&lt;Params!$L$5+((Params!$Q$4-Params!$L$5)/(Params!$Q$33-Params!$L$33))*($B203-Params!$L$33),$B203&lt;Params!$Q$33),$M$2,"")</f>
        <v/>
      </c>
      <c r="N203" s="3" t="str">
        <f>IF(OR(AND($C203&gt;=Params!$A$26,$B203&gt;=Params!$A$33,$B203&lt;Params!$C$33,$C203&lt;Params!$A$18+((Params!$C$13-Params!$A$18)/(Params!$C$33-Params!$A$33))*($B203-Params!$A$33)),AND($B203&gt;=Params!$C$33,$C203&gt;Params!$C$22+((Params!$E$17-Params!$C$22)/(Params!$E$33-Params!$C$33))*($B203-Params!$C$33),$C203&lt;Params!$C$13+((Params!$E$17-Params!$C$13)/(Params!$E$33-Params!$C$33))*($B203-Params!$C$33))),$N$2,"")</f>
        <v/>
      </c>
      <c r="O203" s="1" t="str">
        <f>IF(AND($C203&gt;=Params!$C$13+((Params!$E$17-Params!$C$13)/(Params!$E$33-Params!$C$33))*($B203-Params!$C$33),$C203&gt;=Params!$E$17+((Params!$H$13-Params!$E$17)/(Params!$H$33-Params!$E$33))*($B203-Params!$E$33),$C203&lt;Params!$C$13+((Params!$D$9-Params!$C$13)/(Params!$D$33-Params!$C$33))*($B203-Params!$C$33),$C203&lt;Params!$D$9+((Params!$H$13-Params!$D$9)/(Params!$H$33-Params!$D$33))*($B203-Params!$D$33)),$O$2,"")</f>
        <v/>
      </c>
      <c r="P203" s="1" t="str">
        <f>IF(AND($C203&gt;=Params!$D$9+((Params!$H$13-Params!$D$9)/(Params!$H$33-Params!$D$33))*($B203-Params!$D$33),$C203&gt;=Params!$H$13+((Params!$K$9-Params!$H$13)/(Params!$K$33-Params!$H$33))*($B203-Params!$H$33),$C203&lt;Params!$D$9+((Params!$G$4-Params!$D$9)/(Params!$G$33-Params!$D$33))*($B203-Params!$D$33),$C203&lt;Params!$G$4+((Params!$K$9-Params!$G$4)/(Params!$K$33-Params!$G$33))*($B203-Params!$G$33)),$P$2,"")</f>
        <v/>
      </c>
      <c r="Q203" s="1" t="str">
        <f>IF(AND($C203&gt;=Params!$G$4+((Params!$K$9-Params!$G$4)/(Params!$K$33-Params!$G$33))*($B203-Params!$G$33),$C203&gt;Params!$K$9+((Params!$L$5-Params!$K$9)/(Params!$L$33-Params!$K$33))*($B203-Params!$K$33),$C203&lt;Params!$G$4+((Params!$L$5-Params!$G$4)/(Params!$L$33-Params!$G$33))*($B203-Params!$G$33)),$Q$2,"")</f>
        <v/>
      </c>
      <c r="R203" s="2" t="str">
        <f>IF(AND(OR($B203&lt;Params!$A$33,AND($B203&gt;=Params!$A$33,$B203&lt;Params!$C$33,$C203&gt;=Params!$A$18+((Params!$C$13-Params!$A$18)/(Params!$C$33-Params!$A$33))*($B203-Params!$A$33)),AND($B203&gt;=Params!$C$33,$B203&lt;Params!$D$33,$C203&gt;=Params!$C$13+((Params!$D$9-Params!$C$13)/(Params!$D$33-Params!$C$33))*($B203-Params!$C$33)),AND($B203&gt;=Params!$D$33,$C203&gt;=Params!$D$9+((Params!$G$4-Params!$D$9)/(Params!$G$33-Params!$D$33))*($B203-Params!$D$33))),$C203&lt;Params!$G$4,$B203&gt;0,$C203&gt;0),$R$2,"")</f>
        <v/>
      </c>
      <c r="S203" s="18" t="str">
        <f t="shared" si="3"/>
        <v>Basalt</v>
      </c>
      <c r="T203" s="14" t="str">
        <f>IF(AND($S203&lt;&gt;$J$2,$S203&lt;&gt;$K$2,$S203&lt;&gt;$L$2),"",
IF($S203=$J$2,IF(Data!$C203&gt;=Data!$D203+2,"Hawaiite","Potassic Trachybasalt"),
IF($S203=$K$2,IF(Data!$C203&gt;=Data!$D203+2,"Mugearite","Shoshonite"),
IF($S203=$L$2,(IF(Data!$C203&gt;=Data!$D203+2,"Benmoreite","Latite")),""))))</f>
        <v/>
      </c>
    </row>
    <row r="204" spans="1:20" x14ac:dyDescent="0.2">
      <c r="A204" s="16" t="str">
        <f>Data!$A204</f>
        <v>Lesne et al 2011</v>
      </c>
      <c r="B204" s="27">
        <f>Data!$B204</f>
        <v>49.4</v>
      </c>
      <c r="C204" s="28">
        <f>Data!$C204+Data!$D204</f>
        <v>4.1999999999999993</v>
      </c>
      <c r="D204" s="1" t="str">
        <f>IF(AND(AND($B204&gt;=Params!$A$33,$B204&lt;Params!$C$33),AND($C204&gt;=Params!$A$32,$C204&lt;Params!$A$26)),$D$2,"")</f>
        <v/>
      </c>
      <c r="E204" s="1" t="str">
        <f>IF(AND(AND($B204&gt;=Params!$C$33,$B204&lt;Params!$F$33),AND($C204&gt;=Params!$C$32,$C204&lt;Params!$C$22)),$E$2,"")</f>
        <v>Basalt</v>
      </c>
      <c r="F204" s="4" t="str">
        <f>IF(AND($B204&gt;=Params!$F$33,$B204&lt;Params!$J$33,$C204&lt;Params!$F$22+((Params!$J$20-Params!$F$22)/(Params!$J$33-Params!$F$33))*($B204-Params!$F$33)),$F$2,"")</f>
        <v/>
      </c>
      <c r="G204" s="4" t="str">
        <f>IF(AND($B204&gt;=Params!$J$33,$B204&lt;Params!$N$33,$C204&lt;Params!$J$20+((Params!$N$18-Params!$J$20)/(Params!$N$33-Params!$J$33))*($B204-Params!$J$33)),$G$2,"")</f>
        <v/>
      </c>
      <c r="H204" s="4" t="str">
        <f>IF(AND($B204&gt;=Params!$N$33,$C204&lt;Params!$N$18+((Params!$Q$16-Params!$N$18)/(Params!$Q$33-Params!$N$33))*($B204-Params!$N$33),C$3&lt;Params!$Q$16+((Params!$S$32-Params!$Q$16)/(Params!$S$33-Params!$Q$33))*($B204-Params!$Q$33)),$H$2,"")</f>
        <v/>
      </c>
      <c r="I204" s="12" t="str">
        <f>IF(AND($B204&gt;=Params!$Q$33,$C204&gt;=Params!$Q$16+((Params!$S$32-Params!$Q$16)/(Params!$S$33-Params!$Q$33))*($B204-Params!$Q$33)),$I$2,"")</f>
        <v/>
      </c>
      <c r="J204" s="1" t="str">
        <f>IF(AND($C204&gt;=Params!$C$22,$C204&lt;Params!$C$22+((Params!$E$17-Params!$C$22)/(Params!$E$33-Params!$C$33))*($B204-Params!$C$33),$C204&lt;Params!$E$17+((Params!$F$22-Params!$E$17)/(Params!$F$33-Params!$E$33))*($B204-Params!$E$33)),$J$2,"")</f>
        <v/>
      </c>
      <c r="K204" s="1" t="str">
        <f>IF(AND($C204&gt;=Params!$E$17+((Params!$F$22-Params!$E$17)/(Params!$F$33-Params!$E$33))*($B204-Params!$E$33),$C204&gt;=Params!$F$22+((Params!$J$20-Params!$F$22)/(Params!$J$33-Params!$F$33))*($B204-Params!$F$33),$C204&lt;Params!$E$17+((Params!$H$13-Params!$E$17)/(Params!$H$33-Params!$E$33))*($B204-Params!$E$33),$C204&lt;Params!$H$13+((Params!$J$20-Params!$H$13)/(Params!$J$33-Params!$H$33))*($B204-Params!$H$33)),$K$2,"")</f>
        <v/>
      </c>
      <c r="L204" s="1" t="str">
        <f>IF(AND($C204&gt;=Params!$H$13+((Params!$J$20-Params!$H$13)/(Params!$J$33-Params!$H$33))*($B204-Params!$H$33),$C204&gt;=Params!$J$20+((Params!$N$18-Params!$J$20)/(Params!$N$33-Params!$J$33))*($B204-Params!$J$33),$C204&lt;Params!$H$13+((Params!$K$9-Params!$H$13)/(Params!$K$33-Params!$H$33))*($B204-Params!$H$33),$C204&lt;Params!$K$9+((Params!$N$18-Params!$K$9)/(Params!$N$33-Params!$K$33))*($B204-Params!$K$33)),$L$2,"")</f>
        <v/>
      </c>
      <c r="M204" s="2" t="str">
        <f>IF(AND($C204&gt;=Params!$K$9+((Params!$N$18-Params!$K$9)/(Params!$N$33-Params!$K$33))*($B204-Params!$K$33),$C204&gt;=Params!$N$18+((Params!$Q$16-Params!$N$18)/(Params!$Q$33-Params!$N234))*($B204-Params!$Q$33),$C204&lt;Params!$K$9+((Params!$L$5-Params!$K$9)/(Params!$L$33-Params!$K$33))*($B204-Params!$K$33),$C204&lt;Params!$L$5+((Params!$Q$4-Params!$L$5)/(Params!$Q$33-Params!$L$33))*($B204-Params!$L$33),$B204&lt;Params!$Q$33),$M$2,"")</f>
        <v/>
      </c>
      <c r="N204" s="3" t="str">
        <f>IF(OR(AND($C204&gt;=Params!$A$26,$B204&gt;=Params!$A$33,$B204&lt;Params!$C$33,$C204&lt;Params!$A$18+((Params!$C$13-Params!$A$18)/(Params!$C$33-Params!$A$33))*($B204-Params!$A$33)),AND($B204&gt;=Params!$C$33,$C204&gt;Params!$C$22+((Params!$E$17-Params!$C$22)/(Params!$E$33-Params!$C$33))*($B204-Params!$C$33),$C204&lt;Params!$C$13+((Params!$E$17-Params!$C$13)/(Params!$E$33-Params!$C$33))*($B204-Params!$C$33))),$N$2,"")</f>
        <v/>
      </c>
      <c r="O204" s="1" t="str">
        <f>IF(AND($C204&gt;=Params!$C$13+((Params!$E$17-Params!$C$13)/(Params!$E$33-Params!$C$33))*($B204-Params!$C$33),$C204&gt;=Params!$E$17+((Params!$H$13-Params!$E$17)/(Params!$H$33-Params!$E$33))*($B204-Params!$E$33),$C204&lt;Params!$C$13+((Params!$D$9-Params!$C$13)/(Params!$D$33-Params!$C$33))*($B204-Params!$C$33),$C204&lt;Params!$D$9+((Params!$H$13-Params!$D$9)/(Params!$H$33-Params!$D$33))*($B204-Params!$D$33)),$O$2,"")</f>
        <v/>
      </c>
      <c r="P204" s="1" t="str">
        <f>IF(AND($C204&gt;=Params!$D$9+((Params!$H$13-Params!$D$9)/(Params!$H$33-Params!$D$33))*($B204-Params!$D$33),$C204&gt;=Params!$H$13+((Params!$K$9-Params!$H$13)/(Params!$K$33-Params!$H$33))*($B204-Params!$H$33),$C204&lt;Params!$D$9+((Params!$G$4-Params!$D$9)/(Params!$G$33-Params!$D$33))*($B204-Params!$D$33),$C204&lt;Params!$G$4+((Params!$K$9-Params!$G$4)/(Params!$K$33-Params!$G$33))*($B204-Params!$G$33)),$P$2,"")</f>
        <v/>
      </c>
      <c r="Q204" s="1" t="str">
        <f>IF(AND($C204&gt;=Params!$G$4+((Params!$K$9-Params!$G$4)/(Params!$K$33-Params!$G$33))*($B204-Params!$G$33),$C204&gt;Params!$K$9+((Params!$L$5-Params!$K$9)/(Params!$L$33-Params!$K$33))*($B204-Params!$K$33),$C204&lt;Params!$G$4+((Params!$L$5-Params!$G$4)/(Params!$L$33-Params!$G$33))*($B204-Params!$G$33)),$Q$2,"")</f>
        <v/>
      </c>
      <c r="R204" s="2" t="str">
        <f>IF(AND(OR($B204&lt;Params!$A$33,AND($B204&gt;=Params!$A$33,$B204&lt;Params!$C$33,$C204&gt;=Params!$A$18+((Params!$C$13-Params!$A$18)/(Params!$C$33-Params!$A$33))*($B204-Params!$A$33)),AND($B204&gt;=Params!$C$33,$B204&lt;Params!$D$33,$C204&gt;=Params!$C$13+((Params!$D$9-Params!$C$13)/(Params!$D$33-Params!$C$33))*($B204-Params!$C$33)),AND($B204&gt;=Params!$D$33,$C204&gt;=Params!$D$9+((Params!$G$4-Params!$D$9)/(Params!$G$33-Params!$D$33))*($B204-Params!$D$33))),$C204&lt;Params!$G$4,$B204&gt;0,$C204&gt;0),$R$2,"")</f>
        <v/>
      </c>
      <c r="S204" s="18" t="str">
        <f t="shared" si="3"/>
        <v>Basalt</v>
      </c>
      <c r="T204" s="14" t="str">
        <f>IF(AND($S204&lt;&gt;$J$2,$S204&lt;&gt;$K$2,$S204&lt;&gt;$L$2),"",
IF($S204=$J$2,IF(Data!$C204&gt;=Data!$D204+2,"Hawaiite","Potassic Trachybasalt"),
IF($S204=$K$2,IF(Data!$C204&gt;=Data!$D204+2,"Mugearite","Shoshonite"),
IF($S204=$L$2,(IF(Data!$C204&gt;=Data!$D204+2,"Benmoreite","Latite")),""))))</f>
        <v/>
      </c>
    </row>
    <row r="205" spans="1:20" x14ac:dyDescent="0.2">
      <c r="A205" s="16" t="str">
        <f>Data!$A205</f>
        <v>Lesne et al 2011</v>
      </c>
      <c r="B205" s="27">
        <f>Data!$B205</f>
        <v>49.4</v>
      </c>
      <c r="C205" s="28">
        <f>Data!$C205+Data!$D205</f>
        <v>4.1999999999999993</v>
      </c>
      <c r="D205" s="1" t="str">
        <f>IF(AND(AND($B205&gt;=Params!$A$33,$B205&lt;Params!$C$33),AND($C205&gt;=Params!$A$32,$C205&lt;Params!$A$26)),$D$2,"")</f>
        <v/>
      </c>
      <c r="E205" s="1" t="str">
        <f>IF(AND(AND($B205&gt;=Params!$C$33,$B205&lt;Params!$F$33),AND($C205&gt;=Params!$C$32,$C205&lt;Params!$C$22)),$E$2,"")</f>
        <v>Basalt</v>
      </c>
      <c r="F205" s="4" t="str">
        <f>IF(AND($B205&gt;=Params!$F$33,$B205&lt;Params!$J$33,$C205&lt;Params!$F$22+((Params!$J$20-Params!$F$22)/(Params!$J$33-Params!$F$33))*($B205-Params!$F$33)),$F$2,"")</f>
        <v/>
      </c>
      <c r="G205" s="4" t="str">
        <f>IF(AND($B205&gt;=Params!$J$33,$B205&lt;Params!$N$33,$C205&lt;Params!$J$20+((Params!$N$18-Params!$J$20)/(Params!$N$33-Params!$J$33))*($B205-Params!$J$33)),$G$2,"")</f>
        <v/>
      </c>
      <c r="H205" s="4" t="str">
        <f>IF(AND($B205&gt;=Params!$N$33,$C205&lt;Params!$N$18+((Params!$Q$16-Params!$N$18)/(Params!$Q$33-Params!$N$33))*($B205-Params!$N$33),C$3&lt;Params!$Q$16+((Params!$S$32-Params!$Q$16)/(Params!$S$33-Params!$Q$33))*($B205-Params!$Q$33)),$H$2,"")</f>
        <v/>
      </c>
      <c r="I205" s="12" t="str">
        <f>IF(AND($B205&gt;=Params!$Q$33,$C205&gt;=Params!$Q$16+((Params!$S$32-Params!$Q$16)/(Params!$S$33-Params!$Q$33))*($B205-Params!$Q$33)),$I$2,"")</f>
        <v/>
      </c>
      <c r="J205" s="1" t="str">
        <f>IF(AND($C205&gt;=Params!$C$22,$C205&lt;Params!$C$22+((Params!$E$17-Params!$C$22)/(Params!$E$33-Params!$C$33))*($B205-Params!$C$33),$C205&lt;Params!$E$17+((Params!$F$22-Params!$E$17)/(Params!$F$33-Params!$E$33))*($B205-Params!$E$33)),$J$2,"")</f>
        <v/>
      </c>
      <c r="K205" s="1" t="str">
        <f>IF(AND($C205&gt;=Params!$E$17+((Params!$F$22-Params!$E$17)/(Params!$F$33-Params!$E$33))*($B205-Params!$E$33),$C205&gt;=Params!$F$22+((Params!$J$20-Params!$F$22)/(Params!$J$33-Params!$F$33))*($B205-Params!$F$33),$C205&lt;Params!$E$17+((Params!$H$13-Params!$E$17)/(Params!$H$33-Params!$E$33))*($B205-Params!$E$33),$C205&lt;Params!$H$13+((Params!$J$20-Params!$H$13)/(Params!$J$33-Params!$H$33))*($B205-Params!$H$33)),$K$2,"")</f>
        <v/>
      </c>
      <c r="L205" s="1" t="str">
        <f>IF(AND($C205&gt;=Params!$H$13+((Params!$J$20-Params!$H$13)/(Params!$J$33-Params!$H$33))*($B205-Params!$H$33),$C205&gt;=Params!$J$20+((Params!$N$18-Params!$J$20)/(Params!$N$33-Params!$J$33))*($B205-Params!$J$33),$C205&lt;Params!$H$13+((Params!$K$9-Params!$H$13)/(Params!$K$33-Params!$H$33))*($B205-Params!$H$33),$C205&lt;Params!$K$9+((Params!$N$18-Params!$K$9)/(Params!$N$33-Params!$K$33))*($B205-Params!$K$33)),$L$2,"")</f>
        <v/>
      </c>
      <c r="M205" s="2" t="str">
        <f>IF(AND($C205&gt;=Params!$K$9+((Params!$N$18-Params!$K$9)/(Params!$N$33-Params!$K$33))*($B205-Params!$K$33),$C205&gt;=Params!$N$18+((Params!$Q$16-Params!$N$18)/(Params!$Q$33-Params!$N235))*($B205-Params!$Q$33),$C205&lt;Params!$K$9+((Params!$L$5-Params!$K$9)/(Params!$L$33-Params!$K$33))*($B205-Params!$K$33),$C205&lt;Params!$L$5+((Params!$Q$4-Params!$L$5)/(Params!$Q$33-Params!$L$33))*($B205-Params!$L$33),$B205&lt;Params!$Q$33),$M$2,"")</f>
        <v/>
      </c>
      <c r="N205" s="3" t="str">
        <f>IF(OR(AND($C205&gt;=Params!$A$26,$B205&gt;=Params!$A$33,$B205&lt;Params!$C$33,$C205&lt;Params!$A$18+((Params!$C$13-Params!$A$18)/(Params!$C$33-Params!$A$33))*($B205-Params!$A$33)),AND($B205&gt;=Params!$C$33,$C205&gt;Params!$C$22+((Params!$E$17-Params!$C$22)/(Params!$E$33-Params!$C$33))*($B205-Params!$C$33),$C205&lt;Params!$C$13+((Params!$E$17-Params!$C$13)/(Params!$E$33-Params!$C$33))*($B205-Params!$C$33))),$N$2,"")</f>
        <v/>
      </c>
      <c r="O205" s="1" t="str">
        <f>IF(AND($C205&gt;=Params!$C$13+((Params!$E$17-Params!$C$13)/(Params!$E$33-Params!$C$33))*($B205-Params!$C$33),$C205&gt;=Params!$E$17+((Params!$H$13-Params!$E$17)/(Params!$H$33-Params!$E$33))*($B205-Params!$E$33),$C205&lt;Params!$C$13+((Params!$D$9-Params!$C$13)/(Params!$D$33-Params!$C$33))*($B205-Params!$C$33),$C205&lt;Params!$D$9+((Params!$H$13-Params!$D$9)/(Params!$H$33-Params!$D$33))*($B205-Params!$D$33)),$O$2,"")</f>
        <v/>
      </c>
      <c r="P205" s="1" t="str">
        <f>IF(AND($C205&gt;=Params!$D$9+((Params!$H$13-Params!$D$9)/(Params!$H$33-Params!$D$33))*($B205-Params!$D$33),$C205&gt;=Params!$H$13+((Params!$K$9-Params!$H$13)/(Params!$K$33-Params!$H$33))*($B205-Params!$H$33),$C205&lt;Params!$D$9+((Params!$G$4-Params!$D$9)/(Params!$G$33-Params!$D$33))*($B205-Params!$D$33),$C205&lt;Params!$G$4+((Params!$K$9-Params!$G$4)/(Params!$K$33-Params!$G$33))*($B205-Params!$G$33)),$P$2,"")</f>
        <v/>
      </c>
      <c r="Q205" s="1" t="str">
        <f>IF(AND($C205&gt;=Params!$G$4+((Params!$K$9-Params!$G$4)/(Params!$K$33-Params!$G$33))*($B205-Params!$G$33),$C205&gt;Params!$K$9+((Params!$L$5-Params!$K$9)/(Params!$L$33-Params!$K$33))*($B205-Params!$K$33),$C205&lt;Params!$G$4+((Params!$L$5-Params!$G$4)/(Params!$L$33-Params!$G$33))*($B205-Params!$G$33)),$Q$2,"")</f>
        <v/>
      </c>
      <c r="R205" s="2" t="str">
        <f>IF(AND(OR($B205&lt;Params!$A$33,AND($B205&gt;=Params!$A$33,$B205&lt;Params!$C$33,$C205&gt;=Params!$A$18+((Params!$C$13-Params!$A$18)/(Params!$C$33-Params!$A$33))*($B205-Params!$A$33)),AND($B205&gt;=Params!$C$33,$B205&lt;Params!$D$33,$C205&gt;=Params!$C$13+((Params!$D$9-Params!$C$13)/(Params!$D$33-Params!$C$33))*($B205-Params!$C$33)),AND($B205&gt;=Params!$D$33,$C205&gt;=Params!$D$9+((Params!$G$4-Params!$D$9)/(Params!$G$33-Params!$D$33))*($B205-Params!$D$33))),$C205&lt;Params!$G$4,$B205&gt;0,$C205&gt;0),$R$2,"")</f>
        <v/>
      </c>
      <c r="S205" s="18" t="str">
        <f t="shared" si="3"/>
        <v>Basalt</v>
      </c>
      <c r="T205" s="14" t="str">
        <f>IF(AND($S205&lt;&gt;$J$2,$S205&lt;&gt;$K$2,$S205&lt;&gt;$L$2),"",
IF($S205=$J$2,IF(Data!$C205&gt;=Data!$D205+2,"Hawaiite","Potassic Trachybasalt"),
IF($S205=$K$2,IF(Data!$C205&gt;=Data!$D205+2,"Mugearite","Shoshonite"),
IF($S205=$L$2,(IF(Data!$C205&gt;=Data!$D205+2,"Benmoreite","Latite")),""))))</f>
        <v/>
      </c>
    </row>
    <row r="206" spans="1:20" x14ac:dyDescent="0.2">
      <c r="A206" s="16" t="str">
        <f>Data!$A206</f>
        <v>Lesne et al 2011</v>
      </c>
      <c r="B206" s="27">
        <f>Data!$B206</f>
        <v>49.4</v>
      </c>
      <c r="C206" s="28">
        <f>Data!$C206+Data!$D206</f>
        <v>4.1999999999999993</v>
      </c>
      <c r="D206" s="1" t="str">
        <f>IF(AND(AND($B206&gt;=Params!$A$33,$B206&lt;Params!$C$33),AND($C206&gt;=Params!$A$32,$C206&lt;Params!$A$26)),$D$2,"")</f>
        <v/>
      </c>
      <c r="E206" s="1" t="str">
        <f>IF(AND(AND($B206&gt;=Params!$C$33,$B206&lt;Params!$F$33),AND($C206&gt;=Params!$C$32,$C206&lt;Params!$C$22)),$E$2,"")</f>
        <v>Basalt</v>
      </c>
      <c r="F206" s="4" t="str">
        <f>IF(AND($B206&gt;=Params!$F$33,$B206&lt;Params!$J$33,$C206&lt;Params!$F$22+((Params!$J$20-Params!$F$22)/(Params!$J$33-Params!$F$33))*($B206-Params!$F$33)),$F$2,"")</f>
        <v/>
      </c>
      <c r="G206" s="4" t="str">
        <f>IF(AND($B206&gt;=Params!$J$33,$B206&lt;Params!$N$33,$C206&lt;Params!$J$20+((Params!$N$18-Params!$J$20)/(Params!$N$33-Params!$J$33))*($B206-Params!$J$33)),$G$2,"")</f>
        <v/>
      </c>
      <c r="H206" s="4" t="str">
        <f>IF(AND($B206&gt;=Params!$N$33,$C206&lt;Params!$N$18+((Params!$Q$16-Params!$N$18)/(Params!$Q$33-Params!$N$33))*($B206-Params!$N$33),C$3&lt;Params!$Q$16+((Params!$S$32-Params!$Q$16)/(Params!$S$33-Params!$Q$33))*($B206-Params!$Q$33)),$H$2,"")</f>
        <v/>
      </c>
      <c r="I206" s="12" t="str">
        <f>IF(AND($B206&gt;=Params!$Q$33,$C206&gt;=Params!$Q$16+((Params!$S$32-Params!$Q$16)/(Params!$S$33-Params!$Q$33))*($B206-Params!$Q$33)),$I$2,"")</f>
        <v/>
      </c>
      <c r="J206" s="1" t="str">
        <f>IF(AND($C206&gt;=Params!$C$22,$C206&lt;Params!$C$22+((Params!$E$17-Params!$C$22)/(Params!$E$33-Params!$C$33))*($B206-Params!$C$33),$C206&lt;Params!$E$17+((Params!$F$22-Params!$E$17)/(Params!$F$33-Params!$E$33))*($B206-Params!$E$33)),$J$2,"")</f>
        <v/>
      </c>
      <c r="K206" s="1" t="str">
        <f>IF(AND($C206&gt;=Params!$E$17+((Params!$F$22-Params!$E$17)/(Params!$F$33-Params!$E$33))*($B206-Params!$E$33),$C206&gt;=Params!$F$22+((Params!$J$20-Params!$F$22)/(Params!$J$33-Params!$F$33))*($B206-Params!$F$33),$C206&lt;Params!$E$17+((Params!$H$13-Params!$E$17)/(Params!$H$33-Params!$E$33))*($B206-Params!$E$33),$C206&lt;Params!$H$13+((Params!$J$20-Params!$H$13)/(Params!$J$33-Params!$H$33))*($B206-Params!$H$33)),$K$2,"")</f>
        <v/>
      </c>
      <c r="L206" s="1" t="str">
        <f>IF(AND($C206&gt;=Params!$H$13+((Params!$J$20-Params!$H$13)/(Params!$J$33-Params!$H$33))*($B206-Params!$H$33),$C206&gt;=Params!$J$20+((Params!$N$18-Params!$J$20)/(Params!$N$33-Params!$J$33))*($B206-Params!$J$33),$C206&lt;Params!$H$13+((Params!$K$9-Params!$H$13)/(Params!$K$33-Params!$H$33))*($B206-Params!$H$33),$C206&lt;Params!$K$9+((Params!$N$18-Params!$K$9)/(Params!$N$33-Params!$K$33))*($B206-Params!$K$33)),$L$2,"")</f>
        <v/>
      </c>
      <c r="M206" s="2" t="str">
        <f>IF(AND($C206&gt;=Params!$K$9+((Params!$N$18-Params!$K$9)/(Params!$N$33-Params!$K$33))*($B206-Params!$K$33),$C206&gt;=Params!$N$18+((Params!$Q$16-Params!$N$18)/(Params!$Q$33-Params!$N236))*($B206-Params!$Q$33),$C206&lt;Params!$K$9+((Params!$L$5-Params!$K$9)/(Params!$L$33-Params!$K$33))*($B206-Params!$K$33),$C206&lt;Params!$L$5+((Params!$Q$4-Params!$L$5)/(Params!$Q$33-Params!$L$33))*($B206-Params!$L$33),$B206&lt;Params!$Q$33),$M$2,"")</f>
        <v/>
      </c>
      <c r="N206" s="3" t="str">
        <f>IF(OR(AND($C206&gt;=Params!$A$26,$B206&gt;=Params!$A$33,$B206&lt;Params!$C$33,$C206&lt;Params!$A$18+((Params!$C$13-Params!$A$18)/(Params!$C$33-Params!$A$33))*($B206-Params!$A$33)),AND($B206&gt;=Params!$C$33,$C206&gt;Params!$C$22+((Params!$E$17-Params!$C$22)/(Params!$E$33-Params!$C$33))*($B206-Params!$C$33),$C206&lt;Params!$C$13+((Params!$E$17-Params!$C$13)/(Params!$E$33-Params!$C$33))*($B206-Params!$C$33))),$N$2,"")</f>
        <v/>
      </c>
      <c r="O206" s="1" t="str">
        <f>IF(AND($C206&gt;=Params!$C$13+((Params!$E$17-Params!$C$13)/(Params!$E$33-Params!$C$33))*($B206-Params!$C$33),$C206&gt;=Params!$E$17+((Params!$H$13-Params!$E$17)/(Params!$H$33-Params!$E$33))*($B206-Params!$E$33),$C206&lt;Params!$C$13+((Params!$D$9-Params!$C$13)/(Params!$D$33-Params!$C$33))*($B206-Params!$C$33),$C206&lt;Params!$D$9+((Params!$H$13-Params!$D$9)/(Params!$H$33-Params!$D$33))*($B206-Params!$D$33)),$O$2,"")</f>
        <v/>
      </c>
      <c r="P206" s="1" t="str">
        <f>IF(AND($C206&gt;=Params!$D$9+((Params!$H$13-Params!$D$9)/(Params!$H$33-Params!$D$33))*($B206-Params!$D$33),$C206&gt;=Params!$H$13+((Params!$K$9-Params!$H$13)/(Params!$K$33-Params!$H$33))*($B206-Params!$H$33),$C206&lt;Params!$D$9+((Params!$G$4-Params!$D$9)/(Params!$G$33-Params!$D$33))*($B206-Params!$D$33),$C206&lt;Params!$G$4+((Params!$K$9-Params!$G$4)/(Params!$K$33-Params!$G$33))*($B206-Params!$G$33)),$P$2,"")</f>
        <v/>
      </c>
      <c r="Q206" s="1" t="str">
        <f>IF(AND($C206&gt;=Params!$G$4+((Params!$K$9-Params!$G$4)/(Params!$K$33-Params!$G$33))*($B206-Params!$G$33),$C206&gt;Params!$K$9+((Params!$L$5-Params!$K$9)/(Params!$L$33-Params!$K$33))*($B206-Params!$K$33),$C206&lt;Params!$G$4+((Params!$L$5-Params!$G$4)/(Params!$L$33-Params!$G$33))*($B206-Params!$G$33)),$Q$2,"")</f>
        <v/>
      </c>
      <c r="R206" s="2" t="str">
        <f>IF(AND(OR($B206&lt;Params!$A$33,AND($B206&gt;=Params!$A$33,$B206&lt;Params!$C$33,$C206&gt;=Params!$A$18+((Params!$C$13-Params!$A$18)/(Params!$C$33-Params!$A$33))*($B206-Params!$A$33)),AND($B206&gt;=Params!$C$33,$B206&lt;Params!$D$33,$C206&gt;=Params!$C$13+((Params!$D$9-Params!$C$13)/(Params!$D$33-Params!$C$33))*($B206-Params!$C$33)),AND($B206&gt;=Params!$D$33,$C206&gt;=Params!$D$9+((Params!$G$4-Params!$D$9)/(Params!$G$33-Params!$D$33))*($B206-Params!$D$33))),$C206&lt;Params!$G$4,$B206&gt;0,$C206&gt;0),$R$2,"")</f>
        <v/>
      </c>
      <c r="S206" s="18" t="str">
        <f t="shared" si="3"/>
        <v>Basalt</v>
      </c>
      <c r="T206" s="14" t="str">
        <f>IF(AND($S206&lt;&gt;$J$2,$S206&lt;&gt;$K$2,$S206&lt;&gt;$L$2),"",
IF($S206=$J$2,IF(Data!$C206&gt;=Data!$D206+2,"Hawaiite","Potassic Trachybasalt"),
IF($S206=$K$2,IF(Data!$C206&gt;=Data!$D206+2,"Mugearite","Shoshonite"),
IF($S206=$L$2,(IF(Data!$C206&gt;=Data!$D206+2,"Benmoreite","Latite")),""))))</f>
        <v/>
      </c>
    </row>
    <row r="207" spans="1:20" x14ac:dyDescent="0.2">
      <c r="A207" s="16" t="str">
        <f>Data!$A207</f>
        <v>Lesne et al 2011</v>
      </c>
      <c r="B207" s="27">
        <f>Data!$B207</f>
        <v>49.4</v>
      </c>
      <c r="C207" s="28">
        <f>Data!$C207+Data!$D207</f>
        <v>4.1999999999999993</v>
      </c>
      <c r="D207" s="1" t="str">
        <f>IF(AND(AND($B207&gt;=Params!$A$33,$B207&lt;Params!$C$33),AND($C207&gt;=Params!$A$32,$C207&lt;Params!$A$26)),$D$2,"")</f>
        <v/>
      </c>
      <c r="E207" s="1" t="str">
        <f>IF(AND(AND($B207&gt;=Params!$C$33,$B207&lt;Params!$F$33),AND($C207&gt;=Params!$C$32,$C207&lt;Params!$C$22)),$E$2,"")</f>
        <v>Basalt</v>
      </c>
      <c r="F207" s="4" t="str">
        <f>IF(AND($B207&gt;=Params!$F$33,$B207&lt;Params!$J$33,$C207&lt;Params!$F$22+((Params!$J$20-Params!$F$22)/(Params!$J$33-Params!$F$33))*($B207-Params!$F$33)),$F$2,"")</f>
        <v/>
      </c>
      <c r="G207" s="4" t="str">
        <f>IF(AND($B207&gt;=Params!$J$33,$B207&lt;Params!$N$33,$C207&lt;Params!$J$20+((Params!$N$18-Params!$J$20)/(Params!$N$33-Params!$J$33))*($B207-Params!$J$33)),$G$2,"")</f>
        <v/>
      </c>
      <c r="H207" s="4" t="str">
        <f>IF(AND($B207&gt;=Params!$N$33,$C207&lt;Params!$N$18+((Params!$Q$16-Params!$N$18)/(Params!$Q$33-Params!$N$33))*($B207-Params!$N$33),C$3&lt;Params!$Q$16+((Params!$S$32-Params!$Q$16)/(Params!$S$33-Params!$Q$33))*($B207-Params!$Q$33)),$H$2,"")</f>
        <v/>
      </c>
      <c r="I207" s="12" t="str">
        <f>IF(AND($B207&gt;=Params!$Q$33,$C207&gt;=Params!$Q$16+((Params!$S$32-Params!$Q$16)/(Params!$S$33-Params!$Q$33))*($B207-Params!$Q$33)),$I$2,"")</f>
        <v/>
      </c>
      <c r="J207" s="1" t="str">
        <f>IF(AND($C207&gt;=Params!$C$22,$C207&lt;Params!$C$22+((Params!$E$17-Params!$C$22)/(Params!$E$33-Params!$C$33))*($B207-Params!$C$33),$C207&lt;Params!$E$17+((Params!$F$22-Params!$E$17)/(Params!$F$33-Params!$E$33))*($B207-Params!$E$33)),$J$2,"")</f>
        <v/>
      </c>
      <c r="K207" s="1" t="str">
        <f>IF(AND($C207&gt;=Params!$E$17+((Params!$F$22-Params!$E$17)/(Params!$F$33-Params!$E$33))*($B207-Params!$E$33),$C207&gt;=Params!$F$22+((Params!$J$20-Params!$F$22)/(Params!$J$33-Params!$F$33))*($B207-Params!$F$33),$C207&lt;Params!$E$17+((Params!$H$13-Params!$E$17)/(Params!$H$33-Params!$E$33))*($B207-Params!$E$33),$C207&lt;Params!$H$13+((Params!$J$20-Params!$H$13)/(Params!$J$33-Params!$H$33))*($B207-Params!$H$33)),$K$2,"")</f>
        <v/>
      </c>
      <c r="L207" s="1" t="str">
        <f>IF(AND($C207&gt;=Params!$H$13+((Params!$J$20-Params!$H$13)/(Params!$J$33-Params!$H$33))*($B207-Params!$H$33),$C207&gt;=Params!$J$20+((Params!$N$18-Params!$J$20)/(Params!$N$33-Params!$J$33))*($B207-Params!$J$33),$C207&lt;Params!$H$13+((Params!$K$9-Params!$H$13)/(Params!$K$33-Params!$H$33))*($B207-Params!$H$33),$C207&lt;Params!$K$9+((Params!$N$18-Params!$K$9)/(Params!$N$33-Params!$K$33))*($B207-Params!$K$33)),$L$2,"")</f>
        <v/>
      </c>
      <c r="M207" s="2" t="str">
        <f>IF(AND($C207&gt;=Params!$K$9+((Params!$N$18-Params!$K$9)/(Params!$N$33-Params!$K$33))*($B207-Params!$K$33),$C207&gt;=Params!$N$18+((Params!$Q$16-Params!$N$18)/(Params!$Q$33-Params!$N237))*($B207-Params!$Q$33),$C207&lt;Params!$K$9+((Params!$L$5-Params!$K$9)/(Params!$L$33-Params!$K$33))*($B207-Params!$K$33),$C207&lt;Params!$L$5+((Params!$Q$4-Params!$L$5)/(Params!$Q$33-Params!$L$33))*($B207-Params!$L$33),$B207&lt;Params!$Q$33),$M$2,"")</f>
        <v/>
      </c>
      <c r="N207" s="3" t="str">
        <f>IF(OR(AND($C207&gt;=Params!$A$26,$B207&gt;=Params!$A$33,$B207&lt;Params!$C$33,$C207&lt;Params!$A$18+((Params!$C$13-Params!$A$18)/(Params!$C$33-Params!$A$33))*($B207-Params!$A$33)),AND($B207&gt;=Params!$C$33,$C207&gt;Params!$C$22+((Params!$E$17-Params!$C$22)/(Params!$E$33-Params!$C$33))*($B207-Params!$C$33),$C207&lt;Params!$C$13+((Params!$E$17-Params!$C$13)/(Params!$E$33-Params!$C$33))*($B207-Params!$C$33))),$N$2,"")</f>
        <v/>
      </c>
      <c r="O207" s="1" t="str">
        <f>IF(AND($C207&gt;=Params!$C$13+((Params!$E$17-Params!$C$13)/(Params!$E$33-Params!$C$33))*($B207-Params!$C$33),$C207&gt;=Params!$E$17+((Params!$H$13-Params!$E$17)/(Params!$H$33-Params!$E$33))*($B207-Params!$E$33),$C207&lt;Params!$C$13+((Params!$D$9-Params!$C$13)/(Params!$D$33-Params!$C$33))*($B207-Params!$C$33),$C207&lt;Params!$D$9+((Params!$H$13-Params!$D$9)/(Params!$H$33-Params!$D$33))*($B207-Params!$D$33)),$O$2,"")</f>
        <v/>
      </c>
      <c r="P207" s="1" t="str">
        <f>IF(AND($C207&gt;=Params!$D$9+((Params!$H$13-Params!$D$9)/(Params!$H$33-Params!$D$33))*($B207-Params!$D$33),$C207&gt;=Params!$H$13+((Params!$K$9-Params!$H$13)/(Params!$K$33-Params!$H$33))*($B207-Params!$H$33),$C207&lt;Params!$D$9+((Params!$G$4-Params!$D$9)/(Params!$G$33-Params!$D$33))*($B207-Params!$D$33),$C207&lt;Params!$G$4+((Params!$K$9-Params!$G$4)/(Params!$K$33-Params!$G$33))*($B207-Params!$G$33)),$P$2,"")</f>
        <v/>
      </c>
      <c r="Q207" s="1" t="str">
        <f>IF(AND($C207&gt;=Params!$G$4+((Params!$K$9-Params!$G$4)/(Params!$K$33-Params!$G$33))*($B207-Params!$G$33),$C207&gt;Params!$K$9+((Params!$L$5-Params!$K$9)/(Params!$L$33-Params!$K$33))*($B207-Params!$K$33),$C207&lt;Params!$G$4+((Params!$L$5-Params!$G$4)/(Params!$L$33-Params!$G$33))*($B207-Params!$G$33)),$Q$2,"")</f>
        <v/>
      </c>
      <c r="R207" s="2" t="str">
        <f>IF(AND(OR($B207&lt;Params!$A$33,AND($B207&gt;=Params!$A$33,$B207&lt;Params!$C$33,$C207&gt;=Params!$A$18+((Params!$C$13-Params!$A$18)/(Params!$C$33-Params!$A$33))*($B207-Params!$A$33)),AND($B207&gt;=Params!$C$33,$B207&lt;Params!$D$33,$C207&gt;=Params!$C$13+((Params!$D$9-Params!$C$13)/(Params!$D$33-Params!$C$33))*($B207-Params!$C$33)),AND($B207&gt;=Params!$D$33,$C207&gt;=Params!$D$9+((Params!$G$4-Params!$D$9)/(Params!$G$33-Params!$D$33))*($B207-Params!$D$33))),$C207&lt;Params!$G$4,$B207&gt;0,$C207&gt;0),$R$2,"")</f>
        <v/>
      </c>
      <c r="S207" s="18" t="str">
        <f t="shared" si="3"/>
        <v>Basalt</v>
      </c>
      <c r="T207" s="14" t="str">
        <f>IF(AND($S207&lt;&gt;$J$2,$S207&lt;&gt;$K$2,$S207&lt;&gt;$L$2),"",
IF($S207=$J$2,IF(Data!$C207&gt;=Data!$D207+2,"Hawaiite","Potassic Trachybasalt"),
IF($S207=$K$2,IF(Data!$C207&gt;=Data!$D207+2,"Mugearite","Shoshonite"),
IF($S207=$L$2,(IF(Data!$C207&gt;=Data!$D207+2,"Benmoreite","Latite")),""))))</f>
        <v/>
      </c>
    </row>
    <row r="208" spans="1:20" x14ac:dyDescent="0.2">
      <c r="A208" s="16" t="str">
        <f>Data!$A208</f>
        <v>Lesne et al 2011</v>
      </c>
      <c r="B208" s="27">
        <f>Data!$B208</f>
        <v>49.4</v>
      </c>
      <c r="C208" s="28">
        <f>Data!$C208+Data!$D208</f>
        <v>4.1999999999999993</v>
      </c>
      <c r="D208" s="1" t="str">
        <f>IF(AND(AND($B208&gt;=Params!$A$33,$B208&lt;Params!$C$33),AND($C208&gt;=Params!$A$32,$C208&lt;Params!$A$26)),$D$2,"")</f>
        <v/>
      </c>
      <c r="E208" s="1" t="str">
        <f>IF(AND(AND($B208&gt;=Params!$C$33,$B208&lt;Params!$F$33),AND($C208&gt;=Params!$C$32,$C208&lt;Params!$C$22)),$E$2,"")</f>
        <v>Basalt</v>
      </c>
      <c r="F208" s="4" t="str">
        <f>IF(AND($B208&gt;=Params!$F$33,$B208&lt;Params!$J$33,$C208&lt;Params!$F$22+((Params!$J$20-Params!$F$22)/(Params!$J$33-Params!$F$33))*($B208-Params!$F$33)),$F$2,"")</f>
        <v/>
      </c>
      <c r="G208" s="4" t="str">
        <f>IF(AND($B208&gt;=Params!$J$33,$B208&lt;Params!$N$33,$C208&lt;Params!$J$20+((Params!$N$18-Params!$J$20)/(Params!$N$33-Params!$J$33))*($B208-Params!$J$33)),$G$2,"")</f>
        <v/>
      </c>
      <c r="H208" s="4" t="str">
        <f>IF(AND($B208&gt;=Params!$N$33,$C208&lt;Params!$N$18+((Params!$Q$16-Params!$N$18)/(Params!$Q$33-Params!$N$33))*($B208-Params!$N$33),C$3&lt;Params!$Q$16+((Params!$S$32-Params!$Q$16)/(Params!$S$33-Params!$Q$33))*($B208-Params!$Q$33)),$H$2,"")</f>
        <v/>
      </c>
      <c r="I208" s="12" t="str">
        <f>IF(AND($B208&gt;=Params!$Q$33,$C208&gt;=Params!$Q$16+((Params!$S$32-Params!$Q$16)/(Params!$S$33-Params!$Q$33))*($B208-Params!$Q$33)),$I$2,"")</f>
        <v/>
      </c>
      <c r="J208" s="1" t="str">
        <f>IF(AND($C208&gt;=Params!$C$22,$C208&lt;Params!$C$22+((Params!$E$17-Params!$C$22)/(Params!$E$33-Params!$C$33))*($B208-Params!$C$33),$C208&lt;Params!$E$17+((Params!$F$22-Params!$E$17)/(Params!$F$33-Params!$E$33))*($B208-Params!$E$33)),$J$2,"")</f>
        <v/>
      </c>
      <c r="K208" s="1" t="str">
        <f>IF(AND($C208&gt;=Params!$E$17+((Params!$F$22-Params!$E$17)/(Params!$F$33-Params!$E$33))*($B208-Params!$E$33),$C208&gt;=Params!$F$22+((Params!$J$20-Params!$F$22)/(Params!$J$33-Params!$F$33))*($B208-Params!$F$33),$C208&lt;Params!$E$17+((Params!$H$13-Params!$E$17)/(Params!$H$33-Params!$E$33))*($B208-Params!$E$33),$C208&lt;Params!$H$13+((Params!$J$20-Params!$H$13)/(Params!$J$33-Params!$H$33))*($B208-Params!$H$33)),$K$2,"")</f>
        <v/>
      </c>
      <c r="L208" s="1" t="str">
        <f>IF(AND($C208&gt;=Params!$H$13+((Params!$J$20-Params!$H$13)/(Params!$J$33-Params!$H$33))*($B208-Params!$H$33),$C208&gt;=Params!$J$20+((Params!$N$18-Params!$J$20)/(Params!$N$33-Params!$J$33))*($B208-Params!$J$33),$C208&lt;Params!$H$13+((Params!$K$9-Params!$H$13)/(Params!$K$33-Params!$H$33))*($B208-Params!$H$33),$C208&lt;Params!$K$9+((Params!$N$18-Params!$K$9)/(Params!$N$33-Params!$K$33))*($B208-Params!$K$33)),$L$2,"")</f>
        <v/>
      </c>
      <c r="M208" s="2" t="str">
        <f>IF(AND($C208&gt;=Params!$K$9+((Params!$N$18-Params!$K$9)/(Params!$N$33-Params!$K$33))*($B208-Params!$K$33),$C208&gt;=Params!$N$18+((Params!$Q$16-Params!$N$18)/(Params!$Q$33-Params!$N238))*($B208-Params!$Q$33),$C208&lt;Params!$K$9+((Params!$L$5-Params!$K$9)/(Params!$L$33-Params!$K$33))*($B208-Params!$K$33),$C208&lt;Params!$L$5+((Params!$Q$4-Params!$L$5)/(Params!$Q$33-Params!$L$33))*($B208-Params!$L$33),$B208&lt;Params!$Q$33),$M$2,"")</f>
        <v/>
      </c>
      <c r="N208" s="3" t="str">
        <f>IF(OR(AND($C208&gt;=Params!$A$26,$B208&gt;=Params!$A$33,$B208&lt;Params!$C$33,$C208&lt;Params!$A$18+((Params!$C$13-Params!$A$18)/(Params!$C$33-Params!$A$33))*($B208-Params!$A$33)),AND($B208&gt;=Params!$C$33,$C208&gt;Params!$C$22+((Params!$E$17-Params!$C$22)/(Params!$E$33-Params!$C$33))*($B208-Params!$C$33),$C208&lt;Params!$C$13+((Params!$E$17-Params!$C$13)/(Params!$E$33-Params!$C$33))*($B208-Params!$C$33))),$N$2,"")</f>
        <v/>
      </c>
      <c r="O208" s="1" t="str">
        <f>IF(AND($C208&gt;=Params!$C$13+((Params!$E$17-Params!$C$13)/(Params!$E$33-Params!$C$33))*($B208-Params!$C$33),$C208&gt;=Params!$E$17+((Params!$H$13-Params!$E$17)/(Params!$H$33-Params!$E$33))*($B208-Params!$E$33),$C208&lt;Params!$C$13+((Params!$D$9-Params!$C$13)/(Params!$D$33-Params!$C$33))*($B208-Params!$C$33),$C208&lt;Params!$D$9+((Params!$H$13-Params!$D$9)/(Params!$H$33-Params!$D$33))*($B208-Params!$D$33)),$O$2,"")</f>
        <v/>
      </c>
      <c r="P208" s="1" t="str">
        <f>IF(AND($C208&gt;=Params!$D$9+((Params!$H$13-Params!$D$9)/(Params!$H$33-Params!$D$33))*($B208-Params!$D$33),$C208&gt;=Params!$H$13+((Params!$K$9-Params!$H$13)/(Params!$K$33-Params!$H$33))*($B208-Params!$H$33),$C208&lt;Params!$D$9+((Params!$G$4-Params!$D$9)/(Params!$G$33-Params!$D$33))*($B208-Params!$D$33),$C208&lt;Params!$G$4+((Params!$K$9-Params!$G$4)/(Params!$K$33-Params!$G$33))*($B208-Params!$G$33)),$P$2,"")</f>
        <v/>
      </c>
      <c r="Q208" s="1" t="str">
        <f>IF(AND($C208&gt;=Params!$G$4+((Params!$K$9-Params!$G$4)/(Params!$K$33-Params!$G$33))*($B208-Params!$G$33),$C208&gt;Params!$K$9+((Params!$L$5-Params!$K$9)/(Params!$L$33-Params!$K$33))*($B208-Params!$K$33),$C208&lt;Params!$G$4+((Params!$L$5-Params!$G$4)/(Params!$L$33-Params!$G$33))*($B208-Params!$G$33)),$Q$2,"")</f>
        <v/>
      </c>
      <c r="R208" s="2" t="str">
        <f>IF(AND(OR($B208&lt;Params!$A$33,AND($B208&gt;=Params!$A$33,$B208&lt;Params!$C$33,$C208&gt;=Params!$A$18+((Params!$C$13-Params!$A$18)/(Params!$C$33-Params!$A$33))*($B208-Params!$A$33)),AND($B208&gt;=Params!$C$33,$B208&lt;Params!$D$33,$C208&gt;=Params!$C$13+((Params!$D$9-Params!$C$13)/(Params!$D$33-Params!$C$33))*($B208-Params!$C$33)),AND($B208&gt;=Params!$D$33,$C208&gt;=Params!$D$9+((Params!$G$4-Params!$D$9)/(Params!$G$33-Params!$D$33))*($B208-Params!$D$33))),$C208&lt;Params!$G$4,$B208&gt;0,$C208&gt;0),$R$2,"")</f>
        <v/>
      </c>
      <c r="S208" s="18" t="str">
        <f t="shared" si="3"/>
        <v>Basalt</v>
      </c>
      <c r="T208" s="14" t="str">
        <f>IF(AND($S208&lt;&gt;$J$2,$S208&lt;&gt;$K$2,$S208&lt;&gt;$L$2),"",
IF($S208=$J$2,IF(Data!$C208&gt;=Data!$D208+2,"Hawaiite","Potassic Trachybasalt"),
IF($S208=$K$2,IF(Data!$C208&gt;=Data!$D208+2,"Mugearite","Shoshonite"),
IF($S208=$L$2,(IF(Data!$C208&gt;=Data!$D208+2,"Benmoreite","Latite")),""))))</f>
        <v/>
      </c>
    </row>
    <row r="209" spans="1:20" x14ac:dyDescent="0.2">
      <c r="A209" s="16" t="str">
        <f>Data!$A209</f>
        <v>Pawley et al. 1992</v>
      </c>
      <c r="B209" s="27">
        <f>Data!$B209</f>
        <v>49.46</v>
      </c>
      <c r="C209" s="28">
        <f>Data!$C209+Data!$D209</f>
        <v>3.06</v>
      </c>
      <c r="D209" s="1" t="str">
        <f>IF(AND(AND($B209&gt;=Params!$A$33,$B209&lt;Params!$C$33),AND($C209&gt;=Params!$A$32,$C209&lt;Params!$A$26)),$D$2,"")</f>
        <v/>
      </c>
      <c r="E209" s="1" t="str">
        <f>IF(AND(AND($B209&gt;=Params!$C$33,$B209&lt;Params!$F$33),AND($C209&gt;=Params!$C$32,$C209&lt;Params!$C$22)),$E$2,"")</f>
        <v>Basalt</v>
      </c>
      <c r="F209" s="4" t="str">
        <f>IF(AND($B209&gt;=Params!$F$33,$B209&lt;Params!$J$33,$C209&lt;Params!$F$22+((Params!$J$20-Params!$F$22)/(Params!$J$33-Params!$F$33))*($B209-Params!$F$33)),$F$2,"")</f>
        <v/>
      </c>
      <c r="G209" s="4" t="str">
        <f>IF(AND($B209&gt;=Params!$J$33,$B209&lt;Params!$N$33,$C209&lt;Params!$J$20+((Params!$N$18-Params!$J$20)/(Params!$N$33-Params!$J$33))*($B209-Params!$J$33)),$G$2,"")</f>
        <v/>
      </c>
      <c r="H209" s="4" t="str">
        <f>IF(AND($B209&gt;=Params!$N$33,$C209&lt;Params!$N$18+((Params!$Q$16-Params!$N$18)/(Params!$Q$33-Params!$N$33))*($B209-Params!$N$33),C$3&lt;Params!$Q$16+((Params!$S$32-Params!$Q$16)/(Params!$S$33-Params!$Q$33))*($B209-Params!$Q$33)),$H$2,"")</f>
        <v/>
      </c>
      <c r="I209" s="12" t="str">
        <f>IF(AND($B209&gt;=Params!$Q$33,$C209&gt;=Params!$Q$16+((Params!$S$32-Params!$Q$16)/(Params!$S$33-Params!$Q$33))*($B209-Params!$Q$33)),$I$2,"")</f>
        <v/>
      </c>
      <c r="J209" s="1" t="str">
        <f>IF(AND($C209&gt;=Params!$C$22,$C209&lt;Params!$C$22+((Params!$E$17-Params!$C$22)/(Params!$E$33-Params!$C$33))*($B209-Params!$C$33),$C209&lt;Params!$E$17+((Params!$F$22-Params!$E$17)/(Params!$F$33-Params!$E$33))*($B209-Params!$E$33)),$J$2,"")</f>
        <v/>
      </c>
      <c r="K209" s="1" t="str">
        <f>IF(AND($C209&gt;=Params!$E$17+((Params!$F$22-Params!$E$17)/(Params!$F$33-Params!$E$33))*($B209-Params!$E$33),$C209&gt;=Params!$F$22+((Params!$J$20-Params!$F$22)/(Params!$J$33-Params!$F$33))*($B209-Params!$F$33),$C209&lt;Params!$E$17+((Params!$H$13-Params!$E$17)/(Params!$H$33-Params!$E$33))*($B209-Params!$E$33),$C209&lt;Params!$H$13+((Params!$J$20-Params!$H$13)/(Params!$J$33-Params!$H$33))*($B209-Params!$H$33)),$K$2,"")</f>
        <v/>
      </c>
      <c r="L209" s="1" t="str">
        <f>IF(AND($C209&gt;=Params!$H$13+((Params!$J$20-Params!$H$13)/(Params!$J$33-Params!$H$33))*($B209-Params!$H$33),$C209&gt;=Params!$J$20+((Params!$N$18-Params!$J$20)/(Params!$N$33-Params!$J$33))*($B209-Params!$J$33),$C209&lt;Params!$H$13+((Params!$K$9-Params!$H$13)/(Params!$K$33-Params!$H$33))*($B209-Params!$H$33),$C209&lt;Params!$K$9+((Params!$N$18-Params!$K$9)/(Params!$N$33-Params!$K$33))*($B209-Params!$K$33)),$L$2,"")</f>
        <v/>
      </c>
      <c r="M209" s="2" t="str">
        <f>IF(AND($C209&gt;=Params!$K$9+((Params!$N$18-Params!$K$9)/(Params!$N$33-Params!$K$33))*($B209-Params!$K$33),$C209&gt;=Params!$N$18+((Params!$Q$16-Params!$N$18)/(Params!$Q$33-Params!$N239))*($B209-Params!$Q$33),$C209&lt;Params!$K$9+((Params!$L$5-Params!$K$9)/(Params!$L$33-Params!$K$33))*($B209-Params!$K$33),$C209&lt;Params!$L$5+((Params!$Q$4-Params!$L$5)/(Params!$Q$33-Params!$L$33))*($B209-Params!$L$33),$B209&lt;Params!$Q$33),$M$2,"")</f>
        <v/>
      </c>
      <c r="N209" s="3" t="str">
        <f>IF(OR(AND($C209&gt;=Params!$A$26,$B209&gt;=Params!$A$33,$B209&lt;Params!$C$33,$C209&lt;Params!$A$18+((Params!$C$13-Params!$A$18)/(Params!$C$33-Params!$A$33))*($B209-Params!$A$33)),AND($B209&gt;=Params!$C$33,$C209&gt;Params!$C$22+((Params!$E$17-Params!$C$22)/(Params!$E$33-Params!$C$33))*($B209-Params!$C$33),$C209&lt;Params!$C$13+((Params!$E$17-Params!$C$13)/(Params!$E$33-Params!$C$33))*($B209-Params!$C$33))),$N$2,"")</f>
        <v/>
      </c>
      <c r="O209" s="1" t="str">
        <f>IF(AND($C209&gt;=Params!$C$13+((Params!$E$17-Params!$C$13)/(Params!$E$33-Params!$C$33))*($B209-Params!$C$33),$C209&gt;=Params!$E$17+((Params!$H$13-Params!$E$17)/(Params!$H$33-Params!$E$33))*($B209-Params!$E$33),$C209&lt;Params!$C$13+((Params!$D$9-Params!$C$13)/(Params!$D$33-Params!$C$33))*($B209-Params!$C$33),$C209&lt;Params!$D$9+((Params!$H$13-Params!$D$9)/(Params!$H$33-Params!$D$33))*($B209-Params!$D$33)),$O$2,"")</f>
        <v/>
      </c>
      <c r="P209" s="1" t="str">
        <f>IF(AND($C209&gt;=Params!$D$9+((Params!$H$13-Params!$D$9)/(Params!$H$33-Params!$D$33))*($B209-Params!$D$33),$C209&gt;=Params!$H$13+((Params!$K$9-Params!$H$13)/(Params!$K$33-Params!$H$33))*($B209-Params!$H$33),$C209&lt;Params!$D$9+((Params!$G$4-Params!$D$9)/(Params!$G$33-Params!$D$33))*($B209-Params!$D$33),$C209&lt;Params!$G$4+((Params!$K$9-Params!$G$4)/(Params!$K$33-Params!$G$33))*($B209-Params!$G$33)),$P$2,"")</f>
        <v/>
      </c>
      <c r="Q209" s="1" t="str">
        <f>IF(AND($C209&gt;=Params!$G$4+((Params!$K$9-Params!$G$4)/(Params!$K$33-Params!$G$33))*($B209-Params!$G$33),$C209&gt;Params!$K$9+((Params!$L$5-Params!$K$9)/(Params!$L$33-Params!$K$33))*($B209-Params!$K$33),$C209&lt;Params!$G$4+((Params!$L$5-Params!$G$4)/(Params!$L$33-Params!$G$33))*($B209-Params!$G$33)),$Q$2,"")</f>
        <v/>
      </c>
      <c r="R209" s="2" t="str">
        <f>IF(AND(OR($B209&lt;Params!$A$33,AND($B209&gt;=Params!$A$33,$B209&lt;Params!$C$33,$C209&gt;=Params!$A$18+((Params!$C$13-Params!$A$18)/(Params!$C$33-Params!$A$33))*($B209-Params!$A$33)),AND($B209&gt;=Params!$C$33,$B209&lt;Params!$D$33,$C209&gt;=Params!$C$13+((Params!$D$9-Params!$C$13)/(Params!$D$33-Params!$C$33))*($B209-Params!$C$33)),AND($B209&gt;=Params!$D$33,$C209&gt;=Params!$D$9+((Params!$G$4-Params!$D$9)/(Params!$G$33-Params!$D$33))*($B209-Params!$D$33))),$C209&lt;Params!$G$4,$B209&gt;0,$C209&gt;0),$R$2,"")</f>
        <v/>
      </c>
      <c r="S209" s="18" t="str">
        <f t="shared" si="3"/>
        <v>Basalt</v>
      </c>
      <c r="T209" s="14" t="str">
        <f>IF(AND($S209&lt;&gt;$J$2,$S209&lt;&gt;$K$2,$S209&lt;&gt;$L$2),"",
IF($S209=$J$2,IF(Data!$C209&gt;=Data!$D209+2,"Hawaiite","Potassic Trachybasalt"),
IF($S209=$K$2,IF(Data!$C209&gt;=Data!$D209+2,"Mugearite","Shoshonite"),
IF($S209=$L$2,(IF(Data!$C209&gt;=Data!$D209+2,"Benmoreite","Latite")),""))))</f>
        <v/>
      </c>
    </row>
    <row r="210" spans="1:20" x14ac:dyDescent="0.2">
      <c r="A210" s="16" t="str">
        <f>Data!$A210</f>
        <v>Pawley et al. 1992</v>
      </c>
      <c r="B210" s="27">
        <f>Data!$B210</f>
        <v>49.46</v>
      </c>
      <c r="C210" s="28">
        <f>Data!$C210+Data!$D210</f>
        <v>3.06</v>
      </c>
      <c r="D210" s="1" t="str">
        <f>IF(AND(AND($B210&gt;=Params!$A$33,$B210&lt;Params!$C$33),AND($C210&gt;=Params!$A$32,$C210&lt;Params!$A$26)),$D$2,"")</f>
        <v/>
      </c>
      <c r="E210" s="1" t="str">
        <f>IF(AND(AND($B210&gt;=Params!$C$33,$B210&lt;Params!$F$33),AND($C210&gt;=Params!$C$32,$C210&lt;Params!$C$22)),$E$2,"")</f>
        <v>Basalt</v>
      </c>
      <c r="F210" s="4" t="str">
        <f>IF(AND($B210&gt;=Params!$F$33,$B210&lt;Params!$J$33,$C210&lt;Params!$F$22+((Params!$J$20-Params!$F$22)/(Params!$J$33-Params!$F$33))*($B210-Params!$F$33)),$F$2,"")</f>
        <v/>
      </c>
      <c r="G210" s="4" t="str">
        <f>IF(AND($B210&gt;=Params!$J$33,$B210&lt;Params!$N$33,$C210&lt;Params!$J$20+((Params!$N$18-Params!$J$20)/(Params!$N$33-Params!$J$33))*($B210-Params!$J$33)),$G$2,"")</f>
        <v/>
      </c>
      <c r="H210" s="4" t="str">
        <f>IF(AND($B210&gt;=Params!$N$33,$C210&lt;Params!$N$18+((Params!$Q$16-Params!$N$18)/(Params!$Q$33-Params!$N$33))*($B210-Params!$N$33),C$3&lt;Params!$Q$16+((Params!$S$32-Params!$Q$16)/(Params!$S$33-Params!$Q$33))*($B210-Params!$Q$33)),$H$2,"")</f>
        <v/>
      </c>
      <c r="I210" s="12" t="str">
        <f>IF(AND($B210&gt;=Params!$Q$33,$C210&gt;=Params!$Q$16+((Params!$S$32-Params!$Q$16)/(Params!$S$33-Params!$Q$33))*($B210-Params!$Q$33)),$I$2,"")</f>
        <v/>
      </c>
      <c r="J210" s="1" t="str">
        <f>IF(AND($C210&gt;=Params!$C$22,$C210&lt;Params!$C$22+((Params!$E$17-Params!$C$22)/(Params!$E$33-Params!$C$33))*($B210-Params!$C$33),$C210&lt;Params!$E$17+((Params!$F$22-Params!$E$17)/(Params!$F$33-Params!$E$33))*($B210-Params!$E$33)),$J$2,"")</f>
        <v/>
      </c>
      <c r="K210" s="1" t="str">
        <f>IF(AND($C210&gt;=Params!$E$17+((Params!$F$22-Params!$E$17)/(Params!$F$33-Params!$E$33))*($B210-Params!$E$33),$C210&gt;=Params!$F$22+((Params!$J$20-Params!$F$22)/(Params!$J$33-Params!$F$33))*($B210-Params!$F$33),$C210&lt;Params!$E$17+((Params!$H$13-Params!$E$17)/(Params!$H$33-Params!$E$33))*($B210-Params!$E$33),$C210&lt;Params!$H$13+((Params!$J$20-Params!$H$13)/(Params!$J$33-Params!$H$33))*($B210-Params!$H$33)),$K$2,"")</f>
        <v/>
      </c>
      <c r="L210" s="1" t="str">
        <f>IF(AND($C210&gt;=Params!$H$13+((Params!$J$20-Params!$H$13)/(Params!$J$33-Params!$H$33))*($B210-Params!$H$33),$C210&gt;=Params!$J$20+((Params!$N$18-Params!$J$20)/(Params!$N$33-Params!$J$33))*($B210-Params!$J$33),$C210&lt;Params!$H$13+((Params!$K$9-Params!$H$13)/(Params!$K$33-Params!$H$33))*($B210-Params!$H$33),$C210&lt;Params!$K$9+((Params!$N$18-Params!$K$9)/(Params!$N$33-Params!$K$33))*($B210-Params!$K$33)),$L$2,"")</f>
        <v/>
      </c>
      <c r="M210" s="2" t="str">
        <f>IF(AND($C210&gt;=Params!$K$9+((Params!$N$18-Params!$K$9)/(Params!$N$33-Params!$K$33))*($B210-Params!$K$33),$C210&gt;=Params!$N$18+((Params!$Q$16-Params!$N$18)/(Params!$Q$33-Params!$N240))*($B210-Params!$Q$33),$C210&lt;Params!$K$9+((Params!$L$5-Params!$K$9)/(Params!$L$33-Params!$K$33))*($B210-Params!$K$33),$C210&lt;Params!$L$5+((Params!$Q$4-Params!$L$5)/(Params!$Q$33-Params!$L$33))*($B210-Params!$L$33),$B210&lt;Params!$Q$33),$M$2,"")</f>
        <v/>
      </c>
      <c r="N210" s="3" t="str">
        <f>IF(OR(AND($C210&gt;=Params!$A$26,$B210&gt;=Params!$A$33,$B210&lt;Params!$C$33,$C210&lt;Params!$A$18+((Params!$C$13-Params!$A$18)/(Params!$C$33-Params!$A$33))*($B210-Params!$A$33)),AND($B210&gt;=Params!$C$33,$C210&gt;Params!$C$22+((Params!$E$17-Params!$C$22)/(Params!$E$33-Params!$C$33))*($B210-Params!$C$33),$C210&lt;Params!$C$13+((Params!$E$17-Params!$C$13)/(Params!$E$33-Params!$C$33))*($B210-Params!$C$33))),$N$2,"")</f>
        <v/>
      </c>
      <c r="O210" s="1" t="str">
        <f>IF(AND($C210&gt;=Params!$C$13+((Params!$E$17-Params!$C$13)/(Params!$E$33-Params!$C$33))*($B210-Params!$C$33),$C210&gt;=Params!$E$17+((Params!$H$13-Params!$E$17)/(Params!$H$33-Params!$E$33))*($B210-Params!$E$33),$C210&lt;Params!$C$13+((Params!$D$9-Params!$C$13)/(Params!$D$33-Params!$C$33))*($B210-Params!$C$33),$C210&lt;Params!$D$9+((Params!$H$13-Params!$D$9)/(Params!$H$33-Params!$D$33))*($B210-Params!$D$33)),$O$2,"")</f>
        <v/>
      </c>
      <c r="P210" s="1" t="str">
        <f>IF(AND($C210&gt;=Params!$D$9+((Params!$H$13-Params!$D$9)/(Params!$H$33-Params!$D$33))*($B210-Params!$D$33),$C210&gt;=Params!$H$13+((Params!$K$9-Params!$H$13)/(Params!$K$33-Params!$H$33))*($B210-Params!$H$33),$C210&lt;Params!$D$9+((Params!$G$4-Params!$D$9)/(Params!$G$33-Params!$D$33))*($B210-Params!$D$33),$C210&lt;Params!$G$4+((Params!$K$9-Params!$G$4)/(Params!$K$33-Params!$G$33))*($B210-Params!$G$33)),$P$2,"")</f>
        <v/>
      </c>
      <c r="Q210" s="1" t="str">
        <f>IF(AND($C210&gt;=Params!$G$4+((Params!$K$9-Params!$G$4)/(Params!$K$33-Params!$G$33))*($B210-Params!$G$33),$C210&gt;Params!$K$9+((Params!$L$5-Params!$K$9)/(Params!$L$33-Params!$K$33))*($B210-Params!$K$33),$C210&lt;Params!$G$4+((Params!$L$5-Params!$G$4)/(Params!$L$33-Params!$G$33))*($B210-Params!$G$33)),$Q$2,"")</f>
        <v/>
      </c>
      <c r="R210" s="2" t="str">
        <f>IF(AND(OR($B210&lt;Params!$A$33,AND($B210&gt;=Params!$A$33,$B210&lt;Params!$C$33,$C210&gt;=Params!$A$18+((Params!$C$13-Params!$A$18)/(Params!$C$33-Params!$A$33))*($B210-Params!$A$33)),AND($B210&gt;=Params!$C$33,$B210&lt;Params!$D$33,$C210&gt;=Params!$C$13+((Params!$D$9-Params!$C$13)/(Params!$D$33-Params!$C$33))*($B210-Params!$C$33)),AND($B210&gt;=Params!$D$33,$C210&gt;=Params!$D$9+((Params!$G$4-Params!$D$9)/(Params!$G$33-Params!$D$33))*($B210-Params!$D$33))),$C210&lt;Params!$G$4,$B210&gt;0,$C210&gt;0),$R$2,"")</f>
        <v/>
      </c>
      <c r="S210" s="18" t="str">
        <f t="shared" si="3"/>
        <v>Basalt</v>
      </c>
      <c r="T210" s="14" t="str">
        <f>IF(AND($S210&lt;&gt;$J$2,$S210&lt;&gt;$K$2,$S210&lt;&gt;$L$2),"",
IF($S210=$J$2,IF(Data!$C210&gt;=Data!$D210+2,"Hawaiite","Potassic Trachybasalt"),
IF($S210=$K$2,IF(Data!$C210&gt;=Data!$D210+2,"Mugearite","Shoshonite"),
IF($S210=$L$2,(IF(Data!$C210&gt;=Data!$D210+2,"Benmoreite","Latite")),""))))</f>
        <v/>
      </c>
    </row>
    <row r="211" spans="1:20" x14ac:dyDescent="0.2">
      <c r="A211" s="16" t="str">
        <f>Data!$A211</f>
        <v>Pawley et al. 1992</v>
      </c>
      <c r="B211" s="27">
        <f>Data!$B211</f>
        <v>49.46</v>
      </c>
      <c r="C211" s="28">
        <f>Data!$C211+Data!$D211</f>
        <v>3.06</v>
      </c>
      <c r="D211" s="1" t="str">
        <f>IF(AND(AND($B211&gt;=Params!$A$33,$B211&lt;Params!$C$33),AND($C211&gt;=Params!$A$32,$C211&lt;Params!$A$26)),$D$2,"")</f>
        <v/>
      </c>
      <c r="E211" s="1" t="str">
        <f>IF(AND(AND($B211&gt;=Params!$C$33,$B211&lt;Params!$F$33),AND($C211&gt;=Params!$C$32,$C211&lt;Params!$C$22)),$E$2,"")</f>
        <v>Basalt</v>
      </c>
      <c r="F211" s="4" t="str">
        <f>IF(AND($B211&gt;=Params!$F$33,$B211&lt;Params!$J$33,$C211&lt;Params!$F$22+((Params!$J$20-Params!$F$22)/(Params!$J$33-Params!$F$33))*($B211-Params!$F$33)),$F$2,"")</f>
        <v/>
      </c>
      <c r="G211" s="4" t="str">
        <f>IF(AND($B211&gt;=Params!$J$33,$B211&lt;Params!$N$33,$C211&lt;Params!$J$20+((Params!$N$18-Params!$J$20)/(Params!$N$33-Params!$J$33))*($B211-Params!$J$33)),$G$2,"")</f>
        <v/>
      </c>
      <c r="H211" s="4" t="str">
        <f>IF(AND($B211&gt;=Params!$N$33,$C211&lt;Params!$N$18+((Params!$Q$16-Params!$N$18)/(Params!$Q$33-Params!$N$33))*($B211-Params!$N$33),C$3&lt;Params!$Q$16+((Params!$S$32-Params!$Q$16)/(Params!$S$33-Params!$Q$33))*($B211-Params!$Q$33)),$H$2,"")</f>
        <v/>
      </c>
      <c r="I211" s="12" t="str">
        <f>IF(AND($B211&gt;=Params!$Q$33,$C211&gt;=Params!$Q$16+((Params!$S$32-Params!$Q$16)/(Params!$S$33-Params!$Q$33))*($B211-Params!$Q$33)),$I$2,"")</f>
        <v/>
      </c>
      <c r="J211" s="1" t="str">
        <f>IF(AND($C211&gt;=Params!$C$22,$C211&lt;Params!$C$22+((Params!$E$17-Params!$C$22)/(Params!$E$33-Params!$C$33))*($B211-Params!$C$33),$C211&lt;Params!$E$17+((Params!$F$22-Params!$E$17)/(Params!$F$33-Params!$E$33))*($B211-Params!$E$33)),$J$2,"")</f>
        <v/>
      </c>
      <c r="K211" s="1" t="str">
        <f>IF(AND($C211&gt;=Params!$E$17+((Params!$F$22-Params!$E$17)/(Params!$F$33-Params!$E$33))*($B211-Params!$E$33),$C211&gt;=Params!$F$22+((Params!$J$20-Params!$F$22)/(Params!$J$33-Params!$F$33))*($B211-Params!$F$33),$C211&lt;Params!$E$17+((Params!$H$13-Params!$E$17)/(Params!$H$33-Params!$E$33))*($B211-Params!$E$33),$C211&lt;Params!$H$13+((Params!$J$20-Params!$H$13)/(Params!$J$33-Params!$H$33))*($B211-Params!$H$33)),$K$2,"")</f>
        <v/>
      </c>
      <c r="L211" s="1" t="str">
        <f>IF(AND($C211&gt;=Params!$H$13+((Params!$J$20-Params!$H$13)/(Params!$J$33-Params!$H$33))*($B211-Params!$H$33),$C211&gt;=Params!$J$20+((Params!$N$18-Params!$J$20)/(Params!$N$33-Params!$J$33))*($B211-Params!$J$33),$C211&lt;Params!$H$13+((Params!$K$9-Params!$H$13)/(Params!$K$33-Params!$H$33))*($B211-Params!$H$33),$C211&lt;Params!$K$9+((Params!$N$18-Params!$K$9)/(Params!$N$33-Params!$K$33))*($B211-Params!$K$33)),$L$2,"")</f>
        <v/>
      </c>
      <c r="M211" s="2" t="str">
        <f>IF(AND($C211&gt;=Params!$K$9+((Params!$N$18-Params!$K$9)/(Params!$N$33-Params!$K$33))*($B211-Params!$K$33),$C211&gt;=Params!$N$18+((Params!$Q$16-Params!$N$18)/(Params!$Q$33-Params!$N241))*($B211-Params!$Q$33),$C211&lt;Params!$K$9+((Params!$L$5-Params!$K$9)/(Params!$L$33-Params!$K$33))*($B211-Params!$K$33),$C211&lt;Params!$L$5+((Params!$Q$4-Params!$L$5)/(Params!$Q$33-Params!$L$33))*($B211-Params!$L$33),$B211&lt;Params!$Q$33),$M$2,"")</f>
        <v/>
      </c>
      <c r="N211" s="3" t="str">
        <f>IF(OR(AND($C211&gt;=Params!$A$26,$B211&gt;=Params!$A$33,$B211&lt;Params!$C$33,$C211&lt;Params!$A$18+((Params!$C$13-Params!$A$18)/(Params!$C$33-Params!$A$33))*($B211-Params!$A$33)),AND($B211&gt;=Params!$C$33,$C211&gt;Params!$C$22+((Params!$E$17-Params!$C$22)/(Params!$E$33-Params!$C$33))*($B211-Params!$C$33),$C211&lt;Params!$C$13+((Params!$E$17-Params!$C$13)/(Params!$E$33-Params!$C$33))*($B211-Params!$C$33))),$N$2,"")</f>
        <v/>
      </c>
      <c r="O211" s="1" t="str">
        <f>IF(AND($C211&gt;=Params!$C$13+((Params!$E$17-Params!$C$13)/(Params!$E$33-Params!$C$33))*($B211-Params!$C$33),$C211&gt;=Params!$E$17+((Params!$H$13-Params!$E$17)/(Params!$H$33-Params!$E$33))*($B211-Params!$E$33),$C211&lt;Params!$C$13+((Params!$D$9-Params!$C$13)/(Params!$D$33-Params!$C$33))*($B211-Params!$C$33),$C211&lt;Params!$D$9+((Params!$H$13-Params!$D$9)/(Params!$H$33-Params!$D$33))*($B211-Params!$D$33)),$O$2,"")</f>
        <v/>
      </c>
      <c r="P211" s="1" t="str">
        <f>IF(AND($C211&gt;=Params!$D$9+((Params!$H$13-Params!$D$9)/(Params!$H$33-Params!$D$33))*($B211-Params!$D$33),$C211&gt;=Params!$H$13+((Params!$K$9-Params!$H$13)/(Params!$K$33-Params!$H$33))*($B211-Params!$H$33),$C211&lt;Params!$D$9+((Params!$G$4-Params!$D$9)/(Params!$G$33-Params!$D$33))*($B211-Params!$D$33),$C211&lt;Params!$G$4+((Params!$K$9-Params!$G$4)/(Params!$K$33-Params!$G$33))*($B211-Params!$G$33)),$P$2,"")</f>
        <v/>
      </c>
      <c r="Q211" s="1" t="str">
        <f>IF(AND($C211&gt;=Params!$G$4+((Params!$K$9-Params!$G$4)/(Params!$K$33-Params!$G$33))*($B211-Params!$G$33),$C211&gt;Params!$K$9+((Params!$L$5-Params!$K$9)/(Params!$L$33-Params!$K$33))*($B211-Params!$K$33),$C211&lt;Params!$G$4+((Params!$L$5-Params!$G$4)/(Params!$L$33-Params!$G$33))*($B211-Params!$G$33)),$Q$2,"")</f>
        <v/>
      </c>
      <c r="R211" s="2" t="str">
        <f>IF(AND(OR($B211&lt;Params!$A$33,AND($B211&gt;=Params!$A$33,$B211&lt;Params!$C$33,$C211&gt;=Params!$A$18+((Params!$C$13-Params!$A$18)/(Params!$C$33-Params!$A$33))*($B211-Params!$A$33)),AND($B211&gt;=Params!$C$33,$B211&lt;Params!$D$33,$C211&gt;=Params!$C$13+((Params!$D$9-Params!$C$13)/(Params!$D$33-Params!$C$33))*($B211-Params!$C$33)),AND($B211&gt;=Params!$D$33,$C211&gt;=Params!$D$9+((Params!$G$4-Params!$D$9)/(Params!$G$33-Params!$D$33))*($B211-Params!$D$33))),$C211&lt;Params!$G$4,$B211&gt;0,$C211&gt;0),$R$2,"")</f>
        <v/>
      </c>
      <c r="S211" s="18" t="str">
        <f t="shared" si="3"/>
        <v>Basalt</v>
      </c>
      <c r="T211" s="14" t="str">
        <f>IF(AND($S211&lt;&gt;$J$2,$S211&lt;&gt;$K$2,$S211&lt;&gt;$L$2),"",
IF($S211=$J$2,IF(Data!$C211&gt;=Data!$D211+2,"Hawaiite","Potassic Trachybasalt"),
IF($S211=$K$2,IF(Data!$C211&gt;=Data!$D211+2,"Mugearite","Shoshonite"),
IF($S211=$L$2,(IF(Data!$C211&gt;=Data!$D211+2,"Benmoreite","Latite")),""))))</f>
        <v/>
      </c>
    </row>
    <row r="212" spans="1:20" x14ac:dyDescent="0.2">
      <c r="A212" s="16" t="str">
        <f>Data!$A212</f>
        <v>Pawley et al. 1992</v>
      </c>
      <c r="B212" s="27">
        <f>Data!$B212</f>
        <v>49.46</v>
      </c>
      <c r="C212" s="28">
        <f>Data!$C212+Data!$D212</f>
        <v>3.06</v>
      </c>
      <c r="D212" s="1" t="str">
        <f>IF(AND(AND($B212&gt;=Params!$A$33,$B212&lt;Params!$C$33),AND($C212&gt;=Params!$A$32,$C212&lt;Params!$A$26)),$D$2,"")</f>
        <v/>
      </c>
      <c r="E212" s="1" t="str">
        <f>IF(AND(AND($B212&gt;=Params!$C$33,$B212&lt;Params!$F$33),AND($C212&gt;=Params!$C$32,$C212&lt;Params!$C$22)),$E$2,"")</f>
        <v>Basalt</v>
      </c>
      <c r="F212" s="4" t="str">
        <f>IF(AND($B212&gt;=Params!$F$33,$B212&lt;Params!$J$33,$C212&lt;Params!$F$22+((Params!$J$20-Params!$F$22)/(Params!$J$33-Params!$F$33))*($B212-Params!$F$33)),$F$2,"")</f>
        <v/>
      </c>
      <c r="G212" s="4" t="str">
        <f>IF(AND($B212&gt;=Params!$J$33,$B212&lt;Params!$N$33,$C212&lt;Params!$J$20+((Params!$N$18-Params!$J$20)/(Params!$N$33-Params!$J$33))*($B212-Params!$J$33)),$G$2,"")</f>
        <v/>
      </c>
      <c r="H212" s="4" t="str">
        <f>IF(AND($B212&gt;=Params!$N$33,$C212&lt;Params!$N$18+((Params!$Q$16-Params!$N$18)/(Params!$Q$33-Params!$N$33))*($B212-Params!$N$33),C$3&lt;Params!$Q$16+((Params!$S$32-Params!$Q$16)/(Params!$S$33-Params!$Q$33))*($B212-Params!$Q$33)),$H$2,"")</f>
        <v/>
      </c>
      <c r="I212" s="12" t="str">
        <f>IF(AND($B212&gt;=Params!$Q$33,$C212&gt;=Params!$Q$16+((Params!$S$32-Params!$Q$16)/(Params!$S$33-Params!$Q$33))*($B212-Params!$Q$33)),$I$2,"")</f>
        <v/>
      </c>
      <c r="J212" s="1" t="str">
        <f>IF(AND($C212&gt;=Params!$C$22,$C212&lt;Params!$C$22+((Params!$E$17-Params!$C$22)/(Params!$E$33-Params!$C$33))*($B212-Params!$C$33),$C212&lt;Params!$E$17+((Params!$F$22-Params!$E$17)/(Params!$F$33-Params!$E$33))*($B212-Params!$E$33)),$J$2,"")</f>
        <v/>
      </c>
      <c r="K212" s="1" t="str">
        <f>IF(AND($C212&gt;=Params!$E$17+((Params!$F$22-Params!$E$17)/(Params!$F$33-Params!$E$33))*($B212-Params!$E$33),$C212&gt;=Params!$F$22+((Params!$J$20-Params!$F$22)/(Params!$J$33-Params!$F$33))*($B212-Params!$F$33),$C212&lt;Params!$E$17+((Params!$H$13-Params!$E$17)/(Params!$H$33-Params!$E$33))*($B212-Params!$E$33),$C212&lt;Params!$H$13+((Params!$J$20-Params!$H$13)/(Params!$J$33-Params!$H$33))*($B212-Params!$H$33)),$K$2,"")</f>
        <v/>
      </c>
      <c r="L212" s="1" t="str">
        <f>IF(AND($C212&gt;=Params!$H$13+((Params!$J$20-Params!$H$13)/(Params!$J$33-Params!$H$33))*($B212-Params!$H$33),$C212&gt;=Params!$J$20+((Params!$N$18-Params!$J$20)/(Params!$N$33-Params!$J$33))*($B212-Params!$J$33),$C212&lt;Params!$H$13+((Params!$K$9-Params!$H$13)/(Params!$K$33-Params!$H$33))*($B212-Params!$H$33),$C212&lt;Params!$K$9+((Params!$N$18-Params!$K$9)/(Params!$N$33-Params!$K$33))*($B212-Params!$K$33)),$L$2,"")</f>
        <v/>
      </c>
      <c r="M212" s="2" t="str">
        <f>IF(AND($C212&gt;=Params!$K$9+((Params!$N$18-Params!$K$9)/(Params!$N$33-Params!$K$33))*($B212-Params!$K$33),$C212&gt;=Params!$N$18+((Params!$Q$16-Params!$N$18)/(Params!$Q$33-Params!$N242))*($B212-Params!$Q$33),$C212&lt;Params!$K$9+((Params!$L$5-Params!$K$9)/(Params!$L$33-Params!$K$33))*($B212-Params!$K$33),$C212&lt;Params!$L$5+((Params!$Q$4-Params!$L$5)/(Params!$Q$33-Params!$L$33))*($B212-Params!$L$33),$B212&lt;Params!$Q$33),$M$2,"")</f>
        <v/>
      </c>
      <c r="N212" s="3" t="str">
        <f>IF(OR(AND($C212&gt;=Params!$A$26,$B212&gt;=Params!$A$33,$B212&lt;Params!$C$33,$C212&lt;Params!$A$18+((Params!$C$13-Params!$A$18)/(Params!$C$33-Params!$A$33))*($B212-Params!$A$33)),AND($B212&gt;=Params!$C$33,$C212&gt;Params!$C$22+((Params!$E$17-Params!$C$22)/(Params!$E$33-Params!$C$33))*($B212-Params!$C$33),$C212&lt;Params!$C$13+((Params!$E$17-Params!$C$13)/(Params!$E$33-Params!$C$33))*($B212-Params!$C$33))),$N$2,"")</f>
        <v/>
      </c>
      <c r="O212" s="1" t="str">
        <f>IF(AND($C212&gt;=Params!$C$13+((Params!$E$17-Params!$C$13)/(Params!$E$33-Params!$C$33))*($B212-Params!$C$33),$C212&gt;=Params!$E$17+((Params!$H$13-Params!$E$17)/(Params!$H$33-Params!$E$33))*($B212-Params!$E$33),$C212&lt;Params!$C$13+((Params!$D$9-Params!$C$13)/(Params!$D$33-Params!$C$33))*($B212-Params!$C$33),$C212&lt;Params!$D$9+((Params!$H$13-Params!$D$9)/(Params!$H$33-Params!$D$33))*($B212-Params!$D$33)),$O$2,"")</f>
        <v/>
      </c>
      <c r="P212" s="1" t="str">
        <f>IF(AND($C212&gt;=Params!$D$9+((Params!$H$13-Params!$D$9)/(Params!$H$33-Params!$D$33))*($B212-Params!$D$33),$C212&gt;=Params!$H$13+((Params!$K$9-Params!$H$13)/(Params!$K$33-Params!$H$33))*($B212-Params!$H$33),$C212&lt;Params!$D$9+((Params!$G$4-Params!$D$9)/(Params!$G$33-Params!$D$33))*($B212-Params!$D$33),$C212&lt;Params!$G$4+((Params!$K$9-Params!$G$4)/(Params!$K$33-Params!$G$33))*($B212-Params!$G$33)),$P$2,"")</f>
        <v/>
      </c>
      <c r="Q212" s="1" t="str">
        <f>IF(AND($C212&gt;=Params!$G$4+((Params!$K$9-Params!$G$4)/(Params!$K$33-Params!$G$33))*($B212-Params!$G$33),$C212&gt;Params!$K$9+((Params!$L$5-Params!$K$9)/(Params!$L$33-Params!$K$33))*($B212-Params!$K$33),$C212&lt;Params!$G$4+((Params!$L$5-Params!$G$4)/(Params!$L$33-Params!$G$33))*($B212-Params!$G$33)),$Q$2,"")</f>
        <v/>
      </c>
      <c r="R212" s="2" t="str">
        <f>IF(AND(OR($B212&lt;Params!$A$33,AND($B212&gt;=Params!$A$33,$B212&lt;Params!$C$33,$C212&gt;=Params!$A$18+((Params!$C$13-Params!$A$18)/(Params!$C$33-Params!$A$33))*($B212-Params!$A$33)),AND($B212&gt;=Params!$C$33,$B212&lt;Params!$D$33,$C212&gt;=Params!$C$13+((Params!$D$9-Params!$C$13)/(Params!$D$33-Params!$C$33))*($B212-Params!$C$33)),AND($B212&gt;=Params!$D$33,$C212&gt;=Params!$D$9+((Params!$G$4-Params!$D$9)/(Params!$G$33-Params!$D$33))*($B212-Params!$D$33))),$C212&lt;Params!$G$4,$B212&gt;0,$C212&gt;0),$R$2,"")</f>
        <v/>
      </c>
      <c r="S212" s="18" t="str">
        <f t="shared" si="3"/>
        <v>Basalt</v>
      </c>
      <c r="T212" s="14" t="str">
        <f>IF(AND($S212&lt;&gt;$J$2,$S212&lt;&gt;$K$2,$S212&lt;&gt;$L$2),"",
IF($S212=$J$2,IF(Data!$C212&gt;=Data!$D212+2,"Hawaiite","Potassic Trachybasalt"),
IF($S212=$K$2,IF(Data!$C212&gt;=Data!$D212+2,"Mugearite","Shoshonite"),
IF($S212=$L$2,(IF(Data!$C212&gt;=Data!$D212+2,"Benmoreite","Latite")),""))))</f>
        <v/>
      </c>
    </row>
    <row r="213" spans="1:20" x14ac:dyDescent="0.2">
      <c r="A213" s="16" t="str">
        <f>Data!$A213</f>
        <v>Pawley et al. 1992</v>
      </c>
      <c r="B213" s="27">
        <f>Data!$B213</f>
        <v>49.46</v>
      </c>
      <c r="C213" s="28">
        <f>Data!$C213+Data!$D213</f>
        <v>3.06</v>
      </c>
      <c r="D213" s="1" t="str">
        <f>IF(AND(AND($B213&gt;=Params!$A$33,$B213&lt;Params!$C$33),AND($C213&gt;=Params!$A$32,$C213&lt;Params!$A$26)),$D$2,"")</f>
        <v/>
      </c>
      <c r="E213" s="1" t="str">
        <f>IF(AND(AND($B213&gt;=Params!$C$33,$B213&lt;Params!$F$33),AND($C213&gt;=Params!$C$32,$C213&lt;Params!$C$22)),$E$2,"")</f>
        <v>Basalt</v>
      </c>
      <c r="F213" s="4" t="str">
        <f>IF(AND($B213&gt;=Params!$F$33,$B213&lt;Params!$J$33,$C213&lt;Params!$F$22+((Params!$J$20-Params!$F$22)/(Params!$J$33-Params!$F$33))*($B213-Params!$F$33)),$F$2,"")</f>
        <v/>
      </c>
      <c r="G213" s="4" t="str">
        <f>IF(AND($B213&gt;=Params!$J$33,$B213&lt;Params!$N$33,$C213&lt;Params!$J$20+((Params!$N$18-Params!$J$20)/(Params!$N$33-Params!$J$33))*($B213-Params!$J$33)),$G$2,"")</f>
        <v/>
      </c>
      <c r="H213" s="4" t="str">
        <f>IF(AND($B213&gt;=Params!$N$33,$C213&lt;Params!$N$18+((Params!$Q$16-Params!$N$18)/(Params!$Q$33-Params!$N$33))*($B213-Params!$N$33),C$3&lt;Params!$Q$16+((Params!$S$32-Params!$Q$16)/(Params!$S$33-Params!$Q$33))*($B213-Params!$Q$33)),$H$2,"")</f>
        <v/>
      </c>
      <c r="I213" s="12" t="str">
        <f>IF(AND($B213&gt;=Params!$Q$33,$C213&gt;=Params!$Q$16+((Params!$S$32-Params!$Q$16)/(Params!$S$33-Params!$Q$33))*($B213-Params!$Q$33)),$I$2,"")</f>
        <v/>
      </c>
      <c r="J213" s="1" t="str">
        <f>IF(AND($C213&gt;=Params!$C$22,$C213&lt;Params!$C$22+((Params!$E$17-Params!$C$22)/(Params!$E$33-Params!$C$33))*($B213-Params!$C$33),$C213&lt;Params!$E$17+((Params!$F$22-Params!$E$17)/(Params!$F$33-Params!$E$33))*($B213-Params!$E$33)),$J$2,"")</f>
        <v/>
      </c>
      <c r="K213" s="1" t="str">
        <f>IF(AND($C213&gt;=Params!$E$17+((Params!$F$22-Params!$E$17)/(Params!$F$33-Params!$E$33))*($B213-Params!$E$33),$C213&gt;=Params!$F$22+((Params!$J$20-Params!$F$22)/(Params!$J$33-Params!$F$33))*($B213-Params!$F$33),$C213&lt;Params!$E$17+((Params!$H$13-Params!$E$17)/(Params!$H$33-Params!$E$33))*($B213-Params!$E$33),$C213&lt;Params!$H$13+((Params!$J$20-Params!$H$13)/(Params!$J$33-Params!$H$33))*($B213-Params!$H$33)),$K$2,"")</f>
        <v/>
      </c>
      <c r="L213" s="1" t="str">
        <f>IF(AND($C213&gt;=Params!$H$13+((Params!$J$20-Params!$H$13)/(Params!$J$33-Params!$H$33))*($B213-Params!$H$33),$C213&gt;=Params!$J$20+((Params!$N$18-Params!$J$20)/(Params!$N$33-Params!$J$33))*($B213-Params!$J$33),$C213&lt;Params!$H$13+((Params!$K$9-Params!$H$13)/(Params!$K$33-Params!$H$33))*($B213-Params!$H$33),$C213&lt;Params!$K$9+((Params!$N$18-Params!$K$9)/(Params!$N$33-Params!$K$33))*($B213-Params!$K$33)),$L$2,"")</f>
        <v/>
      </c>
      <c r="M213" s="2" t="str">
        <f>IF(AND($C213&gt;=Params!$K$9+((Params!$N$18-Params!$K$9)/(Params!$N$33-Params!$K$33))*($B213-Params!$K$33),$C213&gt;=Params!$N$18+((Params!$Q$16-Params!$N$18)/(Params!$Q$33-Params!$N243))*($B213-Params!$Q$33),$C213&lt;Params!$K$9+((Params!$L$5-Params!$K$9)/(Params!$L$33-Params!$K$33))*($B213-Params!$K$33),$C213&lt;Params!$L$5+((Params!$Q$4-Params!$L$5)/(Params!$Q$33-Params!$L$33))*($B213-Params!$L$33),$B213&lt;Params!$Q$33),$M$2,"")</f>
        <v/>
      </c>
      <c r="N213" s="3" t="str">
        <f>IF(OR(AND($C213&gt;=Params!$A$26,$B213&gt;=Params!$A$33,$B213&lt;Params!$C$33,$C213&lt;Params!$A$18+((Params!$C$13-Params!$A$18)/(Params!$C$33-Params!$A$33))*($B213-Params!$A$33)),AND($B213&gt;=Params!$C$33,$C213&gt;Params!$C$22+((Params!$E$17-Params!$C$22)/(Params!$E$33-Params!$C$33))*($B213-Params!$C$33),$C213&lt;Params!$C$13+((Params!$E$17-Params!$C$13)/(Params!$E$33-Params!$C$33))*($B213-Params!$C$33))),$N$2,"")</f>
        <v/>
      </c>
      <c r="O213" s="1" t="str">
        <f>IF(AND($C213&gt;=Params!$C$13+((Params!$E$17-Params!$C$13)/(Params!$E$33-Params!$C$33))*($B213-Params!$C$33),$C213&gt;=Params!$E$17+((Params!$H$13-Params!$E$17)/(Params!$H$33-Params!$E$33))*($B213-Params!$E$33),$C213&lt;Params!$C$13+((Params!$D$9-Params!$C$13)/(Params!$D$33-Params!$C$33))*($B213-Params!$C$33),$C213&lt;Params!$D$9+((Params!$H$13-Params!$D$9)/(Params!$H$33-Params!$D$33))*($B213-Params!$D$33)),$O$2,"")</f>
        <v/>
      </c>
      <c r="P213" s="1" t="str">
        <f>IF(AND($C213&gt;=Params!$D$9+((Params!$H$13-Params!$D$9)/(Params!$H$33-Params!$D$33))*($B213-Params!$D$33),$C213&gt;=Params!$H$13+((Params!$K$9-Params!$H$13)/(Params!$K$33-Params!$H$33))*($B213-Params!$H$33),$C213&lt;Params!$D$9+((Params!$G$4-Params!$D$9)/(Params!$G$33-Params!$D$33))*($B213-Params!$D$33),$C213&lt;Params!$G$4+((Params!$K$9-Params!$G$4)/(Params!$K$33-Params!$G$33))*($B213-Params!$G$33)),$P$2,"")</f>
        <v/>
      </c>
      <c r="Q213" s="1" t="str">
        <f>IF(AND($C213&gt;=Params!$G$4+((Params!$K$9-Params!$G$4)/(Params!$K$33-Params!$G$33))*($B213-Params!$G$33),$C213&gt;Params!$K$9+((Params!$L$5-Params!$K$9)/(Params!$L$33-Params!$K$33))*($B213-Params!$K$33),$C213&lt;Params!$G$4+((Params!$L$5-Params!$G$4)/(Params!$L$33-Params!$G$33))*($B213-Params!$G$33)),$Q$2,"")</f>
        <v/>
      </c>
      <c r="R213" s="2" t="str">
        <f>IF(AND(OR($B213&lt;Params!$A$33,AND($B213&gt;=Params!$A$33,$B213&lt;Params!$C$33,$C213&gt;=Params!$A$18+((Params!$C$13-Params!$A$18)/(Params!$C$33-Params!$A$33))*($B213-Params!$A$33)),AND($B213&gt;=Params!$C$33,$B213&lt;Params!$D$33,$C213&gt;=Params!$C$13+((Params!$D$9-Params!$C$13)/(Params!$D$33-Params!$C$33))*($B213-Params!$C$33)),AND($B213&gt;=Params!$D$33,$C213&gt;=Params!$D$9+((Params!$G$4-Params!$D$9)/(Params!$G$33-Params!$D$33))*($B213-Params!$D$33))),$C213&lt;Params!$G$4,$B213&gt;0,$C213&gt;0),$R$2,"")</f>
        <v/>
      </c>
      <c r="S213" s="18" t="str">
        <f t="shared" si="3"/>
        <v>Basalt</v>
      </c>
      <c r="T213" s="14" t="str">
        <f>IF(AND($S213&lt;&gt;$J$2,$S213&lt;&gt;$K$2,$S213&lt;&gt;$L$2),"",
IF($S213=$J$2,IF(Data!$C213&gt;=Data!$D213+2,"Hawaiite","Potassic Trachybasalt"),
IF($S213=$K$2,IF(Data!$C213&gt;=Data!$D213+2,"Mugearite","Shoshonite"),
IF($S213=$L$2,(IF(Data!$C213&gt;=Data!$D213+2,"Benmoreite","Latite")),""))))</f>
        <v/>
      </c>
    </row>
    <row r="214" spans="1:20" x14ac:dyDescent="0.2">
      <c r="A214" s="16" t="str">
        <f>Data!$A214</f>
        <v>Pawley et al. 1992</v>
      </c>
      <c r="B214" s="27">
        <f>Data!$B214</f>
        <v>49.46</v>
      </c>
      <c r="C214" s="28">
        <f>Data!$C214+Data!$D214</f>
        <v>3.06</v>
      </c>
      <c r="D214" s="1" t="str">
        <f>IF(AND(AND($B214&gt;=Params!$A$33,$B214&lt;Params!$C$33),AND($C214&gt;=Params!$A$32,$C214&lt;Params!$A$26)),$D$2,"")</f>
        <v/>
      </c>
      <c r="E214" s="1" t="str">
        <f>IF(AND(AND($B214&gt;=Params!$C$33,$B214&lt;Params!$F$33),AND($C214&gt;=Params!$C$32,$C214&lt;Params!$C$22)),$E$2,"")</f>
        <v>Basalt</v>
      </c>
      <c r="F214" s="4" t="str">
        <f>IF(AND($B214&gt;=Params!$F$33,$B214&lt;Params!$J$33,$C214&lt;Params!$F$22+((Params!$J$20-Params!$F$22)/(Params!$J$33-Params!$F$33))*($B214-Params!$F$33)),$F$2,"")</f>
        <v/>
      </c>
      <c r="G214" s="4" t="str">
        <f>IF(AND($B214&gt;=Params!$J$33,$B214&lt;Params!$N$33,$C214&lt;Params!$J$20+((Params!$N$18-Params!$J$20)/(Params!$N$33-Params!$J$33))*($B214-Params!$J$33)),$G$2,"")</f>
        <v/>
      </c>
      <c r="H214" s="4" t="str">
        <f>IF(AND($B214&gt;=Params!$N$33,$C214&lt;Params!$N$18+((Params!$Q$16-Params!$N$18)/(Params!$Q$33-Params!$N$33))*($B214-Params!$N$33),C$3&lt;Params!$Q$16+((Params!$S$32-Params!$Q$16)/(Params!$S$33-Params!$Q$33))*($B214-Params!$Q$33)),$H$2,"")</f>
        <v/>
      </c>
      <c r="I214" s="12" t="str">
        <f>IF(AND($B214&gt;=Params!$Q$33,$C214&gt;=Params!$Q$16+((Params!$S$32-Params!$Q$16)/(Params!$S$33-Params!$Q$33))*($B214-Params!$Q$33)),$I$2,"")</f>
        <v/>
      </c>
      <c r="J214" s="1" t="str">
        <f>IF(AND($C214&gt;=Params!$C$22,$C214&lt;Params!$C$22+((Params!$E$17-Params!$C$22)/(Params!$E$33-Params!$C$33))*($B214-Params!$C$33),$C214&lt;Params!$E$17+((Params!$F$22-Params!$E$17)/(Params!$F$33-Params!$E$33))*($B214-Params!$E$33)),$J$2,"")</f>
        <v/>
      </c>
      <c r="K214" s="1" t="str">
        <f>IF(AND($C214&gt;=Params!$E$17+((Params!$F$22-Params!$E$17)/(Params!$F$33-Params!$E$33))*($B214-Params!$E$33),$C214&gt;=Params!$F$22+((Params!$J$20-Params!$F$22)/(Params!$J$33-Params!$F$33))*($B214-Params!$F$33),$C214&lt;Params!$E$17+((Params!$H$13-Params!$E$17)/(Params!$H$33-Params!$E$33))*($B214-Params!$E$33),$C214&lt;Params!$H$13+((Params!$J$20-Params!$H$13)/(Params!$J$33-Params!$H$33))*($B214-Params!$H$33)),$K$2,"")</f>
        <v/>
      </c>
      <c r="L214" s="1" t="str">
        <f>IF(AND($C214&gt;=Params!$H$13+((Params!$J$20-Params!$H$13)/(Params!$J$33-Params!$H$33))*($B214-Params!$H$33),$C214&gt;=Params!$J$20+((Params!$N$18-Params!$J$20)/(Params!$N$33-Params!$J$33))*($B214-Params!$J$33),$C214&lt;Params!$H$13+((Params!$K$9-Params!$H$13)/(Params!$K$33-Params!$H$33))*($B214-Params!$H$33),$C214&lt;Params!$K$9+((Params!$N$18-Params!$K$9)/(Params!$N$33-Params!$K$33))*($B214-Params!$K$33)),$L$2,"")</f>
        <v/>
      </c>
      <c r="M214" s="2" t="str">
        <f>IF(AND($C214&gt;=Params!$K$9+((Params!$N$18-Params!$K$9)/(Params!$N$33-Params!$K$33))*($B214-Params!$K$33),$C214&gt;=Params!$N$18+((Params!$Q$16-Params!$N$18)/(Params!$Q$33-Params!$N244))*($B214-Params!$Q$33),$C214&lt;Params!$K$9+((Params!$L$5-Params!$K$9)/(Params!$L$33-Params!$K$33))*($B214-Params!$K$33),$C214&lt;Params!$L$5+((Params!$Q$4-Params!$L$5)/(Params!$Q$33-Params!$L$33))*($B214-Params!$L$33),$B214&lt;Params!$Q$33),$M$2,"")</f>
        <v/>
      </c>
      <c r="N214" s="3" t="str">
        <f>IF(OR(AND($C214&gt;=Params!$A$26,$B214&gt;=Params!$A$33,$B214&lt;Params!$C$33,$C214&lt;Params!$A$18+((Params!$C$13-Params!$A$18)/(Params!$C$33-Params!$A$33))*($B214-Params!$A$33)),AND($B214&gt;=Params!$C$33,$C214&gt;Params!$C$22+((Params!$E$17-Params!$C$22)/(Params!$E$33-Params!$C$33))*($B214-Params!$C$33),$C214&lt;Params!$C$13+((Params!$E$17-Params!$C$13)/(Params!$E$33-Params!$C$33))*($B214-Params!$C$33))),$N$2,"")</f>
        <v/>
      </c>
      <c r="O214" s="1" t="str">
        <f>IF(AND($C214&gt;=Params!$C$13+((Params!$E$17-Params!$C$13)/(Params!$E$33-Params!$C$33))*($B214-Params!$C$33),$C214&gt;=Params!$E$17+((Params!$H$13-Params!$E$17)/(Params!$H$33-Params!$E$33))*($B214-Params!$E$33),$C214&lt;Params!$C$13+((Params!$D$9-Params!$C$13)/(Params!$D$33-Params!$C$33))*($B214-Params!$C$33),$C214&lt;Params!$D$9+((Params!$H$13-Params!$D$9)/(Params!$H$33-Params!$D$33))*($B214-Params!$D$33)),$O$2,"")</f>
        <v/>
      </c>
      <c r="P214" s="1" t="str">
        <f>IF(AND($C214&gt;=Params!$D$9+((Params!$H$13-Params!$D$9)/(Params!$H$33-Params!$D$33))*($B214-Params!$D$33),$C214&gt;=Params!$H$13+((Params!$K$9-Params!$H$13)/(Params!$K$33-Params!$H$33))*($B214-Params!$H$33),$C214&lt;Params!$D$9+((Params!$G$4-Params!$D$9)/(Params!$G$33-Params!$D$33))*($B214-Params!$D$33),$C214&lt;Params!$G$4+((Params!$K$9-Params!$G$4)/(Params!$K$33-Params!$G$33))*($B214-Params!$G$33)),$P$2,"")</f>
        <v/>
      </c>
      <c r="Q214" s="1" t="str">
        <f>IF(AND($C214&gt;=Params!$G$4+((Params!$K$9-Params!$G$4)/(Params!$K$33-Params!$G$33))*($B214-Params!$G$33),$C214&gt;Params!$K$9+((Params!$L$5-Params!$K$9)/(Params!$L$33-Params!$K$33))*($B214-Params!$K$33),$C214&lt;Params!$G$4+((Params!$L$5-Params!$G$4)/(Params!$L$33-Params!$G$33))*($B214-Params!$G$33)),$Q$2,"")</f>
        <v/>
      </c>
      <c r="R214" s="2" t="str">
        <f>IF(AND(OR($B214&lt;Params!$A$33,AND($B214&gt;=Params!$A$33,$B214&lt;Params!$C$33,$C214&gt;=Params!$A$18+((Params!$C$13-Params!$A$18)/(Params!$C$33-Params!$A$33))*($B214-Params!$A$33)),AND($B214&gt;=Params!$C$33,$B214&lt;Params!$D$33,$C214&gt;=Params!$C$13+((Params!$D$9-Params!$C$13)/(Params!$D$33-Params!$C$33))*($B214-Params!$C$33)),AND($B214&gt;=Params!$D$33,$C214&gt;=Params!$D$9+((Params!$G$4-Params!$D$9)/(Params!$G$33-Params!$D$33))*($B214-Params!$D$33))),$C214&lt;Params!$G$4,$B214&gt;0,$C214&gt;0),$R$2,"")</f>
        <v/>
      </c>
      <c r="S214" s="18" t="str">
        <f t="shared" si="3"/>
        <v>Basalt</v>
      </c>
      <c r="T214" s="14" t="str">
        <f>IF(AND($S214&lt;&gt;$J$2,$S214&lt;&gt;$K$2,$S214&lt;&gt;$L$2),"",
IF($S214=$J$2,IF(Data!$C214&gt;=Data!$D214+2,"Hawaiite","Potassic Trachybasalt"),
IF($S214=$K$2,IF(Data!$C214&gt;=Data!$D214+2,"Mugearite","Shoshonite"),
IF($S214=$L$2,(IF(Data!$C214&gt;=Data!$D214+2,"Benmoreite","Latite")),""))))</f>
        <v/>
      </c>
    </row>
    <row r="215" spans="1:20" x14ac:dyDescent="0.2">
      <c r="A215" s="16" t="str">
        <f>Data!$A215</f>
        <v>Pawley et al. 1992</v>
      </c>
      <c r="B215" s="27">
        <f>Data!$B215</f>
        <v>49.46</v>
      </c>
      <c r="C215" s="28">
        <f>Data!$C215+Data!$D215</f>
        <v>3.06</v>
      </c>
      <c r="D215" s="1" t="str">
        <f>IF(AND(AND($B215&gt;=Params!$A$33,$B215&lt;Params!$C$33),AND($C215&gt;=Params!$A$32,$C215&lt;Params!$A$26)),$D$2,"")</f>
        <v/>
      </c>
      <c r="E215" s="1" t="str">
        <f>IF(AND(AND($B215&gt;=Params!$C$33,$B215&lt;Params!$F$33),AND($C215&gt;=Params!$C$32,$C215&lt;Params!$C$22)),$E$2,"")</f>
        <v>Basalt</v>
      </c>
      <c r="F215" s="4" t="str">
        <f>IF(AND($B215&gt;=Params!$F$33,$B215&lt;Params!$J$33,$C215&lt;Params!$F$22+((Params!$J$20-Params!$F$22)/(Params!$J$33-Params!$F$33))*($B215-Params!$F$33)),$F$2,"")</f>
        <v/>
      </c>
      <c r="G215" s="4" t="str">
        <f>IF(AND($B215&gt;=Params!$J$33,$B215&lt;Params!$N$33,$C215&lt;Params!$J$20+((Params!$N$18-Params!$J$20)/(Params!$N$33-Params!$J$33))*($B215-Params!$J$33)),$G$2,"")</f>
        <v/>
      </c>
      <c r="H215" s="4" t="str">
        <f>IF(AND($B215&gt;=Params!$N$33,$C215&lt;Params!$N$18+((Params!$Q$16-Params!$N$18)/(Params!$Q$33-Params!$N$33))*($B215-Params!$N$33),C$3&lt;Params!$Q$16+((Params!$S$32-Params!$Q$16)/(Params!$S$33-Params!$Q$33))*($B215-Params!$Q$33)),$H$2,"")</f>
        <v/>
      </c>
      <c r="I215" s="12" t="str">
        <f>IF(AND($B215&gt;=Params!$Q$33,$C215&gt;=Params!$Q$16+((Params!$S$32-Params!$Q$16)/(Params!$S$33-Params!$Q$33))*($B215-Params!$Q$33)),$I$2,"")</f>
        <v/>
      </c>
      <c r="J215" s="1" t="str">
        <f>IF(AND($C215&gt;=Params!$C$22,$C215&lt;Params!$C$22+((Params!$E$17-Params!$C$22)/(Params!$E$33-Params!$C$33))*($B215-Params!$C$33),$C215&lt;Params!$E$17+((Params!$F$22-Params!$E$17)/(Params!$F$33-Params!$E$33))*($B215-Params!$E$33)),$J$2,"")</f>
        <v/>
      </c>
      <c r="K215" s="1" t="str">
        <f>IF(AND($C215&gt;=Params!$E$17+((Params!$F$22-Params!$E$17)/(Params!$F$33-Params!$E$33))*($B215-Params!$E$33),$C215&gt;=Params!$F$22+((Params!$J$20-Params!$F$22)/(Params!$J$33-Params!$F$33))*($B215-Params!$F$33),$C215&lt;Params!$E$17+((Params!$H$13-Params!$E$17)/(Params!$H$33-Params!$E$33))*($B215-Params!$E$33),$C215&lt;Params!$H$13+((Params!$J$20-Params!$H$13)/(Params!$J$33-Params!$H$33))*($B215-Params!$H$33)),$K$2,"")</f>
        <v/>
      </c>
      <c r="L215" s="1" t="str">
        <f>IF(AND($C215&gt;=Params!$H$13+((Params!$J$20-Params!$H$13)/(Params!$J$33-Params!$H$33))*($B215-Params!$H$33),$C215&gt;=Params!$J$20+((Params!$N$18-Params!$J$20)/(Params!$N$33-Params!$J$33))*($B215-Params!$J$33),$C215&lt;Params!$H$13+((Params!$K$9-Params!$H$13)/(Params!$K$33-Params!$H$33))*($B215-Params!$H$33),$C215&lt;Params!$K$9+((Params!$N$18-Params!$K$9)/(Params!$N$33-Params!$K$33))*($B215-Params!$K$33)),$L$2,"")</f>
        <v/>
      </c>
      <c r="M215" s="2" t="str">
        <f>IF(AND($C215&gt;=Params!$K$9+((Params!$N$18-Params!$K$9)/(Params!$N$33-Params!$K$33))*($B215-Params!$K$33),$C215&gt;=Params!$N$18+((Params!$Q$16-Params!$N$18)/(Params!$Q$33-Params!$N245))*($B215-Params!$Q$33),$C215&lt;Params!$K$9+((Params!$L$5-Params!$K$9)/(Params!$L$33-Params!$K$33))*($B215-Params!$K$33),$C215&lt;Params!$L$5+((Params!$Q$4-Params!$L$5)/(Params!$Q$33-Params!$L$33))*($B215-Params!$L$33),$B215&lt;Params!$Q$33),$M$2,"")</f>
        <v/>
      </c>
      <c r="N215" s="3" t="str">
        <f>IF(OR(AND($C215&gt;=Params!$A$26,$B215&gt;=Params!$A$33,$B215&lt;Params!$C$33,$C215&lt;Params!$A$18+((Params!$C$13-Params!$A$18)/(Params!$C$33-Params!$A$33))*($B215-Params!$A$33)),AND($B215&gt;=Params!$C$33,$C215&gt;Params!$C$22+((Params!$E$17-Params!$C$22)/(Params!$E$33-Params!$C$33))*($B215-Params!$C$33),$C215&lt;Params!$C$13+((Params!$E$17-Params!$C$13)/(Params!$E$33-Params!$C$33))*($B215-Params!$C$33))),$N$2,"")</f>
        <v/>
      </c>
      <c r="O215" s="1" t="str">
        <f>IF(AND($C215&gt;=Params!$C$13+((Params!$E$17-Params!$C$13)/(Params!$E$33-Params!$C$33))*($B215-Params!$C$33),$C215&gt;=Params!$E$17+((Params!$H$13-Params!$E$17)/(Params!$H$33-Params!$E$33))*($B215-Params!$E$33),$C215&lt;Params!$C$13+((Params!$D$9-Params!$C$13)/(Params!$D$33-Params!$C$33))*($B215-Params!$C$33),$C215&lt;Params!$D$9+((Params!$H$13-Params!$D$9)/(Params!$H$33-Params!$D$33))*($B215-Params!$D$33)),$O$2,"")</f>
        <v/>
      </c>
      <c r="P215" s="1" t="str">
        <f>IF(AND($C215&gt;=Params!$D$9+((Params!$H$13-Params!$D$9)/(Params!$H$33-Params!$D$33))*($B215-Params!$D$33),$C215&gt;=Params!$H$13+((Params!$K$9-Params!$H$13)/(Params!$K$33-Params!$H$33))*($B215-Params!$H$33),$C215&lt;Params!$D$9+((Params!$G$4-Params!$D$9)/(Params!$G$33-Params!$D$33))*($B215-Params!$D$33),$C215&lt;Params!$G$4+((Params!$K$9-Params!$G$4)/(Params!$K$33-Params!$G$33))*($B215-Params!$G$33)),$P$2,"")</f>
        <v/>
      </c>
      <c r="Q215" s="1" t="str">
        <f>IF(AND($C215&gt;=Params!$G$4+((Params!$K$9-Params!$G$4)/(Params!$K$33-Params!$G$33))*($B215-Params!$G$33),$C215&gt;Params!$K$9+((Params!$L$5-Params!$K$9)/(Params!$L$33-Params!$K$33))*($B215-Params!$K$33),$C215&lt;Params!$G$4+((Params!$L$5-Params!$G$4)/(Params!$L$33-Params!$G$33))*($B215-Params!$G$33)),$Q$2,"")</f>
        <v/>
      </c>
      <c r="R215" s="2" t="str">
        <f>IF(AND(OR($B215&lt;Params!$A$33,AND($B215&gt;=Params!$A$33,$B215&lt;Params!$C$33,$C215&gt;=Params!$A$18+((Params!$C$13-Params!$A$18)/(Params!$C$33-Params!$A$33))*($B215-Params!$A$33)),AND($B215&gt;=Params!$C$33,$B215&lt;Params!$D$33,$C215&gt;=Params!$C$13+((Params!$D$9-Params!$C$13)/(Params!$D$33-Params!$C$33))*($B215-Params!$C$33)),AND($B215&gt;=Params!$D$33,$C215&gt;=Params!$D$9+((Params!$G$4-Params!$D$9)/(Params!$G$33-Params!$D$33))*($B215-Params!$D$33))),$C215&lt;Params!$G$4,$B215&gt;0,$C215&gt;0),$R$2,"")</f>
        <v/>
      </c>
      <c r="S215" s="18" t="str">
        <f t="shared" si="3"/>
        <v>Basalt</v>
      </c>
      <c r="T215" s="14" t="str">
        <f>IF(AND($S215&lt;&gt;$J$2,$S215&lt;&gt;$K$2,$S215&lt;&gt;$L$2),"",
IF($S215=$J$2,IF(Data!$C215&gt;=Data!$D215+2,"Hawaiite","Potassic Trachybasalt"),
IF($S215=$K$2,IF(Data!$C215&gt;=Data!$D215+2,"Mugearite","Shoshonite"),
IF($S215=$L$2,(IF(Data!$C215&gt;=Data!$D215+2,"Benmoreite","Latite")),""))))</f>
        <v/>
      </c>
    </row>
    <row r="216" spans="1:20" x14ac:dyDescent="0.2">
      <c r="A216" s="16" t="str">
        <f>Data!$A216</f>
        <v>Pawley et al. 1992</v>
      </c>
      <c r="B216" s="27">
        <f>Data!$B216</f>
        <v>49.46</v>
      </c>
      <c r="C216" s="28">
        <f>Data!$C216+Data!$D216</f>
        <v>3.06</v>
      </c>
      <c r="D216" s="1" t="str">
        <f>IF(AND(AND($B216&gt;=Params!$A$33,$B216&lt;Params!$C$33),AND($C216&gt;=Params!$A$32,$C216&lt;Params!$A$26)),$D$2,"")</f>
        <v/>
      </c>
      <c r="E216" s="1" t="str">
        <f>IF(AND(AND($B216&gt;=Params!$C$33,$B216&lt;Params!$F$33),AND($C216&gt;=Params!$C$32,$C216&lt;Params!$C$22)),$E$2,"")</f>
        <v>Basalt</v>
      </c>
      <c r="F216" s="4" t="str">
        <f>IF(AND($B216&gt;=Params!$F$33,$B216&lt;Params!$J$33,$C216&lt;Params!$F$22+((Params!$J$20-Params!$F$22)/(Params!$J$33-Params!$F$33))*($B216-Params!$F$33)),$F$2,"")</f>
        <v/>
      </c>
      <c r="G216" s="4" t="str">
        <f>IF(AND($B216&gt;=Params!$J$33,$B216&lt;Params!$N$33,$C216&lt;Params!$J$20+((Params!$N$18-Params!$J$20)/(Params!$N$33-Params!$J$33))*($B216-Params!$J$33)),$G$2,"")</f>
        <v/>
      </c>
      <c r="H216" s="4" t="str">
        <f>IF(AND($B216&gt;=Params!$N$33,$C216&lt;Params!$N$18+((Params!$Q$16-Params!$N$18)/(Params!$Q$33-Params!$N$33))*($B216-Params!$N$33),C$3&lt;Params!$Q$16+((Params!$S$32-Params!$Q$16)/(Params!$S$33-Params!$Q$33))*($B216-Params!$Q$33)),$H$2,"")</f>
        <v/>
      </c>
      <c r="I216" s="12" t="str">
        <f>IF(AND($B216&gt;=Params!$Q$33,$C216&gt;=Params!$Q$16+((Params!$S$32-Params!$Q$16)/(Params!$S$33-Params!$Q$33))*($B216-Params!$Q$33)),$I$2,"")</f>
        <v/>
      </c>
      <c r="J216" s="1" t="str">
        <f>IF(AND($C216&gt;=Params!$C$22,$C216&lt;Params!$C$22+((Params!$E$17-Params!$C$22)/(Params!$E$33-Params!$C$33))*($B216-Params!$C$33),$C216&lt;Params!$E$17+((Params!$F$22-Params!$E$17)/(Params!$F$33-Params!$E$33))*($B216-Params!$E$33)),$J$2,"")</f>
        <v/>
      </c>
      <c r="K216" s="1" t="str">
        <f>IF(AND($C216&gt;=Params!$E$17+((Params!$F$22-Params!$E$17)/(Params!$F$33-Params!$E$33))*($B216-Params!$E$33),$C216&gt;=Params!$F$22+((Params!$J$20-Params!$F$22)/(Params!$J$33-Params!$F$33))*($B216-Params!$F$33),$C216&lt;Params!$E$17+((Params!$H$13-Params!$E$17)/(Params!$H$33-Params!$E$33))*($B216-Params!$E$33),$C216&lt;Params!$H$13+((Params!$J$20-Params!$H$13)/(Params!$J$33-Params!$H$33))*($B216-Params!$H$33)),$K$2,"")</f>
        <v/>
      </c>
      <c r="L216" s="1" t="str">
        <f>IF(AND($C216&gt;=Params!$H$13+((Params!$J$20-Params!$H$13)/(Params!$J$33-Params!$H$33))*($B216-Params!$H$33),$C216&gt;=Params!$J$20+((Params!$N$18-Params!$J$20)/(Params!$N$33-Params!$J$33))*($B216-Params!$J$33),$C216&lt;Params!$H$13+((Params!$K$9-Params!$H$13)/(Params!$K$33-Params!$H$33))*($B216-Params!$H$33),$C216&lt;Params!$K$9+((Params!$N$18-Params!$K$9)/(Params!$N$33-Params!$K$33))*($B216-Params!$K$33)),$L$2,"")</f>
        <v/>
      </c>
      <c r="M216" s="2" t="str">
        <f>IF(AND($C216&gt;=Params!$K$9+((Params!$N$18-Params!$K$9)/(Params!$N$33-Params!$K$33))*($B216-Params!$K$33),$C216&gt;=Params!$N$18+((Params!$Q$16-Params!$N$18)/(Params!$Q$33-Params!$N246))*($B216-Params!$Q$33),$C216&lt;Params!$K$9+((Params!$L$5-Params!$K$9)/(Params!$L$33-Params!$K$33))*($B216-Params!$K$33),$C216&lt;Params!$L$5+((Params!$Q$4-Params!$L$5)/(Params!$Q$33-Params!$L$33))*($B216-Params!$L$33),$B216&lt;Params!$Q$33),$M$2,"")</f>
        <v/>
      </c>
      <c r="N216" s="3" t="str">
        <f>IF(OR(AND($C216&gt;=Params!$A$26,$B216&gt;=Params!$A$33,$B216&lt;Params!$C$33,$C216&lt;Params!$A$18+((Params!$C$13-Params!$A$18)/(Params!$C$33-Params!$A$33))*($B216-Params!$A$33)),AND($B216&gt;=Params!$C$33,$C216&gt;Params!$C$22+((Params!$E$17-Params!$C$22)/(Params!$E$33-Params!$C$33))*($B216-Params!$C$33),$C216&lt;Params!$C$13+((Params!$E$17-Params!$C$13)/(Params!$E$33-Params!$C$33))*($B216-Params!$C$33))),$N$2,"")</f>
        <v/>
      </c>
      <c r="O216" s="1" t="str">
        <f>IF(AND($C216&gt;=Params!$C$13+((Params!$E$17-Params!$C$13)/(Params!$E$33-Params!$C$33))*($B216-Params!$C$33),$C216&gt;=Params!$E$17+((Params!$H$13-Params!$E$17)/(Params!$H$33-Params!$E$33))*($B216-Params!$E$33),$C216&lt;Params!$C$13+((Params!$D$9-Params!$C$13)/(Params!$D$33-Params!$C$33))*($B216-Params!$C$33),$C216&lt;Params!$D$9+((Params!$H$13-Params!$D$9)/(Params!$H$33-Params!$D$33))*($B216-Params!$D$33)),$O$2,"")</f>
        <v/>
      </c>
      <c r="P216" s="1" t="str">
        <f>IF(AND($C216&gt;=Params!$D$9+((Params!$H$13-Params!$D$9)/(Params!$H$33-Params!$D$33))*($B216-Params!$D$33),$C216&gt;=Params!$H$13+((Params!$K$9-Params!$H$13)/(Params!$K$33-Params!$H$33))*($B216-Params!$H$33),$C216&lt;Params!$D$9+((Params!$G$4-Params!$D$9)/(Params!$G$33-Params!$D$33))*($B216-Params!$D$33),$C216&lt;Params!$G$4+((Params!$K$9-Params!$G$4)/(Params!$K$33-Params!$G$33))*($B216-Params!$G$33)),$P$2,"")</f>
        <v/>
      </c>
      <c r="Q216" s="1" t="str">
        <f>IF(AND($C216&gt;=Params!$G$4+((Params!$K$9-Params!$G$4)/(Params!$K$33-Params!$G$33))*($B216-Params!$G$33),$C216&gt;Params!$K$9+((Params!$L$5-Params!$K$9)/(Params!$L$33-Params!$K$33))*($B216-Params!$K$33),$C216&lt;Params!$G$4+((Params!$L$5-Params!$G$4)/(Params!$L$33-Params!$G$33))*($B216-Params!$G$33)),$Q$2,"")</f>
        <v/>
      </c>
      <c r="R216" s="2" t="str">
        <f>IF(AND(OR($B216&lt;Params!$A$33,AND($B216&gt;=Params!$A$33,$B216&lt;Params!$C$33,$C216&gt;=Params!$A$18+((Params!$C$13-Params!$A$18)/(Params!$C$33-Params!$A$33))*($B216-Params!$A$33)),AND($B216&gt;=Params!$C$33,$B216&lt;Params!$D$33,$C216&gt;=Params!$C$13+((Params!$D$9-Params!$C$13)/(Params!$D$33-Params!$C$33))*($B216-Params!$C$33)),AND($B216&gt;=Params!$D$33,$C216&gt;=Params!$D$9+((Params!$G$4-Params!$D$9)/(Params!$G$33-Params!$D$33))*($B216-Params!$D$33))),$C216&lt;Params!$G$4,$B216&gt;0,$C216&gt;0),$R$2,"")</f>
        <v/>
      </c>
      <c r="S216" s="18" t="str">
        <f t="shared" si="3"/>
        <v>Basalt</v>
      </c>
      <c r="T216" s="14" t="str">
        <f>IF(AND($S216&lt;&gt;$J$2,$S216&lt;&gt;$K$2,$S216&lt;&gt;$L$2),"",
IF($S216=$J$2,IF(Data!$C216&gt;=Data!$D216+2,"Hawaiite","Potassic Trachybasalt"),
IF($S216=$K$2,IF(Data!$C216&gt;=Data!$D216+2,"Mugearite","Shoshonite"),
IF($S216=$L$2,(IF(Data!$C216&gt;=Data!$D216+2,"Benmoreite","Latite")),""))))</f>
        <v/>
      </c>
    </row>
    <row r="217" spans="1:20" x14ac:dyDescent="0.2">
      <c r="A217" s="16" t="str">
        <f>Data!$A217</f>
        <v>Pawley et al. 1992</v>
      </c>
      <c r="B217" s="27">
        <f>Data!$B217</f>
        <v>49.46</v>
      </c>
      <c r="C217" s="28">
        <f>Data!$C217+Data!$D217</f>
        <v>3.06</v>
      </c>
      <c r="D217" s="1" t="str">
        <f>IF(AND(AND($B217&gt;=Params!$A$33,$B217&lt;Params!$C$33),AND($C217&gt;=Params!$A$32,$C217&lt;Params!$A$26)),$D$2,"")</f>
        <v/>
      </c>
      <c r="E217" s="1" t="str">
        <f>IF(AND(AND($B217&gt;=Params!$C$33,$B217&lt;Params!$F$33),AND($C217&gt;=Params!$C$32,$C217&lt;Params!$C$22)),$E$2,"")</f>
        <v>Basalt</v>
      </c>
      <c r="F217" s="4" t="str">
        <f>IF(AND($B217&gt;=Params!$F$33,$B217&lt;Params!$J$33,$C217&lt;Params!$F$22+((Params!$J$20-Params!$F$22)/(Params!$J$33-Params!$F$33))*($B217-Params!$F$33)),$F$2,"")</f>
        <v/>
      </c>
      <c r="G217" s="4" t="str">
        <f>IF(AND($B217&gt;=Params!$J$33,$B217&lt;Params!$N$33,$C217&lt;Params!$J$20+((Params!$N$18-Params!$J$20)/(Params!$N$33-Params!$J$33))*($B217-Params!$J$33)),$G$2,"")</f>
        <v/>
      </c>
      <c r="H217" s="4" t="str">
        <f>IF(AND($B217&gt;=Params!$N$33,$C217&lt;Params!$N$18+((Params!$Q$16-Params!$N$18)/(Params!$Q$33-Params!$N$33))*($B217-Params!$N$33),C$3&lt;Params!$Q$16+((Params!$S$32-Params!$Q$16)/(Params!$S$33-Params!$Q$33))*($B217-Params!$Q$33)),$H$2,"")</f>
        <v/>
      </c>
      <c r="I217" s="12" t="str">
        <f>IF(AND($B217&gt;=Params!$Q$33,$C217&gt;=Params!$Q$16+((Params!$S$32-Params!$Q$16)/(Params!$S$33-Params!$Q$33))*($B217-Params!$Q$33)),$I$2,"")</f>
        <v/>
      </c>
      <c r="J217" s="1" t="str">
        <f>IF(AND($C217&gt;=Params!$C$22,$C217&lt;Params!$C$22+((Params!$E$17-Params!$C$22)/(Params!$E$33-Params!$C$33))*($B217-Params!$C$33),$C217&lt;Params!$E$17+((Params!$F$22-Params!$E$17)/(Params!$F$33-Params!$E$33))*($B217-Params!$E$33)),$J$2,"")</f>
        <v/>
      </c>
      <c r="K217" s="1" t="str">
        <f>IF(AND($C217&gt;=Params!$E$17+((Params!$F$22-Params!$E$17)/(Params!$F$33-Params!$E$33))*($B217-Params!$E$33),$C217&gt;=Params!$F$22+((Params!$J$20-Params!$F$22)/(Params!$J$33-Params!$F$33))*($B217-Params!$F$33),$C217&lt;Params!$E$17+((Params!$H$13-Params!$E$17)/(Params!$H$33-Params!$E$33))*($B217-Params!$E$33),$C217&lt;Params!$H$13+((Params!$J$20-Params!$H$13)/(Params!$J$33-Params!$H$33))*($B217-Params!$H$33)),$K$2,"")</f>
        <v/>
      </c>
      <c r="L217" s="1" t="str">
        <f>IF(AND($C217&gt;=Params!$H$13+((Params!$J$20-Params!$H$13)/(Params!$J$33-Params!$H$33))*($B217-Params!$H$33),$C217&gt;=Params!$J$20+((Params!$N$18-Params!$J$20)/(Params!$N$33-Params!$J$33))*($B217-Params!$J$33),$C217&lt;Params!$H$13+((Params!$K$9-Params!$H$13)/(Params!$K$33-Params!$H$33))*($B217-Params!$H$33),$C217&lt;Params!$K$9+((Params!$N$18-Params!$K$9)/(Params!$N$33-Params!$K$33))*($B217-Params!$K$33)),$L$2,"")</f>
        <v/>
      </c>
      <c r="M217" s="2" t="str">
        <f>IF(AND($C217&gt;=Params!$K$9+((Params!$N$18-Params!$K$9)/(Params!$N$33-Params!$K$33))*($B217-Params!$K$33),$C217&gt;=Params!$N$18+((Params!$Q$16-Params!$N$18)/(Params!$Q$33-Params!$N247))*($B217-Params!$Q$33),$C217&lt;Params!$K$9+((Params!$L$5-Params!$K$9)/(Params!$L$33-Params!$K$33))*($B217-Params!$K$33),$C217&lt;Params!$L$5+((Params!$Q$4-Params!$L$5)/(Params!$Q$33-Params!$L$33))*($B217-Params!$L$33),$B217&lt;Params!$Q$33),$M$2,"")</f>
        <v/>
      </c>
      <c r="N217" s="3" t="str">
        <f>IF(OR(AND($C217&gt;=Params!$A$26,$B217&gt;=Params!$A$33,$B217&lt;Params!$C$33,$C217&lt;Params!$A$18+((Params!$C$13-Params!$A$18)/(Params!$C$33-Params!$A$33))*($B217-Params!$A$33)),AND($B217&gt;=Params!$C$33,$C217&gt;Params!$C$22+((Params!$E$17-Params!$C$22)/(Params!$E$33-Params!$C$33))*($B217-Params!$C$33),$C217&lt;Params!$C$13+((Params!$E$17-Params!$C$13)/(Params!$E$33-Params!$C$33))*($B217-Params!$C$33))),$N$2,"")</f>
        <v/>
      </c>
      <c r="O217" s="1" t="str">
        <f>IF(AND($C217&gt;=Params!$C$13+((Params!$E$17-Params!$C$13)/(Params!$E$33-Params!$C$33))*($B217-Params!$C$33),$C217&gt;=Params!$E$17+((Params!$H$13-Params!$E$17)/(Params!$H$33-Params!$E$33))*($B217-Params!$E$33),$C217&lt;Params!$C$13+((Params!$D$9-Params!$C$13)/(Params!$D$33-Params!$C$33))*($B217-Params!$C$33),$C217&lt;Params!$D$9+((Params!$H$13-Params!$D$9)/(Params!$H$33-Params!$D$33))*($B217-Params!$D$33)),$O$2,"")</f>
        <v/>
      </c>
      <c r="P217" s="1" t="str">
        <f>IF(AND($C217&gt;=Params!$D$9+((Params!$H$13-Params!$D$9)/(Params!$H$33-Params!$D$33))*($B217-Params!$D$33),$C217&gt;=Params!$H$13+((Params!$K$9-Params!$H$13)/(Params!$K$33-Params!$H$33))*($B217-Params!$H$33),$C217&lt;Params!$D$9+((Params!$G$4-Params!$D$9)/(Params!$G$33-Params!$D$33))*($B217-Params!$D$33),$C217&lt;Params!$G$4+((Params!$K$9-Params!$G$4)/(Params!$K$33-Params!$G$33))*($B217-Params!$G$33)),$P$2,"")</f>
        <v/>
      </c>
      <c r="Q217" s="1" t="str">
        <f>IF(AND($C217&gt;=Params!$G$4+((Params!$K$9-Params!$G$4)/(Params!$K$33-Params!$G$33))*($B217-Params!$G$33),$C217&gt;Params!$K$9+((Params!$L$5-Params!$K$9)/(Params!$L$33-Params!$K$33))*($B217-Params!$K$33),$C217&lt;Params!$G$4+((Params!$L$5-Params!$G$4)/(Params!$L$33-Params!$G$33))*($B217-Params!$G$33)),$Q$2,"")</f>
        <v/>
      </c>
      <c r="R217" s="2" t="str">
        <f>IF(AND(OR($B217&lt;Params!$A$33,AND($B217&gt;=Params!$A$33,$B217&lt;Params!$C$33,$C217&gt;=Params!$A$18+((Params!$C$13-Params!$A$18)/(Params!$C$33-Params!$A$33))*($B217-Params!$A$33)),AND($B217&gt;=Params!$C$33,$B217&lt;Params!$D$33,$C217&gt;=Params!$C$13+((Params!$D$9-Params!$C$13)/(Params!$D$33-Params!$C$33))*($B217-Params!$C$33)),AND($B217&gt;=Params!$D$33,$C217&gt;=Params!$D$9+((Params!$G$4-Params!$D$9)/(Params!$G$33-Params!$D$33))*($B217-Params!$D$33))),$C217&lt;Params!$G$4,$B217&gt;0,$C217&gt;0),$R$2,"")</f>
        <v/>
      </c>
      <c r="S217" s="18" t="str">
        <f t="shared" si="3"/>
        <v>Basalt</v>
      </c>
      <c r="T217" s="14" t="str">
        <f>IF(AND($S217&lt;&gt;$J$2,$S217&lt;&gt;$K$2,$S217&lt;&gt;$L$2),"",
IF($S217=$J$2,IF(Data!$C217&gt;=Data!$D217+2,"Hawaiite","Potassic Trachybasalt"),
IF($S217=$K$2,IF(Data!$C217&gt;=Data!$D217+2,"Mugearite","Shoshonite"),
IF($S217=$L$2,(IF(Data!$C217&gt;=Data!$D217+2,"Benmoreite","Latite")),""))))</f>
        <v/>
      </c>
    </row>
    <row r="218" spans="1:20" x14ac:dyDescent="0.2">
      <c r="A218" s="16" t="str">
        <f>Data!$A218</f>
        <v>Pawley et al. 1992</v>
      </c>
      <c r="B218" s="27">
        <f>Data!$B218</f>
        <v>49.46</v>
      </c>
      <c r="C218" s="28">
        <f>Data!$C218+Data!$D218</f>
        <v>3.06</v>
      </c>
      <c r="D218" s="1" t="str">
        <f>IF(AND(AND($B218&gt;=Params!$A$33,$B218&lt;Params!$C$33),AND($C218&gt;=Params!$A$32,$C218&lt;Params!$A$26)),$D$2,"")</f>
        <v/>
      </c>
      <c r="E218" s="1" t="str">
        <f>IF(AND(AND($B218&gt;=Params!$C$33,$B218&lt;Params!$F$33),AND($C218&gt;=Params!$C$32,$C218&lt;Params!$C$22)),$E$2,"")</f>
        <v>Basalt</v>
      </c>
      <c r="F218" s="4" t="str">
        <f>IF(AND($B218&gt;=Params!$F$33,$B218&lt;Params!$J$33,$C218&lt;Params!$F$22+((Params!$J$20-Params!$F$22)/(Params!$J$33-Params!$F$33))*($B218-Params!$F$33)),$F$2,"")</f>
        <v/>
      </c>
      <c r="G218" s="4" t="str">
        <f>IF(AND($B218&gt;=Params!$J$33,$B218&lt;Params!$N$33,$C218&lt;Params!$J$20+((Params!$N$18-Params!$J$20)/(Params!$N$33-Params!$J$33))*($B218-Params!$J$33)),$G$2,"")</f>
        <v/>
      </c>
      <c r="H218" s="4" t="str">
        <f>IF(AND($B218&gt;=Params!$N$33,$C218&lt;Params!$N$18+((Params!$Q$16-Params!$N$18)/(Params!$Q$33-Params!$N$33))*($B218-Params!$N$33),C$3&lt;Params!$Q$16+((Params!$S$32-Params!$Q$16)/(Params!$S$33-Params!$Q$33))*($B218-Params!$Q$33)),$H$2,"")</f>
        <v/>
      </c>
      <c r="I218" s="12" t="str">
        <f>IF(AND($B218&gt;=Params!$Q$33,$C218&gt;=Params!$Q$16+((Params!$S$32-Params!$Q$16)/(Params!$S$33-Params!$Q$33))*($B218-Params!$Q$33)),$I$2,"")</f>
        <v/>
      </c>
      <c r="J218" s="1" t="str">
        <f>IF(AND($C218&gt;=Params!$C$22,$C218&lt;Params!$C$22+((Params!$E$17-Params!$C$22)/(Params!$E$33-Params!$C$33))*($B218-Params!$C$33),$C218&lt;Params!$E$17+((Params!$F$22-Params!$E$17)/(Params!$F$33-Params!$E$33))*($B218-Params!$E$33)),$J$2,"")</f>
        <v/>
      </c>
      <c r="K218" s="1" t="str">
        <f>IF(AND($C218&gt;=Params!$E$17+((Params!$F$22-Params!$E$17)/(Params!$F$33-Params!$E$33))*($B218-Params!$E$33),$C218&gt;=Params!$F$22+((Params!$J$20-Params!$F$22)/(Params!$J$33-Params!$F$33))*($B218-Params!$F$33),$C218&lt;Params!$E$17+((Params!$H$13-Params!$E$17)/(Params!$H$33-Params!$E$33))*($B218-Params!$E$33),$C218&lt;Params!$H$13+((Params!$J$20-Params!$H$13)/(Params!$J$33-Params!$H$33))*($B218-Params!$H$33)),$K$2,"")</f>
        <v/>
      </c>
      <c r="L218" s="1" t="str">
        <f>IF(AND($C218&gt;=Params!$H$13+((Params!$J$20-Params!$H$13)/(Params!$J$33-Params!$H$33))*($B218-Params!$H$33),$C218&gt;=Params!$J$20+((Params!$N$18-Params!$J$20)/(Params!$N$33-Params!$J$33))*($B218-Params!$J$33),$C218&lt;Params!$H$13+((Params!$K$9-Params!$H$13)/(Params!$K$33-Params!$H$33))*($B218-Params!$H$33),$C218&lt;Params!$K$9+((Params!$N$18-Params!$K$9)/(Params!$N$33-Params!$K$33))*($B218-Params!$K$33)),$L$2,"")</f>
        <v/>
      </c>
      <c r="M218" s="2" t="str">
        <f>IF(AND($C218&gt;=Params!$K$9+((Params!$N$18-Params!$K$9)/(Params!$N$33-Params!$K$33))*($B218-Params!$K$33),$C218&gt;=Params!$N$18+((Params!$Q$16-Params!$N$18)/(Params!$Q$33-Params!$N248))*($B218-Params!$Q$33),$C218&lt;Params!$K$9+((Params!$L$5-Params!$K$9)/(Params!$L$33-Params!$K$33))*($B218-Params!$K$33),$C218&lt;Params!$L$5+((Params!$Q$4-Params!$L$5)/(Params!$Q$33-Params!$L$33))*($B218-Params!$L$33),$B218&lt;Params!$Q$33),$M$2,"")</f>
        <v/>
      </c>
      <c r="N218" s="3" t="str">
        <f>IF(OR(AND($C218&gt;=Params!$A$26,$B218&gt;=Params!$A$33,$B218&lt;Params!$C$33,$C218&lt;Params!$A$18+((Params!$C$13-Params!$A$18)/(Params!$C$33-Params!$A$33))*($B218-Params!$A$33)),AND($B218&gt;=Params!$C$33,$C218&gt;Params!$C$22+((Params!$E$17-Params!$C$22)/(Params!$E$33-Params!$C$33))*($B218-Params!$C$33),$C218&lt;Params!$C$13+((Params!$E$17-Params!$C$13)/(Params!$E$33-Params!$C$33))*($B218-Params!$C$33))),$N$2,"")</f>
        <v/>
      </c>
      <c r="O218" s="1" t="str">
        <f>IF(AND($C218&gt;=Params!$C$13+((Params!$E$17-Params!$C$13)/(Params!$E$33-Params!$C$33))*($B218-Params!$C$33),$C218&gt;=Params!$E$17+((Params!$H$13-Params!$E$17)/(Params!$H$33-Params!$E$33))*($B218-Params!$E$33),$C218&lt;Params!$C$13+((Params!$D$9-Params!$C$13)/(Params!$D$33-Params!$C$33))*($B218-Params!$C$33),$C218&lt;Params!$D$9+((Params!$H$13-Params!$D$9)/(Params!$H$33-Params!$D$33))*($B218-Params!$D$33)),$O$2,"")</f>
        <v/>
      </c>
      <c r="P218" s="1" t="str">
        <f>IF(AND($C218&gt;=Params!$D$9+((Params!$H$13-Params!$D$9)/(Params!$H$33-Params!$D$33))*($B218-Params!$D$33),$C218&gt;=Params!$H$13+((Params!$K$9-Params!$H$13)/(Params!$K$33-Params!$H$33))*($B218-Params!$H$33),$C218&lt;Params!$D$9+((Params!$G$4-Params!$D$9)/(Params!$G$33-Params!$D$33))*($B218-Params!$D$33),$C218&lt;Params!$G$4+((Params!$K$9-Params!$G$4)/(Params!$K$33-Params!$G$33))*($B218-Params!$G$33)),$P$2,"")</f>
        <v/>
      </c>
      <c r="Q218" s="1" t="str">
        <f>IF(AND($C218&gt;=Params!$G$4+((Params!$K$9-Params!$G$4)/(Params!$K$33-Params!$G$33))*($B218-Params!$G$33),$C218&gt;Params!$K$9+((Params!$L$5-Params!$K$9)/(Params!$L$33-Params!$K$33))*($B218-Params!$K$33),$C218&lt;Params!$G$4+((Params!$L$5-Params!$G$4)/(Params!$L$33-Params!$G$33))*($B218-Params!$G$33)),$Q$2,"")</f>
        <v/>
      </c>
      <c r="R218" s="2" t="str">
        <f>IF(AND(OR($B218&lt;Params!$A$33,AND($B218&gt;=Params!$A$33,$B218&lt;Params!$C$33,$C218&gt;=Params!$A$18+((Params!$C$13-Params!$A$18)/(Params!$C$33-Params!$A$33))*($B218-Params!$A$33)),AND($B218&gt;=Params!$C$33,$B218&lt;Params!$D$33,$C218&gt;=Params!$C$13+((Params!$D$9-Params!$C$13)/(Params!$D$33-Params!$C$33))*($B218-Params!$C$33)),AND($B218&gt;=Params!$D$33,$C218&gt;=Params!$D$9+((Params!$G$4-Params!$D$9)/(Params!$G$33-Params!$D$33))*($B218-Params!$D$33))),$C218&lt;Params!$G$4,$B218&gt;0,$C218&gt;0),$R$2,"")</f>
        <v/>
      </c>
      <c r="S218" s="18" t="str">
        <f t="shared" si="3"/>
        <v>Basalt</v>
      </c>
      <c r="T218" s="14" t="str">
        <f>IF(AND($S218&lt;&gt;$J$2,$S218&lt;&gt;$K$2,$S218&lt;&gt;$L$2),"",
IF($S218=$J$2,IF(Data!$C218&gt;=Data!$D218+2,"Hawaiite","Potassic Trachybasalt"),
IF($S218=$K$2,IF(Data!$C218&gt;=Data!$D218+2,"Mugearite","Shoshonite"),
IF($S218=$L$2,(IF(Data!$C218&gt;=Data!$D218+2,"Benmoreite","Latite")),""))))</f>
        <v/>
      </c>
    </row>
    <row r="219" spans="1:20" x14ac:dyDescent="0.2">
      <c r="A219" s="16" t="str">
        <f>Data!$A219</f>
        <v>Alb1</v>
      </c>
      <c r="B219" s="27">
        <f>Data!$B219</f>
        <v>49.489137982343017</v>
      </c>
      <c r="C219" s="28">
        <f>Data!$C219+Data!$D219</f>
        <v>9.3939093343914291</v>
      </c>
      <c r="D219" s="1" t="str">
        <f>IF(AND(AND($B219&gt;=Params!$A$33,$B219&lt;Params!$C$33),AND($C219&gt;=Params!$A$32,$C219&lt;Params!$A$26)),$D$2,"")</f>
        <v/>
      </c>
      <c r="E219" s="1" t="str">
        <f>IF(AND(AND($B219&gt;=Params!$C$33,$B219&lt;Params!$F$33),AND($C219&gt;=Params!$C$32,$C219&lt;Params!$C$22)),$E$2,"")</f>
        <v/>
      </c>
      <c r="F219" s="4" t="str">
        <f>IF(AND($B219&gt;=Params!$F$33,$B219&lt;Params!$J$33,$C219&lt;Params!$F$22+((Params!$J$20-Params!$F$22)/(Params!$J$33-Params!$F$33))*($B219-Params!$F$33)),$F$2,"")</f>
        <v/>
      </c>
      <c r="G219" s="4" t="str">
        <f>IF(AND($B219&gt;=Params!$J$33,$B219&lt;Params!$N$33,$C219&lt;Params!$J$20+((Params!$N$18-Params!$J$20)/(Params!$N$33-Params!$J$33))*($B219-Params!$J$33)),$G$2,"")</f>
        <v/>
      </c>
      <c r="H219" s="4" t="str">
        <f>IF(AND($B219&gt;=Params!$N$33,$C219&lt;Params!$N$18+((Params!$Q$16-Params!$N$18)/(Params!$Q$33-Params!$N$33))*($B219-Params!$N$33),C$3&lt;Params!$Q$16+((Params!$S$32-Params!$Q$16)/(Params!$S$33-Params!$Q$33))*($B219-Params!$Q$33)),$H$2,"")</f>
        <v/>
      </c>
      <c r="I219" s="12" t="str">
        <f>IF(AND($B219&gt;=Params!$Q$33,$C219&gt;=Params!$Q$16+((Params!$S$32-Params!$Q$16)/(Params!$S$33-Params!$Q$33))*($B219-Params!$Q$33)),$I$2,"")</f>
        <v/>
      </c>
      <c r="J219" s="1" t="str">
        <f>IF(AND($C219&gt;=Params!$C$22,$C219&lt;Params!$C$22+((Params!$E$17-Params!$C$22)/(Params!$E$33-Params!$C$33))*($B219-Params!$C$33),$C219&lt;Params!$E$17+((Params!$F$22-Params!$E$17)/(Params!$F$33-Params!$E$33))*($B219-Params!$E$33)),$J$2,"")</f>
        <v/>
      </c>
      <c r="K219" s="1" t="str">
        <f>IF(AND($C219&gt;=Params!$E$17+((Params!$F$22-Params!$E$17)/(Params!$F$33-Params!$E$33))*($B219-Params!$E$33),$C219&gt;=Params!$F$22+((Params!$J$20-Params!$F$22)/(Params!$J$33-Params!$F$33))*($B219-Params!$F$33),$C219&lt;Params!$E$17+((Params!$H$13-Params!$E$17)/(Params!$H$33-Params!$E$33))*($B219-Params!$E$33),$C219&lt;Params!$H$13+((Params!$J$20-Params!$H$13)/(Params!$J$33-Params!$H$33))*($B219-Params!$H$33)),$K$2,"")</f>
        <v/>
      </c>
      <c r="L219" s="1" t="str">
        <f>IF(AND($C219&gt;=Params!$H$13+((Params!$J$20-Params!$H$13)/(Params!$J$33-Params!$H$33))*($B219-Params!$H$33),$C219&gt;=Params!$J$20+((Params!$N$18-Params!$J$20)/(Params!$N$33-Params!$J$33))*($B219-Params!$J$33),$C219&lt;Params!$H$13+((Params!$K$9-Params!$H$13)/(Params!$K$33-Params!$H$33))*($B219-Params!$H$33),$C219&lt;Params!$K$9+((Params!$N$18-Params!$K$9)/(Params!$N$33-Params!$K$33))*($B219-Params!$K$33)),$L$2,"")</f>
        <v/>
      </c>
      <c r="M219" s="2" t="str">
        <f>IF(AND($C219&gt;=Params!$K$9+((Params!$N$18-Params!$K$9)/(Params!$N$33-Params!$K$33))*($B219-Params!$K$33),$C219&gt;=Params!$N$18+((Params!$Q$16-Params!$N$18)/(Params!$Q$33-Params!$N249))*($B219-Params!$Q$33),$C219&lt;Params!$K$9+((Params!$L$5-Params!$K$9)/(Params!$L$33-Params!$K$33))*($B219-Params!$K$33),$C219&lt;Params!$L$5+((Params!$Q$4-Params!$L$5)/(Params!$Q$33-Params!$L$33))*($B219-Params!$L$33),$B219&lt;Params!$Q$33),$M$2,"")</f>
        <v/>
      </c>
      <c r="N219" s="3" t="str">
        <f>IF(OR(AND($C219&gt;=Params!$A$26,$B219&gt;=Params!$A$33,$B219&lt;Params!$C$33,$C219&lt;Params!$A$18+((Params!$C$13-Params!$A$18)/(Params!$C$33-Params!$A$33))*($B219-Params!$A$33)),AND($B219&gt;=Params!$C$33,$C219&gt;Params!$C$22+((Params!$E$17-Params!$C$22)/(Params!$E$33-Params!$C$33))*($B219-Params!$C$33),$C219&lt;Params!$C$13+((Params!$E$17-Params!$C$13)/(Params!$E$33-Params!$C$33))*($B219-Params!$C$33))),$N$2,"")</f>
        <v/>
      </c>
      <c r="O219" s="1" t="str">
        <f>IF(AND($C219&gt;=Params!$C$13+((Params!$E$17-Params!$C$13)/(Params!$E$33-Params!$C$33))*($B219-Params!$C$33),$C219&gt;=Params!$E$17+((Params!$H$13-Params!$E$17)/(Params!$H$33-Params!$E$33))*($B219-Params!$E$33),$C219&lt;Params!$C$13+((Params!$D$9-Params!$C$13)/(Params!$D$33-Params!$C$33))*($B219-Params!$C$33),$C219&lt;Params!$D$9+((Params!$H$13-Params!$D$9)/(Params!$H$33-Params!$D$33))*($B219-Params!$D$33)),$O$2,"")</f>
        <v>Phonotephrite</v>
      </c>
      <c r="P219" s="1" t="str">
        <f>IF(AND($C219&gt;=Params!$D$9+((Params!$H$13-Params!$D$9)/(Params!$H$33-Params!$D$33))*($B219-Params!$D$33),$C219&gt;=Params!$H$13+((Params!$K$9-Params!$H$13)/(Params!$K$33-Params!$H$33))*($B219-Params!$H$33),$C219&lt;Params!$D$9+((Params!$G$4-Params!$D$9)/(Params!$G$33-Params!$D$33))*($B219-Params!$D$33),$C219&lt;Params!$G$4+((Params!$K$9-Params!$G$4)/(Params!$K$33-Params!$G$33))*($B219-Params!$G$33)),$P$2,"")</f>
        <v/>
      </c>
      <c r="Q219" s="1" t="str">
        <f>IF(AND($C219&gt;=Params!$G$4+((Params!$K$9-Params!$G$4)/(Params!$K$33-Params!$G$33))*($B219-Params!$G$33),$C219&gt;Params!$K$9+((Params!$L$5-Params!$K$9)/(Params!$L$33-Params!$K$33))*($B219-Params!$K$33),$C219&lt;Params!$G$4+((Params!$L$5-Params!$G$4)/(Params!$L$33-Params!$G$33))*($B219-Params!$G$33)),$Q$2,"")</f>
        <v/>
      </c>
      <c r="R219" s="2" t="str">
        <f>IF(AND(OR($B219&lt;Params!$A$33,AND($B219&gt;=Params!$A$33,$B219&lt;Params!$C$33,$C219&gt;=Params!$A$18+((Params!$C$13-Params!$A$18)/(Params!$C$33-Params!$A$33))*($B219-Params!$A$33)),AND($B219&gt;=Params!$C$33,$B219&lt;Params!$D$33,$C219&gt;=Params!$C$13+((Params!$D$9-Params!$C$13)/(Params!$D$33-Params!$C$33))*($B219-Params!$C$33)),AND($B219&gt;=Params!$D$33,$C219&gt;=Params!$D$9+((Params!$G$4-Params!$D$9)/(Params!$G$33-Params!$D$33))*($B219-Params!$D$33))),$C219&lt;Params!$G$4,$B219&gt;0,$C219&gt;0),$R$2,"")</f>
        <v/>
      </c>
      <c r="S219" s="18" t="str">
        <f t="shared" si="3"/>
        <v>Phonotephrite</v>
      </c>
      <c r="T219" s="14" t="str">
        <f>IF(AND($S219&lt;&gt;$J$2,$S219&lt;&gt;$K$2,$S219&lt;&gt;$L$2),"",
IF($S219=$J$2,IF(Data!$C219&gt;=Data!$D219+2,"Hawaiite","Potassic Trachybasalt"),
IF($S219=$K$2,IF(Data!$C219&gt;=Data!$D219+2,"Mugearite","Shoshonite"),
IF($S219=$L$2,(IF(Data!$C219&gt;=Data!$D219+2,"Benmoreite","Latite")),""))))</f>
        <v/>
      </c>
    </row>
    <row r="220" spans="1:20" x14ac:dyDescent="0.2">
      <c r="A220" s="16" t="str">
        <f>Data!$A220</f>
        <v>Alb1</v>
      </c>
      <c r="B220" s="27">
        <f>Data!$B220</f>
        <v>49.489137982343017</v>
      </c>
      <c r="C220" s="28">
        <f>Data!$C220+Data!$D220</f>
        <v>9.3939093343914291</v>
      </c>
      <c r="D220" s="1" t="str">
        <f>IF(AND(AND($B220&gt;=Params!$A$33,$B220&lt;Params!$C$33),AND($C220&gt;=Params!$A$32,$C220&lt;Params!$A$26)),$D$2,"")</f>
        <v/>
      </c>
      <c r="E220" s="1" t="str">
        <f>IF(AND(AND($B220&gt;=Params!$C$33,$B220&lt;Params!$F$33),AND($C220&gt;=Params!$C$32,$C220&lt;Params!$C$22)),$E$2,"")</f>
        <v/>
      </c>
      <c r="F220" s="4" t="str">
        <f>IF(AND($B220&gt;=Params!$F$33,$B220&lt;Params!$J$33,$C220&lt;Params!$F$22+((Params!$J$20-Params!$F$22)/(Params!$J$33-Params!$F$33))*($B220-Params!$F$33)),$F$2,"")</f>
        <v/>
      </c>
      <c r="G220" s="4" t="str">
        <f>IF(AND($B220&gt;=Params!$J$33,$B220&lt;Params!$N$33,$C220&lt;Params!$J$20+((Params!$N$18-Params!$J$20)/(Params!$N$33-Params!$J$33))*($B220-Params!$J$33)),$G$2,"")</f>
        <v/>
      </c>
      <c r="H220" s="4" t="str">
        <f>IF(AND($B220&gt;=Params!$N$33,$C220&lt;Params!$N$18+((Params!$Q$16-Params!$N$18)/(Params!$Q$33-Params!$N$33))*($B220-Params!$N$33),C$3&lt;Params!$Q$16+((Params!$S$32-Params!$Q$16)/(Params!$S$33-Params!$Q$33))*($B220-Params!$Q$33)),$H$2,"")</f>
        <v/>
      </c>
      <c r="I220" s="12" t="str">
        <f>IF(AND($B220&gt;=Params!$Q$33,$C220&gt;=Params!$Q$16+((Params!$S$32-Params!$Q$16)/(Params!$S$33-Params!$Q$33))*($B220-Params!$Q$33)),$I$2,"")</f>
        <v/>
      </c>
      <c r="J220" s="1" t="str">
        <f>IF(AND($C220&gt;=Params!$C$22,$C220&lt;Params!$C$22+((Params!$E$17-Params!$C$22)/(Params!$E$33-Params!$C$33))*($B220-Params!$C$33),$C220&lt;Params!$E$17+((Params!$F$22-Params!$E$17)/(Params!$F$33-Params!$E$33))*($B220-Params!$E$33)),$J$2,"")</f>
        <v/>
      </c>
      <c r="K220" s="1" t="str">
        <f>IF(AND($C220&gt;=Params!$E$17+((Params!$F$22-Params!$E$17)/(Params!$F$33-Params!$E$33))*($B220-Params!$E$33),$C220&gt;=Params!$F$22+((Params!$J$20-Params!$F$22)/(Params!$J$33-Params!$F$33))*($B220-Params!$F$33),$C220&lt;Params!$E$17+((Params!$H$13-Params!$E$17)/(Params!$H$33-Params!$E$33))*($B220-Params!$E$33),$C220&lt;Params!$H$13+((Params!$J$20-Params!$H$13)/(Params!$J$33-Params!$H$33))*($B220-Params!$H$33)),$K$2,"")</f>
        <v/>
      </c>
      <c r="L220" s="1" t="str">
        <f>IF(AND($C220&gt;=Params!$H$13+((Params!$J$20-Params!$H$13)/(Params!$J$33-Params!$H$33))*($B220-Params!$H$33),$C220&gt;=Params!$J$20+((Params!$N$18-Params!$J$20)/(Params!$N$33-Params!$J$33))*($B220-Params!$J$33),$C220&lt;Params!$H$13+((Params!$K$9-Params!$H$13)/(Params!$K$33-Params!$H$33))*($B220-Params!$H$33),$C220&lt;Params!$K$9+((Params!$N$18-Params!$K$9)/(Params!$N$33-Params!$K$33))*($B220-Params!$K$33)),$L$2,"")</f>
        <v/>
      </c>
      <c r="M220" s="2" t="str">
        <f>IF(AND($C220&gt;=Params!$K$9+((Params!$N$18-Params!$K$9)/(Params!$N$33-Params!$K$33))*($B220-Params!$K$33),$C220&gt;=Params!$N$18+((Params!$Q$16-Params!$N$18)/(Params!$Q$33-Params!$N250))*($B220-Params!$Q$33),$C220&lt;Params!$K$9+((Params!$L$5-Params!$K$9)/(Params!$L$33-Params!$K$33))*($B220-Params!$K$33),$C220&lt;Params!$L$5+((Params!$Q$4-Params!$L$5)/(Params!$Q$33-Params!$L$33))*($B220-Params!$L$33),$B220&lt;Params!$Q$33),$M$2,"")</f>
        <v/>
      </c>
      <c r="N220" s="3" t="str">
        <f>IF(OR(AND($C220&gt;=Params!$A$26,$B220&gt;=Params!$A$33,$B220&lt;Params!$C$33,$C220&lt;Params!$A$18+((Params!$C$13-Params!$A$18)/(Params!$C$33-Params!$A$33))*($B220-Params!$A$33)),AND($B220&gt;=Params!$C$33,$C220&gt;Params!$C$22+((Params!$E$17-Params!$C$22)/(Params!$E$33-Params!$C$33))*($B220-Params!$C$33),$C220&lt;Params!$C$13+((Params!$E$17-Params!$C$13)/(Params!$E$33-Params!$C$33))*($B220-Params!$C$33))),$N$2,"")</f>
        <v/>
      </c>
      <c r="O220" s="1" t="str">
        <f>IF(AND($C220&gt;=Params!$C$13+((Params!$E$17-Params!$C$13)/(Params!$E$33-Params!$C$33))*($B220-Params!$C$33),$C220&gt;=Params!$E$17+((Params!$H$13-Params!$E$17)/(Params!$H$33-Params!$E$33))*($B220-Params!$E$33),$C220&lt;Params!$C$13+((Params!$D$9-Params!$C$13)/(Params!$D$33-Params!$C$33))*($B220-Params!$C$33),$C220&lt;Params!$D$9+((Params!$H$13-Params!$D$9)/(Params!$H$33-Params!$D$33))*($B220-Params!$D$33)),$O$2,"")</f>
        <v>Phonotephrite</v>
      </c>
      <c r="P220" s="1" t="str">
        <f>IF(AND($C220&gt;=Params!$D$9+((Params!$H$13-Params!$D$9)/(Params!$H$33-Params!$D$33))*($B220-Params!$D$33),$C220&gt;=Params!$H$13+((Params!$K$9-Params!$H$13)/(Params!$K$33-Params!$H$33))*($B220-Params!$H$33),$C220&lt;Params!$D$9+((Params!$G$4-Params!$D$9)/(Params!$G$33-Params!$D$33))*($B220-Params!$D$33),$C220&lt;Params!$G$4+((Params!$K$9-Params!$G$4)/(Params!$K$33-Params!$G$33))*($B220-Params!$G$33)),$P$2,"")</f>
        <v/>
      </c>
      <c r="Q220" s="1" t="str">
        <f>IF(AND($C220&gt;=Params!$G$4+((Params!$K$9-Params!$G$4)/(Params!$K$33-Params!$G$33))*($B220-Params!$G$33),$C220&gt;Params!$K$9+((Params!$L$5-Params!$K$9)/(Params!$L$33-Params!$K$33))*($B220-Params!$K$33),$C220&lt;Params!$G$4+((Params!$L$5-Params!$G$4)/(Params!$L$33-Params!$G$33))*($B220-Params!$G$33)),$Q$2,"")</f>
        <v/>
      </c>
      <c r="R220" s="2" t="str">
        <f>IF(AND(OR($B220&lt;Params!$A$33,AND($B220&gt;=Params!$A$33,$B220&lt;Params!$C$33,$C220&gt;=Params!$A$18+((Params!$C$13-Params!$A$18)/(Params!$C$33-Params!$A$33))*($B220-Params!$A$33)),AND($B220&gt;=Params!$C$33,$B220&lt;Params!$D$33,$C220&gt;=Params!$C$13+((Params!$D$9-Params!$C$13)/(Params!$D$33-Params!$C$33))*($B220-Params!$C$33)),AND($B220&gt;=Params!$D$33,$C220&gt;=Params!$D$9+((Params!$G$4-Params!$D$9)/(Params!$G$33-Params!$D$33))*($B220-Params!$D$33))),$C220&lt;Params!$G$4,$B220&gt;0,$C220&gt;0),$R$2,"")</f>
        <v/>
      </c>
      <c r="S220" s="18" t="str">
        <f t="shared" si="3"/>
        <v>Phonotephrite</v>
      </c>
      <c r="T220" s="14" t="str">
        <f>IF(AND($S220&lt;&gt;$J$2,$S220&lt;&gt;$K$2,$S220&lt;&gt;$L$2),"",
IF($S220=$J$2,IF(Data!$C220&gt;=Data!$D220+2,"Hawaiite","Potassic Trachybasalt"),
IF($S220=$K$2,IF(Data!$C220&gt;=Data!$D220+2,"Mugearite","Shoshonite"),
IF($S220=$L$2,(IF(Data!$C220&gt;=Data!$D220+2,"Benmoreite","Latite")),""))))</f>
        <v/>
      </c>
    </row>
    <row r="221" spans="1:20" x14ac:dyDescent="0.2">
      <c r="A221" s="16" t="str">
        <f>Data!$A221</f>
        <v>Alb1</v>
      </c>
      <c r="B221" s="27">
        <f>Data!$B221</f>
        <v>49.489137982343017</v>
      </c>
      <c r="C221" s="28">
        <f>Data!$C221+Data!$D221</f>
        <v>9.3939093343914291</v>
      </c>
      <c r="D221" s="1" t="str">
        <f>IF(AND(AND($B221&gt;=Params!$A$33,$B221&lt;Params!$C$33),AND($C221&gt;=Params!$A$32,$C221&lt;Params!$A$26)),$D$2,"")</f>
        <v/>
      </c>
      <c r="E221" s="1" t="str">
        <f>IF(AND(AND($B221&gt;=Params!$C$33,$B221&lt;Params!$F$33),AND($C221&gt;=Params!$C$32,$C221&lt;Params!$C$22)),$E$2,"")</f>
        <v/>
      </c>
      <c r="F221" s="4" t="str">
        <f>IF(AND($B221&gt;=Params!$F$33,$B221&lt;Params!$J$33,$C221&lt;Params!$F$22+((Params!$J$20-Params!$F$22)/(Params!$J$33-Params!$F$33))*($B221-Params!$F$33)),$F$2,"")</f>
        <v/>
      </c>
      <c r="G221" s="4" t="str">
        <f>IF(AND($B221&gt;=Params!$J$33,$B221&lt;Params!$N$33,$C221&lt;Params!$J$20+((Params!$N$18-Params!$J$20)/(Params!$N$33-Params!$J$33))*($B221-Params!$J$33)),$G$2,"")</f>
        <v/>
      </c>
      <c r="H221" s="4" t="str">
        <f>IF(AND($B221&gt;=Params!$N$33,$C221&lt;Params!$N$18+((Params!$Q$16-Params!$N$18)/(Params!$Q$33-Params!$N$33))*($B221-Params!$N$33),C$3&lt;Params!$Q$16+((Params!$S$32-Params!$Q$16)/(Params!$S$33-Params!$Q$33))*($B221-Params!$Q$33)),$H$2,"")</f>
        <v/>
      </c>
      <c r="I221" s="12" t="str">
        <f>IF(AND($B221&gt;=Params!$Q$33,$C221&gt;=Params!$Q$16+((Params!$S$32-Params!$Q$16)/(Params!$S$33-Params!$Q$33))*($B221-Params!$Q$33)),$I$2,"")</f>
        <v/>
      </c>
      <c r="J221" s="1" t="str">
        <f>IF(AND($C221&gt;=Params!$C$22,$C221&lt;Params!$C$22+((Params!$E$17-Params!$C$22)/(Params!$E$33-Params!$C$33))*($B221-Params!$C$33),$C221&lt;Params!$E$17+((Params!$F$22-Params!$E$17)/(Params!$F$33-Params!$E$33))*($B221-Params!$E$33)),$J$2,"")</f>
        <v/>
      </c>
      <c r="K221" s="1" t="str">
        <f>IF(AND($C221&gt;=Params!$E$17+((Params!$F$22-Params!$E$17)/(Params!$F$33-Params!$E$33))*($B221-Params!$E$33),$C221&gt;=Params!$F$22+((Params!$J$20-Params!$F$22)/(Params!$J$33-Params!$F$33))*($B221-Params!$F$33),$C221&lt;Params!$E$17+((Params!$H$13-Params!$E$17)/(Params!$H$33-Params!$E$33))*($B221-Params!$E$33),$C221&lt;Params!$H$13+((Params!$J$20-Params!$H$13)/(Params!$J$33-Params!$H$33))*($B221-Params!$H$33)),$K$2,"")</f>
        <v/>
      </c>
      <c r="L221" s="1" t="str">
        <f>IF(AND($C221&gt;=Params!$H$13+((Params!$J$20-Params!$H$13)/(Params!$J$33-Params!$H$33))*($B221-Params!$H$33),$C221&gt;=Params!$J$20+((Params!$N$18-Params!$J$20)/(Params!$N$33-Params!$J$33))*($B221-Params!$J$33),$C221&lt;Params!$H$13+((Params!$K$9-Params!$H$13)/(Params!$K$33-Params!$H$33))*($B221-Params!$H$33),$C221&lt;Params!$K$9+((Params!$N$18-Params!$K$9)/(Params!$N$33-Params!$K$33))*($B221-Params!$K$33)),$L$2,"")</f>
        <v/>
      </c>
      <c r="M221" s="2" t="str">
        <f>IF(AND($C221&gt;=Params!$K$9+((Params!$N$18-Params!$K$9)/(Params!$N$33-Params!$K$33))*($B221-Params!$K$33),$C221&gt;=Params!$N$18+((Params!$Q$16-Params!$N$18)/(Params!$Q$33-Params!$N251))*($B221-Params!$Q$33),$C221&lt;Params!$K$9+((Params!$L$5-Params!$K$9)/(Params!$L$33-Params!$K$33))*($B221-Params!$K$33),$C221&lt;Params!$L$5+((Params!$Q$4-Params!$L$5)/(Params!$Q$33-Params!$L$33))*($B221-Params!$L$33),$B221&lt;Params!$Q$33),$M$2,"")</f>
        <v/>
      </c>
      <c r="N221" s="3" t="str">
        <f>IF(OR(AND($C221&gt;=Params!$A$26,$B221&gt;=Params!$A$33,$B221&lt;Params!$C$33,$C221&lt;Params!$A$18+((Params!$C$13-Params!$A$18)/(Params!$C$33-Params!$A$33))*($B221-Params!$A$33)),AND($B221&gt;=Params!$C$33,$C221&gt;Params!$C$22+((Params!$E$17-Params!$C$22)/(Params!$E$33-Params!$C$33))*($B221-Params!$C$33),$C221&lt;Params!$C$13+((Params!$E$17-Params!$C$13)/(Params!$E$33-Params!$C$33))*($B221-Params!$C$33))),$N$2,"")</f>
        <v/>
      </c>
      <c r="O221" s="1" t="str">
        <f>IF(AND($C221&gt;=Params!$C$13+((Params!$E$17-Params!$C$13)/(Params!$E$33-Params!$C$33))*($B221-Params!$C$33),$C221&gt;=Params!$E$17+((Params!$H$13-Params!$E$17)/(Params!$H$33-Params!$E$33))*($B221-Params!$E$33),$C221&lt;Params!$C$13+((Params!$D$9-Params!$C$13)/(Params!$D$33-Params!$C$33))*($B221-Params!$C$33),$C221&lt;Params!$D$9+((Params!$H$13-Params!$D$9)/(Params!$H$33-Params!$D$33))*($B221-Params!$D$33)),$O$2,"")</f>
        <v>Phonotephrite</v>
      </c>
      <c r="P221" s="1" t="str">
        <f>IF(AND($C221&gt;=Params!$D$9+((Params!$H$13-Params!$D$9)/(Params!$H$33-Params!$D$33))*($B221-Params!$D$33),$C221&gt;=Params!$H$13+((Params!$K$9-Params!$H$13)/(Params!$K$33-Params!$H$33))*($B221-Params!$H$33),$C221&lt;Params!$D$9+((Params!$G$4-Params!$D$9)/(Params!$G$33-Params!$D$33))*($B221-Params!$D$33),$C221&lt;Params!$G$4+((Params!$K$9-Params!$G$4)/(Params!$K$33-Params!$G$33))*($B221-Params!$G$33)),$P$2,"")</f>
        <v/>
      </c>
      <c r="Q221" s="1" t="str">
        <f>IF(AND($C221&gt;=Params!$G$4+((Params!$K$9-Params!$G$4)/(Params!$K$33-Params!$G$33))*($B221-Params!$G$33),$C221&gt;Params!$K$9+((Params!$L$5-Params!$K$9)/(Params!$L$33-Params!$K$33))*($B221-Params!$K$33),$C221&lt;Params!$G$4+((Params!$L$5-Params!$G$4)/(Params!$L$33-Params!$G$33))*($B221-Params!$G$33)),$Q$2,"")</f>
        <v/>
      </c>
      <c r="R221" s="2" t="str">
        <f>IF(AND(OR($B221&lt;Params!$A$33,AND($B221&gt;=Params!$A$33,$B221&lt;Params!$C$33,$C221&gt;=Params!$A$18+((Params!$C$13-Params!$A$18)/(Params!$C$33-Params!$A$33))*($B221-Params!$A$33)),AND($B221&gt;=Params!$C$33,$B221&lt;Params!$D$33,$C221&gt;=Params!$C$13+((Params!$D$9-Params!$C$13)/(Params!$D$33-Params!$C$33))*($B221-Params!$C$33)),AND($B221&gt;=Params!$D$33,$C221&gt;=Params!$D$9+((Params!$G$4-Params!$D$9)/(Params!$G$33-Params!$D$33))*($B221-Params!$D$33))),$C221&lt;Params!$G$4,$B221&gt;0,$C221&gt;0),$R$2,"")</f>
        <v/>
      </c>
      <c r="S221" s="18" t="str">
        <f t="shared" si="3"/>
        <v>Phonotephrite</v>
      </c>
      <c r="T221" s="14" t="str">
        <f>IF(AND($S221&lt;&gt;$J$2,$S221&lt;&gt;$K$2,$S221&lt;&gt;$L$2),"",
IF($S221=$J$2,IF(Data!$C221&gt;=Data!$D221+2,"Hawaiite","Potassic Trachybasalt"),
IF($S221=$K$2,IF(Data!$C221&gt;=Data!$D221+2,"Mugearite","Shoshonite"),
IF($S221=$L$2,(IF(Data!$C221&gt;=Data!$D221+2,"Benmoreite","Latite")),""))))</f>
        <v/>
      </c>
    </row>
    <row r="222" spans="1:20" x14ac:dyDescent="0.2">
      <c r="A222" s="16" t="str">
        <f>Data!$A222</f>
        <v>Alb1</v>
      </c>
      <c r="B222" s="27">
        <f>Data!$B222</f>
        <v>49.489137982343017</v>
      </c>
      <c r="C222" s="28">
        <f>Data!$C222+Data!$D222</f>
        <v>9.3939093343914291</v>
      </c>
      <c r="D222" s="1" t="str">
        <f>IF(AND(AND($B222&gt;=Params!$A$33,$B222&lt;Params!$C$33),AND($C222&gt;=Params!$A$32,$C222&lt;Params!$A$26)),$D$2,"")</f>
        <v/>
      </c>
      <c r="E222" s="1" t="str">
        <f>IF(AND(AND($B222&gt;=Params!$C$33,$B222&lt;Params!$F$33),AND($C222&gt;=Params!$C$32,$C222&lt;Params!$C$22)),$E$2,"")</f>
        <v/>
      </c>
      <c r="F222" s="4" t="str">
        <f>IF(AND($B222&gt;=Params!$F$33,$B222&lt;Params!$J$33,$C222&lt;Params!$F$22+((Params!$J$20-Params!$F$22)/(Params!$J$33-Params!$F$33))*($B222-Params!$F$33)),$F$2,"")</f>
        <v/>
      </c>
      <c r="G222" s="4" t="str">
        <f>IF(AND($B222&gt;=Params!$J$33,$B222&lt;Params!$N$33,$C222&lt;Params!$J$20+((Params!$N$18-Params!$J$20)/(Params!$N$33-Params!$J$33))*($B222-Params!$J$33)),$G$2,"")</f>
        <v/>
      </c>
      <c r="H222" s="4" t="str">
        <f>IF(AND($B222&gt;=Params!$N$33,$C222&lt;Params!$N$18+((Params!$Q$16-Params!$N$18)/(Params!$Q$33-Params!$N$33))*($B222-Params!$N$33),C$3&lt;Params!$Q$16+((Params!$S$32-Params!$Q$16)/(Params!$S$33-Params!$Q$33))*($B222-Params!$Q$33)),$H$2,"")</f>
        <v/>
      </c>
      <c r="I222" s="12" t="str">
        <f>IF(AND($B222&gt;=Params!$Q$33,$C222&gt;=Params!$Q$16+((Params!$S$32-Params!$Q$16)/(Params!$S$33-Params!$Q$33))*($B222-Params!$Q$33)),$I$2,"")</f>
        <v/>
      </c>
      <c r="J222" s="1" t="str">
        <f>IF(AND($C222&gt;=Params!$C$22,$C222&lt;Params!$C$22+((Params!$E$17-Params!$C$22)/(Params!$E$33-Params!$C$33))*($B222-Params!$C$33),$C222&lt;Params!$E$17+((Params!$F$22-Params!$E$17)/(Params!$F$33-Params!$E$33))*($B222-Params!$E$33)),$J$2,"")</f>
        <v/>
      </c>
      <c r="K222" s="1" t="str">
        <f>IF(AND($C222&gt;=Params!$E$17+((Params!$F$22-Params!$E$17)/(Params!$F$33-Params!$E$33))*($B222-Params!$E$33),$C222&gt;=Params!$F$22+((Params!$J$20-Params!$F$22)/(Params!$J$33-Params!$F$33))*($B222-Params!$F$33),$C222&lt;Params!$E$17+((Params!$H$13-Params!$E$17)/(Params!$H$33-Params!$E$33))*($B222-Params!$E$33),$C222&lt;Params!$H$13+((Params!$J$20-Params!$H$13)/(Params!$J$33-Params!$H$33))*($B222-Params!$H$33)),$K$2,"")</f>
        <v/>
      </c>
      <c r="L222" s="1" t="str">
        <f>IF(AND($C222&gt;=Params!$H$13+((Params!$J$20-Params!$H$13)/(Params!$J$33-Params!$H$33))*($B222-Params!$H$33),$C222&gt;=Params!$J$20+((Params!$N$18-Params!$J$20)/(Params!$N$33-Params!$J$33))*($B222-Params!$J$33),$C222&lt;Params!$H$13+((Params!$K$9-Params!$H$13)/(Params!$K$33-Params!$H$33))*($B222-Params!$H$33),$C222&lt;Params!$K$9+((Params!$N$18-Params!$K$9)/(Params!$N$33-Params!$K$33))*($B222-Params!$K$33)),$L$2,"")</f>
        <v/>
      </c>
      <c r="M222" s="2" t="str">
        <f>IF(AND($C222&gt;=Params!$K$9+((Params!$N$18-Params!$K$9)/(Params!$N$33-Params!$K$33))*($B222-Params!$K$33),$C222&gt;=Params!$N$18+((Params!$Q$16-Params!$N$18)/(Params!$Q$33-Params!$N252))*($B222-Params!$Q$33),$C222&lt;Params!$K$9+((Params!$L$5-Params!$K$9)/(Params!$L$33-Params!$K$33))*($B222-Params!$K$33),$C222&lt;Params!$L$5+((Params!$Q$4-Params!$L$5)/(Params!$Q$33-Params!$L$33))*($B222-Params!$L$33),$B222&lt;Params!$Q$33),$M$2,"")</f>
        <v/>
      </c>
      <c r="N222" s="3" t="str">
        <f>IF(OR(AND($C222&gt;=Params!$A$26,$B222&gt;=Params!$A$33,$B222&lt;Params!$C$33,$C222&lt;Params!$A$18+((Params!$C$13-Params!$A$18)/(Params!$C$33-Params!$A$33))*($B222-Params!$A$33)),AND($B222&gt;=Params!$C$33,$C222&gt;Params!$C$22+((Params!$E$17-Params!$C$22)/(Params!$E$33-Params!$C$33))*($B222-Params!$C$33),$C222&lt;Params!$C$13+((Params!$E$17-Params!$C$13)/(Params!$E$33-Params!$C$33))*($B222-Params!$C$33))),$N$2,"")</f>
        <v/>
      </c>
      <c r="O222" s="1" t="str">
        <f>IF(AND($C222&gt;=Params!$C$13+((Params!$E$17-Params!$C$13)/(Params!$E$33-Params!$C$33))*($B222-Params!$C$33),$C222&gt;=Params!$E$17+((Params!$H$13-Params!$E$17)/(Params!$H$33-Params!$E$33))*($B222-Params!$E$33),$C222&lt;Params!$C$13+((Params!$D$9-Params!$C$13)/(Params!$D$33-Params!$C$33))*($B222-Params!$C$33),$C222&lt;Params!$D$9+((Params!$H$13-Params!$D$9)/(Params!$H$33-Params!$D$33))*($B222-Params!$D$33)),$O$2,"")</f>
        <v>Phonotephrite</v>
      </c>
      <c r="P222" s="1" t="str">
        <f>IF(AND($C222&gt;=Params!$D$9+((Params!$H$13-Params!$D$9)/(Params!$H$33-Params!$D$33))*($B222-Params!$D$33),$C222&gt;=Params!$H$13+((Params!$K$9-Params!$H$13)/(Params!$K$33-Params!$H$33))*($B222-Params!$H$33),$C222&lt;Params!$D$9+((Params!$G$4-Params!$D$9)/(Params!$G$33-Params!$D$33))*($B222-Params!$D$33),$C222&lt;Params!$G$4+((Params!$K$9-Params!$G$4)/(Params!$K$33-Params!$G$33))*($B222-Params!$G$33)),$P$2,"")</f>
        <v/>
      </c>
      <c r="Q222" s="1" t="str">
        <f>IF(AND($C222&gt;=Params!$G$4+((Params!$K$9-Params!$G$4)/(Params!$K$33-Params!$G$33))*($B222-Params!$G$33),$C222&gt;Params!$K$9+((Params!$L$5-Params!$K$9)/(Params!$L$33-Params!$K$33))*($B222-Params!$K$33),$C222&lt;Params!$G$4+((Params!$L$5-Params!$G$4)/(Params!$L$33-Params!$G$33))*($B222-Params!$G$33)),$Q$2,"")</f>
        <v/>
      </c>
      <c r="R222" s="2" t="str">
        <f>IF(AND(OR($B222&lt;Params!$A$33,AND($B222&gt;=Params!$A$33,$B222&lt;Params!$C$33,$C222&gt;=Params!$A$18+((Params!$C$13-Params!$A$18)/(Params!$C$33-Params!$A$33))*($B222-Params!$A$33)),AND($B222&gt;=Params!$C$33,$B222&lt;Params!$D$33,$C222&gt;=Params!$C$13+((Params!$D$9-Params!$C$13)/(Params!$D$33-Params!$C$33))*($B222-Params!$C$33)),AND($B222&gt;=Params!$D$33,$C222&gt;=Params!$D$9+((Params!$G$4-Params!$D$9)/(Params!$G$33-Params!$D$33))*($B222-Params!$D$33))),$C222&lt;Params!$G$4,$B222&gt;0,$C222&gt;0),$R$2,"")</f>
        <v/>
      </c>
      <c r="S222" s="18" t="str">
        <f t="shared" si="3"/>
        <v>Phonotephrite</v>
      </c>
      <c r="T222" s="14" t="str">
        <f>IF(AND($S222&lt;&gt;$J$2,$S222&lt;&gt;$K$2,$S222&lt;&gt;$L$2),"",
IF($S222=$J$2,IF(Data!$C222&gt;=Data!$D222+2,"Hawaiite","Potassic Trachybasalt"),
IF($S222=$K$2,IF(Data!$C222&gt;=Data!$D222+2,"Mugearite","Shoshonite"),
IF($S222=$L$2,(IF(Data!$C222&gt;=Data!$D222+2,"Benmoreite","Latite")),""))))</f>
        <v/>
      </c>
    </row>
    <row r="223" spans="1:20" x14ac:dyDescent="0.2">
      <c r="A223" s="16" t="str">
        <f>Data!$A223</f>
        <v>B355</v>
      </c>
      <c r="B223" s="27">
        <f>Data!$B223</f>
        <v>49.538367560032341</v>
      </c>
      <c r="C223" s="28">
        <f>Data!$C223+Data!$D223</f>
        <v>2.6812516848387724</v>
      </c>
      <c r="D223" s="1" t="str">
        <f>IF(AND(AND($B223&gt;=Params!$A$33,$B223&lt;Params!$C$33),AND($C223&gt;=Params!$A$32,$C223&lt;Params!$A$26)),$D$2,"")</f>
        <v/>
      </c>
      <c r="E223" s="1" t="str">
        <f>IF(AND(AND($B223&gt;=Params!$C$33,$B223&lt;Params!$F$33),AND($C223&gt;=Params!$C$32,$C223&lt;Params!$C$22)),$E$2,"")</f>
        <v>Basalt</v>
      </c>
      <c r="F223" s="4" t="str">
        <f>IF(AND($B223&gt;=Params!$F$33,$B223&lt;Params!$J$33,$C223&lt;Params!$F$22+((Params!$J$20-Params!$F$22)/(Params!$J$33-Params!$F$33))*($B223-Params!$F$33)),$F$2,"")</f>
        <v/>
      </c>
      <c r="G223" s="4" t="str">
        <f>IF(AND($B223&gt;=Params!$J$33,$B223&lt;Params!$N$33,$C223&lt;Params!$J$20+((Params!$N$18-Params!$J$20)/(Params!$N$33-Params!$J$33))*($B223-Params!$J$33)),$G$2,"")</f>
        <v/>
      </c>
      <c r="H223" s="4" t="str">
        <f>IF(AND($B223&gt;=Params!$N$33,$C223&lt;Params!$N$18+((Params!$Q$16-Params!$N$18)/(Params!$Q$33-Params!$N$33))*($B223-Params!$N$33),C$3&lt;Params!$Q$16+((Params!$S$32-Params!$Q$16)/(Params!$S$33-Params!$Q$33))*($B223-Params!$Q$33)),$H$2,"")</f>
        <v/>
      </c>
      <c r="I223" s="12" t="str">
        <f>IF(AND($B223&gt;=Params!$Q$33,$C223&gt;=Params!$Q$16+((Params!$S$32-Params!$Q$16)/(Params!$S$33-Params!$Q$33))*($B223-Params!$Q$33)),$I$2,"")</f>
        <v/>
      </c>
      <c r="J223" s="1" t="str">
        <f>IF(AND($C223&gt;=Params!$C$22,$C223&lt;Params!$C$22+((Params!$E$17-Params!$C$22)/(Params!$E$33-Params!$C$33))*($B223-Params!$C$33),$C223&lt;Params!$E$17+((Params!$F$22-Params!$E$17)/(Params!$F$33-Params!$E$33))*($B223-Params!$E$33)),$J$2,"")</f>
        <v/>
      </c>
      <c r="K223" s="1" t="str">
        <f>IF(AND($C223&gt;=Params!$E$17+((Params!$F$22-Params!$E$17)/(Params!$F$33-Params!$E$33))*($B223-Params!$E$33),$C223&gt;=Params!$F$22+((Params!$J$20-Params!$F$22)/(Params!$J$33-Params!$F$33))*($B223-Params!$F$33),$C223&lt;Params!$E$17+((Params!$H$13-Params!$E$17)/(Params!$H$33-Params!$E$33))*($B223-Params!$E$33),$C223&lt;Params!$H$13+((Params!$J$20-Params!$H$13)/(Params!$J$33-Params!$H$33))*($B223-Params!$H$33)),$K$2,"")</f>
        <v/>
      </c>
      <c r="L223" s="1" t="str">
        <f>IF(AND($C223&gt;=Params!$H$13+((Params!$J$20-Params!$H$13)/(Params!$J$33-Params!$H$33))*($B223-Params!$H$33),$C223&gt;=Params!$J$20+((Params!$N$18-Params!$J$20)/(Params!$N$33-Params!$J$33))*($B223-Params!$J$33),$C223&lt;Params!$H$13+((Params!$K$9-Params!$H$13)/(Params!$K$33-Params!$H$33))*($B223-Params!$H$33),$C223&lt;Params!$K$9+((Params!$N$18-Params!$K$9)/(Params!$N$33-Params!$K$33))*($B223-Params!$K$33)),$L$2,"")</f>
        <v/>
      </c>
      <c r="M223" s="2" t="str">
        <f>IF(AND($C223&gt;=Params!$K$9+((Params!$N$18-Params!$K$9)/(Params!$N$33-Params!$K$33))*($B223-Params!$K$33),$C223&gt;=Params!$N$18+((Params!$Q$16-Params!$N$18)/(Params!$Q$33-Params!$N253))*($B223-Params!$Q$33),$C223&lt;Params!$K$9+((Params!$L$5-Params!$K$9)/(Params!$L$33-Params!$K$33))*($B223-Params!$K$33),$C223&lt;Params!$L$5+((Params!$Q$4-Params!$L$5)/(Params!$Q$33-Params!$L$33))*($B223-Params!$L$33),$B223&lt;Params!$Q$33),$M$2,"")</f>
        <v/>
      </c>
      <c r="N223" s="3" t="str">
        <f>IF(OR(AND($C223&gt;=Params!$A$26,$B223&gt;=Params!$A$33,$B223&lt;Params!$C$33,$C223&lt;Params!$A$18+((Params!$C$13-Params!$A$18)/(Params!$C$33-Params!$A$33))*($B223-Params!$A$33)),AND($B223&gt;=Params!$C$33,$C223&gt;Params!$C$22+((Params!$E$17-Params!$C$22)/(Params!$E$33-Params!$C$33))*($B223-Params!$C$33),$C223&lt;Params!$C$13+((Params!$E$17-Params!$C$13)/(Params!$E$33-Params!$C$33))*($B223-Params!$C$33))),$N$2,"")</f>
        <v/>
      </c>
      <c r="O223" s="1" t="str">
        <f>IF(AND($C223&gt;=Params!$C$13+((Params!$E$17-Params!$C$13)/(Params!$E$33-Params!$C$33))*($B223-Params!$C$33),$C223&gt;=Params!$E$17+((Params!$H$13-Params!$E$17)/(Params!$H$33-Params!$E$33))*($B223-Params!$E$33),$C223&lt;Params!$C$13+((Params!$D$9-Params!$C$13)/(Params!$D$33-Params!$C$33))*($B223-Params!$C$33),$C223&lt;Params!$D$9+((Params!$H$13-Params!$D$9)/(Params!$H$33-Params!$D$33))*($B223-Params!$D$33)),$O$2,"")</f>
        <v/>
      </c>
      <c r="P223" s="1" t="str">
        <f>IF(AND($C223&gt;=Params!$D$9+((Params!$H$13-Params!$D$9)/(Params!$H$33-Params!$D$33))*($B223-Params!$D$33),$C223&gt;=Params!$H$13+((Params!$K$9-Params!$H$13)/(Params!$K$33-Params!$H$33))*($B223-Params!$H$33),$C223&lt;Params!$D$9+((Params!$G$4-Params!$D$9)/(Params!$G$33-Params!$D$33))*($B223-Params!$D$33),$C223&lt;Params!$G$4+((Params!$K$9-Params!$G$4)/(Params!$K$33-Params!$G$33))*($B223-Params!$G$33)),$P$2,"")</f>
        <v/>
      </c>
      <c r="Q223" s="1" t="str">
        <f>IF(AND($C223&gt;=Params!$G$4+((Params!$K$9-Params!$G$4)/(Params!$K$33-Params!$G$33))*($B223-Params!$G$33),$C223&gt;Params!$K$9+((Params!$L$5-Params!$K$9)/(Params!$L$33-Params!$K$33))*($B223-Params!$K$33),$C223&lt;Params!$G$4+((Params!$L$5-Params!$G$4)/(Params!$L$33-Params!$G$33))*($B223-Params!$G$33)),$Q$2,"")</f>
        <v/>
      </c>
      <c r="R223" s="2" t="str">
        <f>IF(AND(OR($B223&lt;Params!$A$33,AND($B223&gt;=Params!$A$33,$B223&lt;Params!$C$33,$C223&gt;=Params!$A$18+((Params!$C$13-Params!$A$18)/(Params!$C$33-Params!$A$33))*($B223-Params!$A$33)),AND($B223&gt;=Params!$C$33,$B223&lt;Params!$D$33,$C223&gt;=Params!$C$13+((Params!$D$9-Params!$C$13)/(Params!$D$33-Params!$C$33))*($B223-Params!$C$33)),AND($B223&gt;=Params!$D$33,$C223&gt;=Params!$D$9+((Params!$G$4-Params!$D$9)/(Params!$G$33-Params!$D$33))*($B223-Params!$D$33))),$C223&lt;Params!$G$4,$B223&gt;0,$C223&gt;0),$R$2,"")</f>
        <v/>
      </c>
      <c r="S223" s="18" t="str">
        <f t="shared" si="3"/>
        <v>Basalt</v>
      </c>
      <c r="T223" s="14" t="str">
        <f>IF(AND($S223&lt;&gt;$J$2,$S223&lt;&gt;$K$2,$S223&lt;&gt;$L$2),"",
IF($S223=$J$2,IF(Data!$C223&gt;=Data!$D223+2,"Hawaiite","Potassic Trachybasalt"),
IF($S223=$K$2,IF(Data!$C223&gt;=Data!$D223+2,"Mugearite","Shoshonite"),
IF($S223=$L$2,(IF(Data!$C223&gt;=Data!$D223+2,"Benmoreite","Latite")),""))))</f>
        <v/>
      </c>
    </row>
    <row r="224" spans="1:20" x14ac:dyDescent="0.2">
      <c r="A224" s="16" t="str">
        <f>Data!$A224</f>
        <v>Berndt et al 2002</v>
      </c>
      <c r="B224" s="27">
        <f>Data!$B224</f>
        <v>49.64</v>
      </c>
      <c r="C224" s="28">
        <f>Data!$C224+Data!$D224</f>
        <v>2.36</v>
      </c>
      <c r="D224" s="1" t="str">
        <f>IF(AND(AND($B224&gt;=Params!$A$33,$B224&lt;Params!$C$33),AND($C224&gt;=Params!$A$32,$C224&lt;Params!$A$26)),$D$2,"")</f>
        <v/>
      </c>
      <c r="E224" s="1" t="str">
        <f>IF(AND(AND($B224&gt;=Params!$C$33,$B224&lt;Params!$F$33),AND($C224&gt;=Params!$C$32,$C224&lt;Params!$C$22)),$E$2,"")</f>
        <v>Basalt</v>
      </c>
      <c r="F224" s="4" t="str">
        <f>IF(AND($B224&gt;=Params!$F$33,$B224&lt;Params!$J$33,$C224&lt;Params!$F$22+((Params!$J$20-Params!$F$22)/(Params!$J$33-Params!$F$33))*($B224-Params!$F$33)),$F$2,"")</f>
        <v/>
      </c>
      <c r="G224" s="4" t="str">
        <f>IF(AND($B224&gt;=Params!$J$33,$B224&lt;Params!$N$33,$C224&lt;Params!$J$20+((Params!$N$18-Params!$J$20)/(Params!$N$33-Params!$J$33))*($B224-Params!$J$33)),$G$2,"")</f>
        <v/>
      </c>
      <c r="H224" s="4" t="str">
        <f>IF(AND($B224&gt;=Params!$N$33,$C224&lt;Params!$N$18+((Params!$Q$16-Params!$N$18)/(Params!$Q$33-Params!$N$33))*($B224-Params!$N$33),C$3&lt;Params!$Q$16+((Params!$S$32-Params!$Q$16)/(Params!$S$33-Params!$Q$33))*($B224-Params!$Q$33)),$H$2,"")</f>
        <v/>
      </c>
      <c r="I224" s="12" t="str">
        <f>IF(AND($B224&gt;=Params!$Q$33,$C224&gt;=Params!$Q$16+((Params!$S$32-Params!$Q$16)/(Params!$S$33-Params!$Q$33))*($B224-Params!$Q$33)),$I$2,"")</f>
        <v/>
      </c>
      <c r="J224" s="1" t="str">
        <f>IF(AND($C224&gt;=Params!$C$22,$C224&lt;Params!$C$22+((Params!$E$17-Params!$C$22)/(Params!$E$33-Params!$C$33))*($B224-Params!$C$33),$C224&lt;Params!$E$17+((Params!$F$22-Params!$E$17)/(Params!$F$33-Params!$E$33))*($B224-Params!$E$33)),$J$2,"")</f>
        <v/>
      </c>
      <c r="K224" s="1" t="str">
        <f>IF(AND($C224&gt;=Params!$E$17+((Params!$F$22-Params!$E$17)/(Params!$F$33-Params!$E$33))*($B224-Params!$E$33),$C224&gt;=Params!$F$22+((Params!$J$20-Params!$F$22)/(Params!$J$33-Params!$F$33))*($B224-Params!$F$33),$C224&lt;Params!$E$17+((Params!$H$13-Params!$E$17)/(Params!$H$33-Params!$E$33))*($B224-Params!$E$33),$C224&lt;Params!$H$13+((Params!$J$20-Params!$H$13)/(Params!$J$33-Params!$H$33))*($B224-Params!$H$33)),$K$2,"")</f>
        <v/>
      </c>
      <c r="L224" s="1" t="str">
        <f>IF(AND($C224&gt;=Params!$H$13+((Params!$J$20-Params!$H$13)/(Params!$J$33-Params!$H$33))*($B224-Params!$H$33),$C224&gt;=Params!$J$20+((Params!$N$18-Params!$J$20)/(Params!$N$33-Params!$J$33))*($B224-Params!$J$33),$C224&lt;Params!$H$13+((Params!$K$9-Params!$H$13)/(Params!$K$33-Params!$H$33))*($B224-Params!$H$33),$C224&lt;Params!$K$9+((Params!$N$18-Params!$K$9)/(Params!$N$33-Params!$K$33))*($B224-Params!$K$33)),$L$2,"")</f>
        <v/>
      </c>
      <c r="M224" s="2" t="str">
        <f>IF(AND($C224&gt;=Params!$K$9+((Params!$N$18-Params!$K$9)/(Params!$N$33-Params!$K$33))*($B224-Params!$K$33),$C224&gt;=Params!$N$18+((Params!$Q$16-Params!$N$18)/(Params!$Q$33-Params!$N254))*($B224-Params!$Q$33),$C224&lt;Params!$K$9+((Params!$L$5-Params!$K$9)/(Params!$L$33-Params!$K$33))*($B224-Params!$K$33),$C224&lt;Params!$L$5+((Params!$Q$4-Params!$L$5)/(Params!$Q$33-Params!$L$33))*($B224-Params!$L$33),$B224&lt;Params!$Q$33),$M$2,"")</f>
        <v/>
      </c>
      <c r="N224" s="3" t="str">
        <f>IF(OR(AND($C224&gt;=Params!$A$26,$B224&gt;=Params!$A$33,$B224&lt;Params!$C$33,$C224&lt;Params!$A$18+((Params!$C$13-Params!$A$18)/(Params!$C$33-Params!$A$33))*($B224-Params!$A$33)),AND($B224&gt;=Params!$C$33,$C224&gt;Params!$C$22+((Params!$E$17-Params!$C$22)/(Params!$E$33-Params!$C$33))*($B224-Params!$C$33),$C224&lt;Params!$C$13+((Params!$E$17-Params!$C$13)/(Params!$E$33-Params!$C$33))*($B224-Params!$C$33))),$N$2,"")</f>
        <v/>
      </c>
      <c r="O224" s="1" t="str">
        <f>IF(AND($C224&gt;=Params!$C$13+((Params!$E$17-Params!$C$13)/(Params!$E$33-Params!$C$33))*($B224-Params!$C$33),$C224&gt;=Params!$E$17+((Params!$H$13-Params!$E$17)/(Params!$H$33-Params!$E$33))*($B224-Params!$E$33),$C224&lt;Params!$C$13+((Params!$D$9-Params!$C$13)/(Params!$D$33-Params!$C$33))*($B224-Params!$C$33),$C224&lt;Params!$D$9+((Params!$H$13-Params!$D$9)/(Params!$H$33-Params!$D$33))*($B224-Params!$D$33)),$O$2,"")</f>
        <v/>
      </c>
      <c r="P224" s="1" t="str">
        <f>IF(AND($C224&gt;=Params!$D$9+((Params!$H$13-Params!$D$9)/(Params!$H$33-Params!$D$33))*($B224-Params!$D$33),$C224&gt;=Params!$H$13+((Params!$K$9-Params!$H$13)/(Params!$K$33-Params!$H$33))*($B224-Params!$H$33),$C224&lt;Params!$D$9+((Params!$G$4-Params!$D$9)/(Params!$G$33-Params!$D$33))*($B224-Params!$D$33),$C224&lt;Params!$G$4+((Params!$K$9-Params!$G$4)/(Params!$K$33-Params!$G$33))*($B224-Params!$G$33)),$P$2,"")</f>
        <v/>
      </c>
      <c r="Q224" s="1" t="str">
        <f>IF(AND($C224&gt;=Params!$G$4+((Params!$K$9-Params!$G$4)/(Params!$K$33-Params!$G$33))*($B224-Params!$G$33),$C224&gt;Params!$K$9+((Params!$L$5-Params!$K$9)/(Params!$L$33-Params!$K$33))*($B224-Params!$K$33),$C224&lt;Params!$G$4+((Params!$L$5-Params!$G$4)/(Params!$L$33-Params!$G$33))*($B224-Params!$G$33)),$Q$2,"")</f>
        <v/>
      </c>
      <c r="R224" s="2" t="str">
        <f>IF(AND(OR($B224&lt;Params!$A$33,AND($B224&gt;=Params!$A$33,$B224&lt;Params!$C$33,$C224&gt;=Params!$A$18+((Params!$C$13-Params!$A$18)/(Params!$C$33-Params!$A$33))*($B224-Params!$A$33)),AND($B224&gt;=Params!$C$33,$B224&lt;Params!$D$33,$C224&gt;=Params!$C$13+((Params!$D$9-Params!$C$13)/(Params!$D$33-Params!$C$33))*($B224-Params!$C$33)),AND($B224&gt;=Params!$D$33,$C224&gt;=Params!$D$9+((Params!$G$4-Params!$D$9)/(Params!$G$33-Params!$D$33))*($B224-Params!$D$33))),$C224&lt;Params!$G$4,$B224&gt;0,$C224&gt;0),$R$2,"")</f>
        <v/>
      </c>
      <c r="S224" s="18" t="str">
        <f t="shared" si="3"/>
        <v>Basalt</v>
      </c>
      <c r="T224" s="14" t="str">
        <f>IF(AND($S224&lt;&gt;$J$2,$S224&lt;&gt;$K$2,$S224&lt;&gt;$L$2),"",
IF($S224=$J$2,IF(Data!$C224&gt;=Data!$D224+2,"Hawaiite","Potassic Trachybasalt"),
IF($S224=$K$2,IF(Data!$C224&gt;=Data!$D224+2,"Mugearite","Shoshonite"),
IF($S224=$L$2,(IF(Data!$C224&gt;=Data!$D224+2,"Benmoreite","Latite")),""))))</f>
        <v/>
      </c>
    </row>
    <row r="225" spans="1:20" x14ac:dyDescent="0.2">
      <c r="A225" s="16" t="str">
        <f>Data!$A225</f>
        <v>Berndt et al 2002</v>
      </c>
      <c r="B225" s="27">
        <f>Data!$B225</f>
        <v>49.64</v>
      </c>
      <c r="C225" s="28">
        <f>Data!$C225+Data!$D225</f>
        <v>2.36</v>
      </c>
      <c r="D225" s="1" t="str">
        <f>IF(AND(AND($B225&gt;=Params!$A$33,$B225&lt;Params!$C$33),AND($C225&gt;=Params!$A$32,$C225&lt;Params!$A$26)),$D$2,"")</f>
        <v/>
      </c>
      <c r="E225" s="1" t="str">
        <f>IF(AND(AND($B225&gt;=Params!$C$33,$B225&lt;Params!$F$33),AND($C225&gt;=Params!$C$32,$C225&lt;Params!$C$22)),$E$2,"")</f>
        <v>Basalt</v>
      </c>
      <c r="F225" s="4" t="str">
        <f>IF(AND($B225&gt;=Params!$F$33,$B225&lt;Params!$J$33,$C225&lt;Params!$F$22+((Params!$J$20-Params!$F$22)/(Params!$J$33-Params!$F$33))*($B225-Params!$F$33)),$F$2,"")</f>
        <v/>
      </c>
      <c r="G225" s="4" t="str">
        <f>IF(AND($B225&gt;=Params!$J$33,$B225&lt;Params!$N$33,$C225&lt;Params!$J$20+((Params!$N$18-Params!$J$20)/(Params!$N$33-Params!$J$33))*($B225-Params!$J$33)),$G$2,"")</f>
        <v/>
      </c>
      <c r="H225" s="4" t="str">
        <f>IF(AND($B225&gt;=Params!$N$33,$C225&lt;Params!$N$18+((Params!$Q$16-Params!$N$18)/(Params!$Q$33-Params!$N$33))*($B225-Params!$N$33),C$3&lt;Params!$Q$16+((Params!$S$32-Params!$Q$16)/(Params!$S$33-Params!$Q$33))*($B225-Params!$Q$33)),$H$2,"")</f>
        <v/>
      </c>
      <c r="I225" s="12" t="str">
        <f>IF(AND($B225&gt;=Params!$Q$33,$C225&gt;=Params!$Q$16+((Params!$S$32-Params!$Q$16)/(Params!$S$33-Params!$Q$33))*($B225-Params!$Q$33)),$I$2,"")</f>
        <v/>
      </c>
      <c r="J225" s="1" t="str">
        <f>IF(AND($C225&gt;=Params!$C$22,$C225&lt;Params!$C$22+((Params!$E$17-Params!$C$22)/(Params!$E$33-Params!$C$33))*($B225-Params!$C$33),$C225&lt;Params!$E$17+((Params!$F$22-Params!$E$17)/(Params!$F$33-Params!$E$33))*($B225-Params!$E$33)),$J$2,"")</f>
        <v/>
      </c>
      <c r="K225" s="1" t="str">
        <f>IF(AND($C225&gt;=Params!$E$17+((Params!$F$22-Params!$E$17)/(Params!$F$33-Params!$E$33))*($B225-Params!$E$33),$C225&gt;=Params!$F$22+((Params!$J$20-Params!$F$22)/(Params!$J$33-Params!$F$33))*($B225-Params!$F$33),$C225&lt;Params!$E$17+((Params!$H$13-Params!$E$17)/(Params!$H$33-Params!$E$33))*($B225-Params!$E$33),$C225&lt;Params!$H$13+((Params!$J$20-Params!$H$13)/(Params!$J$33-Params!$H$33))*($B225-Params!$H$33)),$K$2,"")</f>
        <v/>
      </c>
      <c r="L225" s="1" t="str">
        <f>IF(AND($C225&gt;=Params!$H$13+((Params!$J$20-Params!$H$13)/(Params!$J$33-Params!$H$33))*($B225-Params!$H$33),$C225&gt;=Params!$J$20+((Params!$N$18-Params!$J$20)/(Params!$N$33-Params!$J$33))*($B225-Params!$J$33),$C225&lt;Params!$H$13+((Params!$K$9-Params!$H$13)/(Params!$K$33-Params!$H$33))*($B225-Params!$H$33),$C225&lt;Params!$K$9+((Params!$N$18-Params!$K$9)/(Params!$N$33-Params!$K$33))*($B225-Params!$K$33)),$L$2,"")</f>
        <v/>
      </c>
      <c r="M225" s="2" t="str">
        <f>IF(AND($C225&gt;=Params!$K$9+((Params!$N$18-Params!$K$9)/(Params!$N$33-Params!$K$33))*($B225-Params!$K$33),$C225&gt;=Params!$N$18+((Params!$Q$16-Params!$N$18)/(Params!$Q$33-Params!$N255))*($B225-Params!$Q$33),$C225&lt;Params!$K$9+((Params!$L$5-Params!$K$9)/(Params!$L$33-Params!$K$33))*($B225-Params!$K$33),$C225&lt;Params!$L$5+((Params!$Q$4-Params!$L$5)/(Params!$Q$33-Params!$L$33))*($B225-Params!$L$33),$B225&lt;Params!$Q$33),$M$2,"")</f>
        <v/>
      </c>
      <c r="N225" s="3" t="str">
        <f>IF(OR(AND($C225&gt;=Params!$A$26,$B225&gt;=Params!$A$33,$B225&lt;Params!$C$33,$C225&lt;Params!$A$18+((Params!$C$13-Params!$A$18)/(Params!$C$33-Params!$A$33))*($B225-Params!$A$33)),AND($B225&gt;=Params!$C$33,$C225&gt;Params!$C$22+((Params!$E$17-Params!$C$22)/(Params!$E$33-Params!$C$33))*($B225-Params!$C$33),$C225&lt;Params!$C$13+((Params!$E$17-Params!$C$13)/(Params!$E$33-Params!$C$33))*($B225-Params!$C$33))),$N$2,"")</f>
        <v/>
      </c>
      <c r="O225" s="1" t="str">
        <f>IF(AND($C225&gt;=Params!$C$13+((Params!$E$17-Params!$C$13)/(Params!$E$33-Params!$C$33))*($B225-Params!$C$33),$C225&gt;=Params!$E$17+((Params!$H$13-Params!$E$17)/(Params!$H$33-Params!$E$33))*($B225-Params!$E$33),$C225&lt;Params!$C$13+((Params!$D$9-Params!$C$13)/(Params!$D$33-Params!$C$33))*($B225-Params!$C$33),$C225&lt;Params!$D$9+((Params!$H$13-Params!$D$9)/(Params!$H$33-Params!$D$33))*($B225-Params!$D$33)),$O$2,"")</f>
        <v/>
      </c>
      <c r="P225" s="1" t="str">
        <f>IF(AND($C225&gt;=Params!$D$9+((Params!$H$13-Params!$D$9)/(Params!$H$33-Params!$D$33))*($B225-Params!$D$33),$C225&gt;=Params!$H$13+((Params!$K$9-Params!$H$13)/(Params!$K$33-Params!$H$33))*($B225-Params!$H$33),$C225&lt;Params!$D$9+((Params!$G$4-Params!$D$9)/(Params!$G$33-Params!$D$33))*($B225-Params!$D$33),$C225&lt;Params!$G$4+((Params!$K$9-Params!$G$4)/(Params!$K$33-Params!$G$33))*($B225-Params!$G$33)),$P$2,"")</f>
        <v/>
      </c>
      <c r="Q225" s="1" t="str">
        <f>IF(AND($C225&gt;=Params!$G$4+((Params!$K$9-Params!$G$4)/(Params!$K$33-Params!$G$33))*($B225-Params!$G$33),$C225&gt;Params!$K$9+((Params!$L$5-Params!$K$9)/(Params!$L$33-Params!$K$33))*($B225-Params!$K$33),$C225&lt;Params!$G$4+((Params!$L$5-Params!$G$4)/(Params!$L$33-Params!$G$33))*($B225-Params!$G$33)),$Q$2,"")</f>
        <v/>
      </c>
      <c r="R225" s="2" t="str">
        <f>IF(AND(OR($B225&lt;Params!$A$33,AND($B225&gt;=Params!$A$33,$B225&lt;Params!$C$33,$C225&gt;=Params!$A$18+((Params!$C$13-Params!$A$18)/(Params!$C$33-Params!$A$33))*($B225-Params!$A$33)),AND($B225&gt;=Params!$C$33,$B225&lt;Params!$D$33,$C225&gt;=Params!$C$13+((Params!$D$9-Params!$C$13)/(Params!$D$33-Params!$C$33))*($B225-Params!$C$33)),AND($B225&gt;=Params!$D$33,$C225&gt;=Params!$D$9+((Params!$G$4-Params!$D$9)/(Params!$G$33-Params!$D$33))*($B225-Params!$D$33))),$C225&lt;Params!$G$4,$B225&gt;0,$C225&gt;0),$R$2,"")</f>
        <v/>
      </c>
      <c r="S225" s="18" t="str">
        <f t="shared" si="3"/>
        <v>Basalt</v>
      </c>
      <c r="T225" s="14" t="str">
        <f>IF(AND($S225&lt;&gt;$J$2,$S225&lt;&gt;$K$2,$S225&lt;&gt;$L$2),"",
IF($S225=$J$2,IF(Data!$C225&gt;=Data!$D225+2,"Hawaiite","Potassic Trachybasalt"),
IF($S225=$K$2,IF(Data!$C225&gt;=Data!$D225+2,"Mugearite","Shoshonite"),
IF($S225=$L$2,(IF(Data!$C225&gt;=Data!$D225+2,"Benmoreite","Latite")),""))))</f>
        <v/>
      </c>
    </row>
    <row r="226" spans="1:20" x14ac:dyDescent="0.2">
      <c r="A226" s="16" t="str">
        <f>Data!$A226</f>
        <v>Berndt et al 2002</v>
      </c>
      <c r="B226" s="27">
        <f>Data!$B226</f>
        <v>49.64</v>
      </c>
      <c r="C226" s="28">
        <f>Data!$C226+Data!$D226</f>
        <v>2.36</v>
      </c>
      <c r="D226" s="1" t="str">
        <f>IF(AND(AND($B226&gt;=Params!$A$33,$B226&lt;Params!$C$33),AND($C226&gt;=Params!$A$32,$C226&lt;Params!$A$26)),$D$2,"")</f>
        <v/>
      </c>
      <c r="E226" s="1" t="str">
        <f>IF(AND(AND($B226&gt;=Params!$C$33,$B226&lt;Params!$F$33),AND($C226&gt;=Params!$C$32,$C226&lt;Params!$C$22)),$E$2,"")</f>
        <v>Basalt</v>
      </c>
      <c r="F226" s="4" t="str">
        <f>IF(AND($B226&gt;=Params!$F$33,$B226&lt;Params!$J$33,$C226&lt;Params!$F$22+((Params!$J$20-Params!$F$22)/(Params!$J$33-Params!$F$33))*($B226-Params!$F$33)),$F$2,"")</f>
        <v/>
      </c>
      <c r="G226" s="4" t="str">
        <f>IF(AND($B226&gt;=Params!$J$33,$B226&lt;Params!$N$33,$C226&lt;Params!$J$20+((Params!$N$18-Params!$J$20)/(Params!$N$33-Params!$J$33))*($B226-Params!$J$33)),$G$2,"")</f>
        <v/>
      </c>
      <c r="H226" s="4" t="str">
        <f>IF(AND($B226&gt;=Params!$N$33,$C226&lt;Params!$N$18+((Params!$Q$16-Params!$N$18)/(Params!$Q$33-Params!$N$33))*($B226-Params!$N$33),C$3&lt;Params!$Q$16+((Params!$S$32-Params!$Q$16)/(Params!$S$33-Params!$Q$33))*($B226-Params!$Q$33)),$H$2,"")</f>
        <v/>
      </c>
      <c r="I226" s="12" t="str">
        <f>IF(AND($B226&gt;=Params!$Q$33,$C226&gt;=Params!$Q$16+((Params!$S$32-Params!$Q$16)/(Params!$S$33-Params!$Q$33))*($B226-Params!$Q$33)),$I$2,"")</f>
        <v/>
      </c>
      <c r="J226" s="1" t="str">
        <f>IF(AND($C226&gt;=Params!$C$22,$C226&lt;Params!$C$22+((Params!$E$17-Params!$C$22)/(Params!$E$33-Params!$C$33))*($B226-Params!$C$33),$C226&lt;Params!$E$17+((Params!$F$22-Params!$E$17)/(Params!$F$33-Params!$E$33))*($B226-Params!$E$33)),$J$2,"")</f>
        <v/>
      </c>
      <c r="K226" s="1" t="str">
        <f>IF(AND($C226&gt;=Params!$E$17+((Params!$F$22-Params!$E$17)/(Params!$F$33-Params!$E$33))*($B226-Params!$E$33),$C226&gt;=Params!$F$22+((Params!$J$20-Params!$F$22)/(Params!$J$33-Params!$F$33))*($B226-Params!$F$33),$C226&lt;Params!$E$17+((Params!$H$13-Params!$E$17)/(Params!$H$33-Params!$E$33))*($B226-Params!$E$33),$C226&lt;Params!$H$13+((Params!$J$20-Params!$H$13)/(Params!$J$33-Params!$H$33))*($B226-Params!$H$33)),$K$2,"")</f>
        <v/>
      </c>
      <c r="L226" s="1" t="str">
        <f>IF(AND($C226&gt;=Params!$H$13+((Params!$J$20-Params!$H$13)/(Params!$J$33-Params!$H$33))*($B226-Params!$H$33),$C226&gt;=Params!$J$20+((Params!$N$18-Params!$J$20)/(Params!$N$33-Params!$J$33))*($B226-Params!$J$33),$C226&lt;Params!$H$13+((Params!$K$9-Params!$H$13)/(Params!$K$33-Params!$H$33))*($B226-Params!$H$33),$C226&lt;Params!$K$9+((Params!$N$18-Params!$K$9)/(Params!$N$33-Params!$K$33))*($B226-Params!$K$33)),$L$2,"")</f>
        <v/>
      </c>
      <c r="M226" s="2" t="str">
        <f>IF(AND($C226&gt;=Params!$K$9+((Params!$N$18-Params!$K$9)/(Params!$N$33-Params!$K$33))*($B226-Params!$K$33),$C226&gt;=Params!$N$18+((Params!$Q$16-Params!$N$18)/(Params!$Q$33-Params!$N256))*($B226-Params!$Q$33),$C226&lt;Params!$K$9+((Params!$L$5-Params!$K$9)/(Params!$L$33-Params!$K$33))*($B226-Params!$K$33),$C226&lt;Params!$L$5+((Params!$Q$4-Params!$L$5)/(Params!$Q$33-Params!$L$33))*($B226-Params!$L$33),$B226&lt;Params!$Q$33),$M$2,"")</f>
        <v/>
      </c>
      <c r="N226" s="3" t="str">
        <f>IF(OR(AND($C226&gt;=Params!$A$26,$B226&gt;=Params!$A$33,$B226&lt;Params!$C$33,$C226&lt;Params!$A$18+((Params!$C$13-Params!$A$18)/(Params!$C$33-Params!$A$33))*($B226-Params!$A$33)),AND($B226&gt;=Params!$C$33,$C226&gt;Params!$C$22+((Params!$E$17-Params!$C$22)/(Params!$E$33-Params!$C$33))*($B226-Params!$C$33),$C226&lt;Params!$C$13+((Params!$E$17-Params!$C$13)/(Params!$E$33-Params!$C$33))*($B226-Params!$C$33))),$N$2,"")</f>
        <v/>
      </c>
      <c r="O226" s="1" t="str">
        <f>IF(AND($C226&gt;=Params!$C$13+((Params!$E$17-Params!$C$13)/(Params!$E$33-Params!$C$33))*($B226-Params!$C$33),$C226&gt;=Params!$E$17+((Params!$H$13-Params!$E$17)/(Params!$H$33-Params!$E$33))*($B226-Params!$E$33),$C226&lt;Params!$C$13+((Params!$D$9-Params!$C$13)/(Params!$D$33-Params!$C$33))*($B226-Params!$C$33),$C226&lt;Params!$D$9+((Params!$H$13-Params!$D$9)/(Params!$H$33-Params!$D$33))*($B226-Params!$D$33)),$O$2,"")</f>
        <v/>
      </c>
      <c r="P226" s="1" t="str">
        <f>IF(AND($C226&gt;=Params!$D$9+((Params!$H$13-Params!$D$9)/(Params!$H$33-Params!$D$33))*($B226-Params!$D$33),$C226&gt;=Params!$H$13+((Params!$K$9-Params!$H$13)/(Params!$K$33-Params!$H$33))*($B226-Params!$H$33),$C226&lt;Params!$D$9+((Params!$G$4-Params!$D$9)/(Params!$G$33-Params!$D$33))*($B226-Params!$D$33),$C226&lt;Params!$G$4+((Params!$K$9-Params!$G$4)/(Params!$K$33-Params!$G$33))*($B226-Params!$G$33)),$P$2,"")</f>
        <v/>
      </c>
      <c r="Q226" s="1" t="str">
        <f>IF(AND($C226&gt;=Params!$G$4+((Params!$K$9-Params!$G$4)/(Params!$K$33-Params!$G$33))*($B226-Params!$G$33),$C226&gt;Params!$K$9+((Params!$L$5-Params!$K$9)/(Params!$L$33-Params!$K$33))*($B226-Params!$K$33),$C226&lt;Params!$G$4+((Params!$L$5-Params!$G$4)/(Params!$L$33-Params!$G$33))*($B226-Params!$G$33)),$Q$2,"")</f>
        <v/>
      </c>
      <c r="R226" s="2" t="str">
        <f>IF(AND(OR($B226&lt;Params!$A$33,AND($B226&gt;=Params!$A$33,$B226&lt;Params!$C$33,$C226&gt;=Params!$A$18+((Params!$C$13-Params!$A$18)/(Params!$C$33-Params!$A$33))*($B226-Params!$A$33)),AND($B226&gt;=Params!$C$33,$B226&lt;Params!$D$33,$C226&gt;=Params!$C$13+((Params!$D$9-Params!$C$13)/(Params!$D$33-Params!$C$33))*($B226-Params!$C$33)),AND($B226&gt;=Params!$D$33,$C226&gt;=Params!$D$9+((Params!$G$4-Params!$D$9)/(Params!$G$33-Params!$D$33))*($B226-Params!$D$33))),$C226&lt;Params!$G$4,$B226&gt;0,$C226&gt;0),$R$2,"")</f>
        <v/>
      </c>
      <c r="S226" s="18" t="str">
        <f t="shared" si="3"/>
        <v>Basalt</v>
      </c>
      <c r="T226" s="14" t="str">
        <f>IF(AND($S226&lt;&gt;$J$2,$S226&lt;&gt;$K$2,$S226&lt;&gt;$L$2),"",
IF($S226=$J$2,IF(Data!$C226&gt;=Data!$D226+2,"Hawaiite","Potassic Trachybasalt"),
IF($S226=$K$2,IF(Data!$C226&gt;=Data!$D226+2,"Mugearite","Shoshonite"),
IF($S226=$L$2,(IF(Data!$C226&gt;=Data!$D226+2,"Benmoreite","Latite")),""))))</f>
        <v/>
      </c>
    </row>
    <row r="227" spans="1:20" x14ac:dyDescent="0.2">
      <c r="A227" s="16" t="str">
        <f>Data!$A227</f>
        <v>Berndt et al 2002</v>
      </c>
      <c r="B227" s="27">
        <f>Data!$B227</f>
        <v>49.64</v>
      </c>
      <c r="C227" s="28">
        <f>Data!$C227+Data!$D227</f>
        <v>2.36</v>
      </c>
      <c r="D227" s="1" t="str">
        <f>IF(AND(AND($B227&gt;=Params!$A$33,$B227&lt;Params!$C$33),AND($C227&gt;=Params!$A$32,$C227&lt;Params!$A$26)),$D$2,"")</f>
        <v/>
      </c>
      <c r="E227" s="1" t="str">
        <f>IF(AND(AND($B227&gt;=Params!$C$33,$B227&lt;Params!$F$33),AND($C227&gt;=Params!$C$32,$C227&lt;Params!$C$22)),$E$2,"")</f>
        <v>Basalt</v>
      </c>
      <c r="F227" s="4" t="str">
        <f>IF(AND($B227&gt;=Params!$F$33,$B227&lt;Params!$J$33,$C227&lt;Params!$F$22+((Params!$J$20-Params!$F$22)/(Params!$J$33-Params!$F$33))*($B227-Params!$F$33)),$F$2,"")</f>
        <v/>
      </c>
      <c r="G227" s="4" t="str">
        <f>IF(AND($B227&gt;=Params!$J$33,$B227&lt;Params!$N$33,$C227&lt;Params!$J$20+((Params!$N$18-Params!$J$20)/(Params!$N$33-Params!$J$33))*($B227-Params!$J$33)),$G$2,"")</f>
        <v/>
      </c>
      <c r="H227" s="4" t="str">
        <f>IF(AND($B227&gt;=Params!$N$33,$C227&lt;Params!$N$18+((Params!$Q$16-Params!$N$18)/(Params!$Q$33-Params!$N$33))*($B227-Params!$N$33),C$3&lt;Params!$Q$16+((Params!$S$32-Params!$Q$16)/(Params!$S$33-Params!$Q$33))*($B227-Params!$Q$33)),$H$2,"")</f>
        <v/>
      </c>
      <c r="I227" s="12" t="str">
        <f>IF(AND($B227&gt;=Params!$Q$33,$C227&gt;=Params!$Q$16+((Params!$S$32-Params!$Q$16)/(Params!$S$33-Params!$Q$33))*($B227-Params!$Q$33)),$I$2,"")</f>
        <v/>
      </c>
      <c r="J227" s="1" t="str">
        <f>IF(AND($C227&gt;=Params!$C$22,$C227&lt;Params!$C$22+((Params!$E$17-Params!$C$22)/(Params!$E$33-Params!$C$33))*($B227-Params!$C$33),$C227&lt;Params!$E$17+((Params!$F$22-Params!$E$17)/(Params!$F$33-Params!$E$33))*($B227-Params!$E$33)),$J$2,"")</f>
        <v/>
      </c>
      <c r="K227" s="1" t="str">
        <f>IF(AND($C227&gt;=Params!$E$17+((Params!$F$22-Params!$E$17)/(Params!$F$33-Params!$E$33))*($B227-Params!$E$33),$C227&gt;=Params!$F$22+((Params!$J$20-Params!$F$22)/(Params!$J$33-Params!$F$33))*($B227-Params!$F$33),$C227&lt;Params!$E$17+((Params!$H$13-Params!$E$17)/(Params!$H$33-Params!$E$33))*($B227-Params!$E$33),$C227&lt;Params!$H$13+((Params!$J$20-Params!$H$13)/(Params!$J$33-Params!$H$33))*($B227-Params!$H$33)),$K$2,"")</f>
        <v/>
      </c>
      <c r="L227" s="1" t="str">
        <f>IF(AND($C227&gt;=Params!$H$13+((Params!$J$20-Params!$H$13)/(Params!$J$33-Params!$H$33))*($B227-Params!$H$33),$C227&gt;=Params!$J$20+((Params!$N$18-Params!$J$20)/(Params!$N$33-Params!$J$33))*($B227-Params!$J$33),$C227&lt;Params!$H$13+((Params!$K$9-Params!$H$13)/(Params!$K$33-Params!$H$33))*($B227-Params!$H$33),$C227&lt;Params!$K$9+((Params!$N$18-Params!$K$9)/(Params!$N$33-Params!$K$33))*($B227-Params!$K$33)),$L$2,"")</f>
        <v/>
      </c>
      <c r="M227" s="2" t="str">
        <f>IF(AND($C227&gt;=Params!$K$9+((Params!$N$18-Params!$K$9)/(Params!$N$33-Params!$K$33))*($B227-Params!$K$33),$C227&gt;=Params!$N$18+((Params!$Q$16-Params!$N$18)/(Params!$Q$33-Params!$N257))*($B227-Params!$Q$33),$C227&lt;Params!$K$9+((Params!$L$5-Params!$K$9)/(Params!$L$33-Params!$K$33))*($B227-Params!$K$33),$C227&lt;Params!$L$5+((Params!$Q$4-Params!$L$5)/(Params!$Q$33-Params!$L$33))*($B227-Params!$L$33),$B227&lt;Params!$Q$33),$M$2,"")</f>
        <v/>
      </c>
      <c r="N227" s="3" t="str">
        <f>IF(OR(AND($C227&gt;=Params!$A$26,$B227&gt;=Params!$A$33,$B227&lt;Params!$C$33,$C227&lt;Params!$A$18+((Params!$C$13-Params!$A$18)/(Params!$C$33-Params!$A$33))*($B227-Params!$A$33)),AND($B227&gt;=Params!$C$33,$C227&gt;Params!$C$22+((Params!$E$17-Params!$C$22)/(Params!$E$33-Params!$C$33))*($B227-Params!$C$33),$C227&lt;Params!$C$13+((Params!$E$17-Params!$C$13)/(Params!$E$33-Params!$C$33))*($B227-Params!$C$33))),$N$2,"")</f>
        <v/>
      </c>
      <c r="O227" s="1" t="str">
        <f>IF(AND($C227&gt;=Params!$C$13+((Params!$E$17-Params!$C$13)/(Params!$E$33-Params!$C$33))*($B227-Params!$C$33),$C227&gt;=Params!$E$17+((Params!$H$13-Params!$E$17)/(Params!$H$33-Params!$E$33))*($B227-Params!$E$33),$C227&lt;Params!$C$13+((Params!$D$9-Params!$C$13)/(Params!$D$33-Params!$C$33))*($B227-Params!$C$33),$C227&lt;Params!$D$9+((Params!$H$13-Params!$D$9)/(Params!$H$33-Params!$D$33))*($B227-Params!$D$33)),$O$2,"")</f>
        <v/>
      </c>
      <c r="P227" s="1" t="str">
        <f>IF(AND($C227&gt;=Params!$D$9+((Params!$H$13-Params!$D$9)/(Params!$H$33-Params!$D$33))*($B227-Params!$D$33),$C227&gt;=Params!$H$13+((Params!$K$9-Params!$H$13)/(Params!$K$33-Params!$H$33))*($B227-Params!$H$33),$C227&lt;Params!$D$9+((Params!$G$4-Params!$D$9)/(Params!$G$33-Params!$D$33))*($B227-Params!$D$33),$C227&lt;Params!$G$4+((Params!$K$9-Params!$G$4)/(Params!$K$33-Params!$G$33))*($B227-Params!$G$33)),$P$2,"")</f>
        <v/>
      </c>
      <c r="Q227" s="1" t="str">
        <f>IF(AND($C227&gt;=Params!$G$4+((Params!$K$9-Params!$G$4)/(Params!$K$33-Params!$G$33))*($B227-Params!$G$33),$C227&gt;Params!$K$9+((Params!$L$5-Params!$K$9)/(Params!$L$33-Params!$K$33))*($B227-Params!$K$33),$C227&lt;Params!$G$4+((Params!$L$5-Params!$G$4)/(Params!$L$33-Params!$G$33))*($B227-Params!$G$33)),$Q$2,"")</f>
        <v/>
      </c>
      <c r="R227" s="2" t="str">
        <f>IF(AND(OR($B227&lt;Params!$A$33,AND($B227&gt;=Params!$A$33,$B227&lt;Params!$C$33,$C227&gt;=Params!$A$18+((Params!$C$13-Params!$A$18)/(Params!$C$33-Params!$A$33))*($B227-Params!$A$33)),AND($B227&gt;=Params!$C$33,$B227&lt;Params!$D$33,$C227&gt;=Params!$C$13+((Params!$D$9-Params!$C$13)/(Params!$D$33-Params!$C$33))*($B227-Params!$C$33)),AND($B227&gt;=Params!$D$33,$C227&gt;=Params!$D$9+((Params!$G$4-Params!$D$9)/(Params!$G$33-Params!$D$33))*($B227-Params!$D$33))),$C227&lt;Params!$G$4,$B227&gt;0,$C227&gt;0),$R$2,"")</f>
        <v/>
      </c>
      <c r="S227" s="18" t="str">
        <f t="shared" si="3"/>
        <v>Basalt</v>
      </c>
      <c r="T227" s="14" t="str">
        <f>IF(AND($S227&lt;&gt;$J$2,$S227&lt;&gt;$K$2,$S227&lt;&gt;$L$2),"",
IF($S227=$J$2,IF(Data!$C227&gt;=Data!$D227+2,"Hawaiite","Potassic Trachybasalt"),
IF($S227=$K$2,IF(Data!$C227&gt;=Data!$D227+2,"Mugearite","Shoshonite"),
IF($S227=$L$2,(IF(Data!$C227&gt;=Data!$D227+2,"Benmoreite","Latite")),""))))</f>
        <v/>
      </c>
    </row>
    <row r="228" spans="1:20" x14ac:dyDescent="0.2">
      <c r="A228" s="16" t="str">
        <f>Data!$A228</f>
        <v>Berndt et al 2002</v>
      </c>
      <c r="B228" s="27">
        <f>Data!$B228</f>
        <v>49.64</v>
      </c>
      <c r="C228" s="28">
        <f>Data!$C228+Data!$D228</f>
        <v>2.36</v>
      </c>
      <c r="D228" s="1" t="str">
        <f>IF(AND(AND($B228&gt;=Params!$A$33,$B228&lt;Params!$C$33),AND($C228&gt;=Params!$A$32,$C228&lt;Params!$A$26)),$D$2,"")</f>
        <v/>
      </c>
      <c r="E228" s="1" t="str">
        <f>IF(AND(AND($B228&gt;=Params!$C$33,$B228&lt;Params!$F$33),AND($C228&gt;=Params!$C$32,$C228&lt;Params!$C$22)),$E$2,"")</f>
        <v>Basalt</v>
      </c>
      <c r="F228" s="4" t="str">
        <f>IF(AND($B228&gt;=Params!$F$33,$B228&lt;Params!$J$33,$C228&lt;Params!$F$22+((Params!$J$20-Params!$F$22)/(Params!$J$33-Params!$F$33))*($B228-Params!$F$33)),$F$2,"")</f>
        <v/>
      </c>
      <c r="G228" s="4" t="str">
        <f>IF(AND($B228&gt;=Params!$J$33,$B228&lt;Params!$N$33,$C228&lt;Params!$J$20+((Params!$N$18-Params!$J$20)/(Params!$N$33-Params!$J$33))*($B228-Params!$J$33)),$G$2,"")</f>
        <v/>
      </c>
      <c r="H228" s="4" t="str">
        <f>IF(AND($B228&gt;=Params!$N$33,$C228&lt;Params!$N$18+((Params!$Q$16-Params!$N$18)/(Params!$Q$33-Params!$N$33))*($B228-Params!$N$33),C$3&lt;Params!$Q$16+((Params!$S$32-Params!$Q$16)/(Params!$S$33-Params!$Q$33))*($B228-Params!$Q$33)),$H$2,"")</f>
        <v/>
      </c>
      <c r="I228" s="12" t="str">
        <f>IF(AND($B228&gt;=Params!$Q$33,$C228&gt;=Params!$Q$16+((Params!$S$32-Params!$Q$16)/(Params!$S$33-Params!$Q$33))*($B228-Params!$Q$33)),$I$2,"")</f>
        <v/>
      </c>
      <c r="J228" s="1" t="str">
        <f>IF(AND($C228&gt;=Params!$C$22,$C228&lt;Params!$C$22+((Params!$E$17-Params!$C$22)/(Params!$E$33-Params!$C$33))*($B228-Params!$C$33),$C228&lt;Params!$E$17+((Params!$F$22-Params!$E$17)/(Params!$F$33-Params!$E$33))*($B228-Params!$E$33)),$J$2,"")</f>
        <v/>
      </c>
      <c r="K228" s="1" t="str">
        <f>IF(AND($C228&gt;=Params!$E$17+((Params!$F$22-Params!$E$17)/(Params!$F$33-Params!$E$33))*($B228-Params!$E$33),$C228&gt;=Params!$F$22+((Params!$J$20-Params!$F$22)/(Params!$J$33-Params!$F$33))*($B228-Params!$F$33),$C228&lt;Params!$E$17+((Params!$H$13-Params!$E$17)/(Params!$H$33-Params!$E$33))*($B228-Params!$E$33),$C228&lt;Params!$H$13+((Params!$J$20-Params!$H$13)/(Params!$J$33-Params!$H$33))*($B228-Params!$H$33)),$K$2,"")</f>
        <v/>
      </c>
      <c r="L228" s="1" t="str">
        <f>IF(AND($C228&gt;=Params!$H$13+((Params!$J$20-Params!$H$13)/(Params!$J$33-Params!$H$33))*($B228-Params!$H$33),$C228&gt;=Params!$J$20+((Params!$N$18-Params!$J$20)/(Params!$N$33-Params!$J$33))*($B228-Params!$J$33),$C228&lt;Params!$H$13+((Params!$K$9-Params!$H$13)/(Params!$K$33-Params!$H$33))*($B228-Params!$H$33),$C228&lt;Params!$K$9+((Params!$N$18-Params!$K$9)/(Params!$N$33-Params!$K$33))*($B228-Params!$K$33)),$L$2,"")</f>
        <v/>
      </c>
      <c r="M228" s="2" t="str">
        <f>IF(AND($C228&gt;=Params!$K$9+((Params!$N$18-Params!$K$9)/(Params!$N$33-Params!$K$33))*($B228-Params!$K$33),$C228&gt;=Params!$N$18+((Params!$Q$16-Params!$N$18)/(Params!$Q$33-Params!$N258))*($B228-Params!$Q$33),$C228&lt;Params!$K$9+((Params!$L$5-Params!$K$9)/(Params!$L$33-Params!$K$33))*($B228-Params!$K$33),$C228&lt;Params!$L$5+((Params!$Q$4-Params!$L$5)/(Params!$Q$33-Params!$L$33))*($B228-Params!$L$33),$B228&lt;Params!$Q$33),$M$2,"")</f>
        <v/>
      </c>
      <c r="N228" s="3" t="str">
        <f>IF(OR(AND($C228&gt;=Params!$A$26,$B228&gt;=Params!$A$33,$B228&lt;Params!$C$33,$C228&lt;Params!$A$18+((Params!$C$13-Params!$A$18)/(Params!$C$33-Params!$A$33))*($B228-Params!$A$33)),AND($B228&gt;=Params!$C$33,$C228&gt;Params!$C$22+((Params!$E$17-Params!$C$22)/(Params!$E$33-Params!$C$33))*($B228-Params!$C$33),$C228&lt;Params!$C$13+((Params!$E$17-Params!$C$13)/(Params!$E$33-Params!$C$33))*($B228-Params!$C$33))),$N$2,"")</f>
        <v/>
      </c>
      <c r="O228" s="1" t="str">
        <f>IF(AND($C228&gt;=Params!$C$13+((Params!$E$17-Params!$C$13)/(Params!$E$33-Params!$C$33))*($B228-Params!$C$33),$C228&gt;=Params!$E$17+((Params!$H$13-Params!$E$17)/(Params!$H$33-Params!$E$33))*($B228-Params!$E$33),$C228&lt;Params!$C$13+((Params!$D$9-Params!$C$13)/(Params!$D$33-Params!$C$33))*($B228-Params!$C$33),$C228&lt;Params!$D$9+((Params!$H$13-Params!$D$9)/(Params!$H$33-Params!$D$33))*($B228-Params!$D$33)),$O$2,"")</f>
        <v/>
      </c>
      <c r="P228" s="1" t="str">
        <f>IF(AND($C228&gt;=Params!$D$9+((Params!$H$13-Params!$D$9)/(Params!$H$33-Params!$D$33))*($B228-Params!$D$33),$C228&gt;=Params!$H$13+((Params!$K$9-Params!$H$13)/(Params!$K$33-Params!$H$33))*($B228-Params!$H$33),$C228&lt;Params!$D$9+((Params!$G$4-Params!$D$9)/(Params!$G$33-Params!$D$33))*($B228-Params!$D$33),$C228&lt;Params!$G$4+((Params!$K$9-Params!$G$4)/(Params!$K$33-Params!$G$33))*($B228-Params!$G$33)),$P$2,"")</f>
        <v/>
      </c>
      <c r="Q228" s="1" t="str">
        <f>IF(AND($C228&gt;=Params!$G$4+((Params!$K$9-Params!$G$4)/(Params!$K$33-Params!$G$33))*($B228-Params!$G$33),$C228&gt;Params!$K$9+((Params!$L$5-Params!$K$9)/(Params!$L$33-Params!$K$33))*($B228-Params!$K$33),$C228&lt;Params!$G$4+((Params!$L$5-Params!$G$4)/(Params!$L$33-Params!$G$33))*($B228-Params!$G$33)),$Q$2,"")</f>
        <v/>
      </c>
      <c r="R228" s="2" t="str">
        <f>IF(AND(OR($B228&lt;Params!$A$33,AND($B228&gt;=Params!$A$33,$B228&lt;Params!$C$33,$C228&gt;=Params!$A$18+((Params!$C$13-Params!$A$18)/(Params!$C$33-Params!$A$33))*($B228-Params!$A$33)),AND($B228&gt;=Params!$C$33,$B228&lt;Params!$D$33,$C228&gt;=Params!$C$13+((Params!$D$9-Params!$C$13)/(Params!$D$33-Params!$C$33))*($B228-Params!$C$33)),AND($B228&gt;=Params!$D$33,$C228&gt;=Params!$D$9+((Params!$G$4-Params!$D$9)/(Params!$G$33-Params!$D$33))*($B228-Params!$D$33))),$C228&lt;Params!$G$4,$B228&gt;0,$C228&gt;0),$R$2,"")</f>
        <v/>
      </c>
      <c r="S228" s="18" t="str">
        <f t="shared" si="3"/>
        <v>Basalt</v>
      </c>
      <c r="T228" s="14" t="str">
        <f>IF(AND($S228&lt;&gt;$J$2,$S228&lt;&gt;$K$2,$S228&lt;&gt;$L$2),"",
IF($S228=$J$2,IF(Data!$C228&gt;=Data!$D228+2,"Hawaiite","Potassic Trachybasalt"),
IF($S228=$K$2,IF(Data!$C228&gt;=Data!$D228+2,"Mugearite","Shoshonite"),
IF($S228=$L$2,(IF(Data!$C228&gt;=Data!$D228+2,"Benmoreite","Latite")),""))))</f>
        <v/>
      </c>
    </row>
    <row r="229" spans="1:20" x14ac:dyDescent="0.2">
      <c r="A229" s="16" t="str">
        <f>Data!$A229</f>
        <v>Berndt et al 2002</v>
      </c>
      <c r="B229" s="27">
        <f>Data!$B229</f>
        <v>49.64</v>
      </c>
      <c r="C229" s="28">
        <f>Data!$C229+Data!$D229</f>
        <v>2.36</v>
      </c>
      <c r="D229" s="1" t="str">
        <f>IF(AND(AND($B229&gt;=Params!$A$33,$B229&lt;Params!$C$33),AND($C229&gt;=Params!$A$32,$C229&lt;Params!$A$26)),$D$2,"")</f>
        <v/>
      </c>
      <c r="E229" s="1" t="str">
        <f>IF(AND(AND($B229&gt;=Params!$C$33,$B229&lt;Params!$F$33),AND($C229&gt;=Params!$C$32,$C229&lt;Params!$C$22)),$E$2,"")</f>
        <v>Basalt</v>
      </c>
      <c r="F229" s="4" t="str">
        <f>IF(AND($B229&gt;=Params!$F$33,$B229&lt;Params!$J$33,$C229&lt;Params!$F$22+((Params!$J$20-Params!$F$22)/(Params!$J$33-Params!$F$33))*($B229-Params!$F$33)),$F$2,"")</f>
        <v/>
      </c>
      <c r="G229" s="4" t="str">
        <f>IF(AND($B229&gt;=Params!$J$33,$B229&lt;Params!$N$33,$C229&lt;Params!$J$20+((Params!$N$18-Params!$J$20)/(Params!$N$33-Params!$J$33))*($B229-Params!$J$33)),$G$2,"")</f>
        <v/>
      </c>
      <c r="H229" s="4" t="str">
        <f>IF(AND($B229&gt;=Params!$N$33,$C229&lt;Params!$N$18+((Params!$Q$16-Params!$N$18)/(Params!$Q$33-Params!$N$33))*($B229-Params!$N$33),C$3&lt;Params!$Q$16+((Params!$S$32-Params!$Q$16)/(Params!$S$33-Params!$Q$33))*($B229-Params!$Q$33)),$H$2,"")</f>
        <v/>
      </c>
      <c r="I229" s="12" t="str">
        <f>IF(AND($B229&gt;=Params!$Q$33,$C229&gt;=Params!$Q$16+((Params!$S$32-Params!$Q$16)/(Params!$S$33-Params!$Q$33))*($B229-Params!$Q$33)),$I$2,"")</f>
        <v/>
      </c>
      <c r="J229" s="1" t="str">
        <f>IF(AND($C229&gt;=Params!$C$22,$C229&lt;Params!$C$22+((Params!$E$17-Params!$C$22)/(Params!$E$33-Params!$C$33))*($B229-Params!$C$33),$C229&lt;Params!$E$17+((Params!$F$22-Params!$E$17)/(Params!$F$33-Params!$E$33))*($B229-Params!$E$33)),$J$2,"")</f>
        <v/>
      </c>
      <c r="K229" s="1" t="str">
        <f>IF(AND($C229&gt;=Params!$E$17+((Params!$F$22-Params!$E$17)/(Params!$F$33-Params!$E$33))*($B229-Params!$E$33),$C229&gt;=Params!$F$22+((Params!$J$20-Params!$F$22)/(Params!$J$33-Params!$F$33))*($B229-Params!$F$33),$C229&lt;Params!$E$17+((Params!$H$13-Params!$E$17)/(Params!$H$33-Params!$E$33))*($B229-Params!$E$33),$C229&lt;Params!$H$13+((Params!$J$20-Params!$H$13)/(Params!$J$33-Params!$H$33))*($B229-Params!$H$33)),$K$2,"")</f>
        <v/>
      </c>
      <c r="L229" s="1" t="str">
        <f>IF(AND($C229&gt;=Params!$H$13+((Params!$J$20-Params!$H$13)/(Params!$J$33-Params!$H$33))*($B229-Params!$H$33),$C229&gt;=Params!$J$20+((Params!$N$18-Params!$J$20)/(Params!$N$33-Params!$J$33))*($B229-Params!$J$33),$C229&lt;Params!$H$13+((Params!$K$9-Params!$H$13)/(Params!$K$33-Params!$H$33))*($B229-Params!$H$33),$C229&lt;Params!$K$9+((Params!$N$18-Params!$K$9)/(Params!$N$33-Params!$K$33))*($B229-Params!$K$33)),$L$2,"")</f>
        <v/>
      </c>
      <c r="M229" s="2" t="str">
        <f>IF(AND($C229&gt;=Params!$K$9+((Params!$N$18-Params!$K$9)/(Params!$N$33-Params!$K$33))*($B229-Params!$K$33),$C229&gt;=Params!$N$18+((Params!$Q$16-Params!$N$18)/(Params!$Q$33-Params!$N259))*($B229-Params!$Q$33),$C229&lt;Params!$K$9+((Params!$L$5-Params!$K$9)/(Params!$L$33-Params!$K$33))*($B229-Params!$K$33),$C229&lt;Params!$L$5+((Params!$Q$4-Params!$L$5)/(Params!$Q$33-Params!$L$33))*($B229-Params!$L$33),$B229&lt;Params!$Q$33),$M$2,"")</f>
        <v/>
      </c>
      <c r="N229" s="3" t="str">
        <f>IF(OR(AND($C229&gt;=Params!$A$26,$B229&gt;=Params!$A$33,$B229&lt;Params!$C$33,$C229&lt;Params!$A$18+((Params!$C$13-Params!$A$18)/(Params!$C$33-Params!$A$33))*($B229-Params!$A$33)),AND($B229&gt;=Params!$C$33,$C229&gt;Params!$C$22+((Params!$E$17-Params!$C$22)/(Params!$E$33-Params!$C$33))*($B229-Params!$C$33),$C229&lt;Params!$C$13+((Params!$E$17-Params!$C$13)/(Params!$E$33-Params!$C$33))*($B229-Params!$C$33))),$N$2,"")</f>
        <v/>
      </c>
      <c r="O229" s="1" t="str">
        <f>IF(AND($C229&gt;=Params!$C$13+((Params!$E$17-Params!$C$13)/(Params!$E$33-Params!$C$33))*($B229-Params!$C$33),$C229&gt;=Params!$E$17+((Params!$H$13-Params!$E$17)/(Params!$H$33-Params!$E$33))*($B229-Params!$E$33),$C229&lt;Params!$C$13+((Params!$D$9-Params!$C$13)/(Params!$D$33-Params!$C$33))*($B229-Params!$C$33),$C229&lt;Params!$D$9+((Params!$H$13-Params!$D$9)/(Params!$H$33-Params!$D$33))*($B229-Params!$D$33)),$O$2,"")</f>
        <v/>
      </c>
      <c r="P229" s="1" t="str">
        <f>IF(AND($C229&gt;=Params!$D$9+((Params!$H$13-Params!$D$9)/(Params!$H$33-Params!$D$33))*($B229-Params!$D$33),$C229&gt;=Params!$H$13+((Params!$K$9-Params!$H$13)/(Params!$K$33-Params!$H$33))*($B229-Params!$H$33),$C229&lt;Params!$D$9+((Params!$G$4-Params!$D$9)/(Params!$G$33-Params!$D$33))*($B229-Params!$D$33),$C229&lt;Params!$G$4+((Params!$K$9-Params!$G$4)/(Params!$K$33-Params!$G$33))*($B229-Params!$G$33)),$P$2,"")</f>
        <v/>
      </c>
      <c r="Q229" s="1" t="str">
        <f>IF(AND($C229&gt;=Params!$G$4+((Params!$K$9-Params!$G$4)/(Params!$K$33-Params!$G$33))*($B229-Params!$G$33),$C229&gt;Params!$K$9+((Params!$L$5-Params!$K$9)/(Params!$L$33-Params!$K$33))*($B229-Params!$K$33),$C229&lt;Params!$G$4+((Params!$L$5-Params!$G$4)/(Params!$L$33-Params!$G$33))*($B229-Params!$G$33)),$Q$2,"")</f>
        <v/>
      </c>
      <c r="R229" s="2" t="str">
        <f>IF(AND(OR($B229&lt;Params!$A$33,AND($B229&gt;=Params!$A$33,$B229&lt;Params!$C$33,$C229&gt;=Params!$A$18+((Params!$C$13-Params!$A$18)/(Params!$C$33-Params!$A$33))*($B229-Params!$A$33)),AND($B229&gt;=Params!$C$33,$B229&lt;Params!$D$33,$C229&gt;=Params!$C$13+((Params!$D$9-Params!$C$13)/(Params!$D$33-Params!$C$33))*($B229-Params!$C$33)),AND($B229&gt;=Params!$D$33,$C229&gt;=Params!$D$9+((Params!$G$4-Params!$D$9)/(Params!$G$33-Params!$D$33))*($B229-Params!$D$33))),$C229&lt;Params!$G$4,$B229&gt;0,$C229&gt;0),$R$2,"")</f>
        <v/>
      </c>
      <c r="S229" s="18" t="str">
        <f t="shared" si="3"/>
        <v>Basalt</v>
      </c>
      <c r="T229" s="14" t="str">
        <f>IF(AND($S229&lt;&gt;$J$2,$S229&lt;&gt;$K$2,$S229&lt;&gt;$L$2),"",
IF($S229=$J$2,IF(Data!$C229&gt;=Data!$D229+2,"Hawaiite","Potassic Trachybasalt"),
IF($S229=$K$2,IF(Data!$C229&gt;=Data!$D229+2,"Mugearite","Shoshonite"),
IF($S229=$L$2,(IF(Data!$C229&gt;=Data!$D229+2,"Benmoreite","Latite")),""))))</f>
        <v/>
      </c>
    </row>
    <row r="230" spans="1:20" x14ac:dyDescent="0.2">
      <c r="A230" s="16" t="str">
        <f>Data!$A230</f>
        <v>Berndt et al 2002</v>
      </c>
      <c r="B230" s="27">
        <f>Data!$B230</f>
        <v>49.64</v>
      </c>
      <c r="C230" s="28">
        <f>Data!$C230+Data!$D230</f>
        <v>2.36</v>
      </c>
      <c r="D230" s="1" t="str">
        <f>IF(AND(AND($B230&gt;=Params!$A$33,$B230&lt;Params!$C$33),AND($C230&gt;=Params!$A$32,$C230&lt;Params!$A$26)),$D$2,"")</f>
        <v/>
      </c>
      <c r="E230" s="1" t="str">
        <f>IF(AND(AND($B230&gt;=Params!$C$33,$B230&lt;Params!$F$33),AND($C230&gt;=Params!$C$32,$C230&lt;Params!$C$22)),$E$2,"")</f>
        <v>Basalt</v>
      </c>
      <c r="F230" s="4" t="str">
        <f>IF(AND($B230&gt;=Params!$F$33,$B230&lt;Params!$J$33,$C230&lt;Params!$F$22+((Params!$J$20-Params!$F$22)/(Params!$J$33-Params!$F$33))*($B230-Params!$F$33)),$F$2,"")</f>
        <v/>
      </c>
      <c r="G230" s="4" t="str">
        <f>IF(AND($B230&gt;=Params!$J$33,$B230&lt;Params!$N$33,$C230&lt;Params!$J$20+((Params!$N$18-Params!$J$20)/(Params!$N$33-Params!$J$33))*($B230-Params!$J$33)),$G$2,"")</f>
        <v/>
      </c>
      <c r="H230" s="4" t="str">
        <f>IF(AND($B230&gt;=Params!$N$33,$C230&lt;Params!$N$18+((Params!$Q$16-Params!$N$18)/(Params!$Q$33-Params!$N$33))*($B230-Params!$N$33),C$3&lt;Params!$Q$16+((Params!$S$32-Params!$Q$16)/(Params!$S$33-Params!$Q$33))*($B230-Params!$Q$33)),$H$2,"")</f>
        <v/>
      </c>
      <c r="I230" s="12" t="str">
        <f>IF(AND($B230&gt;=Params!$Q$33,$C230&gt;=Params!$Q$16+((Params!$S$32-Params!$Q$16)/(Params!$S$33-Params!$Q$33))*($B230-Params!$Q$33)),$I$2,"")</f>
        <v/>
      </c>
      <c r="J230" s="1" t="str">
        <f>IF(AND($C230&gt;=Params!$C$22,$C230&lt;Params!$C$22+((Params!$E$17-Params!$C$22)/(Params!$E$33-Params!$C$33))*($B230-Params!$C$33),$C230&lt;Params!$E$17+((Params!$F$22-Params!$E$17)/(Params!$F$33-Params!$E$33))*($B230-Params!$E$33)),$J$2,"")</f>
        <v/>
      </c>
      <c r="K230" s="1" t="str">
        <f>IF(AND($C230&gt;=Params!$E$17+((Params!$F$22-Params!$E$17)/(Params!$F$33-Params!$E$33))*($B230-Params!$E$33),$C230&gt;=Params!$F$22+((Params!$J$20-Params!$F$22)/(Params!$J$33-Params!$F$33))*($B230-Params!$F$33),$C230&lt;Params!$E$17+((Params!$H$13-Params!$E$17)/(Params!$H$33-Params!$E$33))*($B230-Params!$E$33),$C230&lt;Params!$H$13+((Params!$J$20-Params!$H$13)/(Params!$J$33-Params!$H$33))*($B230-Params!$H$33)),$K$2,"")</f>
        <v/>
      </c>
      <c r="L230" s="1" t="str">
        <f>IF(AND($C230&gt;=Params!$H$13+((Params!$J$20-Params!$H$13)/(Params!$J$33-Params!$H$33))*($B230-Params!$H$33),$C230&gt;=Params!$J$20+((Params!$N$18-Params!$J$20)/(Params!$N$33-Params!$J$33))*($B230-Params!$J$33),$C230&lt;Params!$H$13+((Params!$K$9-Params!$H$13)/(Params!$K$33-Params!$H$33))*($B230-Params!$H$33),$C230&lt;Params!$K$9+((Params!$N$18-Params!$K$9)/(Params!$N$33-Params!$K$33))*($B230-Params!$K$33)),$L$2,"")</f>
        <v/>
      </c>
      <c r="M230" s="2" t="str">
        <f>IF(AND($C230&gt;=Params!$K$9+((Params!$N$18-Params!$K$9)/(Params!$N$33-Params!$K$33))*($B230-Params!$K$33),$C230&gt;=Params!$N$18+((Params!$Q$16-Params!$N$18)/(Params!$Q$33-Params!$N260))*($B230-Params!$Q$33),$C230&lt;Params!$K$9+((Params!$L$5-Params!$K$9)/(Params!$L$33-Params!$K$33))*($B230-Params!$K$33),$C230&lt;Params!$L$5+((Params!$Q$4-Params!$L$5)/(Params!$Q$33-Params!$L$33))*($B230-Params!$L$33),$B230&lt;Params!$Q$33),$M$2,"")</f>
        <v/>
      </c>
      <c r="N230" s="3" t="str">
        <f>IF(OR(AND($C230&gt;=Params!$A$26,$B230&gt;=Params!$A$33,$B230&lt;Params!$C$33,$C230&lt;Params!$A$18+((Params!$C$13-Params!$A$18)/(Params!$C$33-Params!$A$33))*($B230-Params!$A$33)),AND($B230&gt;=Params!$C$33,$C230&gt;Params!$C$22+((Params!$E$17-Params!$C$22)/(Params!$E$33-Params!$C$33))*($B230-Params!$C$33),$C230&lt;Params!$C$13+((Params!$E$17-Params!$C$13)/(Params!$E$33-Params!$C$33))*($B230-Params!$C$33))),$N$2,"")</f>
        <v/>
      </c>
      <c r="O230" s="1" t="str">
        <f>IF(AND($C230&gt;=Params!$C$13+((Params!$E$17-Params!$C$13)/(Params!$E$33-Params!$C$33))*($B230-Params!$C$33),$C230&gt;=Params!$E$17+((Params!$H$13-Params!$E$17)/(Params!$H$33-Params!$E$33))*($B230-Params!$E$33),$C230&lt;Params!$C$13+((Params!$D$9-Params!$C$13)/(Params!$D$33-Params!$C$33))*($B230-Params!$C$33),$C230&lt;Params!$D$9+((Params!$H$13-Params!$D$9)/(Params!$H$33-Params!$D$33))*($B230-Params!$D$33)),$O$2,"")</f>
        <v/>
      </c>
      <c r="P230" s="1" t="str">
        <f>IF(AND($C230&gt;=Params!$D$9+((Params!$H$13-Params!$D$9)/(Params!$H$33-Params!$D$33))*($B230-Params!$D$33),$C230&gt;=Params!$H$13+((Params!$K$9-Params!$H$13)/(Params!$K$33-Params!$H$33))*($B230-Params!$H$33),$C230&lt;Params!$D$9+((Params!$G$4-Params!$D$9)/(Params!$G$33-Params!$D$33))*($B230-Params!$D$33),$C230&lt;Params!$G$4+((Params!$K$9-Params!$G$4)/(Params!$K$33-Params!$G$33))*($B230-Params!$G$33)),$P$2,"")</f>
        <v/>
      </c>
      <c r="Q230" s="1" t="str">
        <f>IF(AND($C230&gt;=Params!$G$4+((Params!$K$9-Params!$G$4)/(Params!$K$33-Params!$G$33))*($B230-Params!$G$33),$C230&gt;Params!$K$9+((Params!$L$5-Params!$K$9)/(Params!$L$33-Params!$K$33))*($B230-Params!$K$33),$C230&lt;Params!$G$4+((Params!$L$5-Params!$G$4)/(Params!$L$33-Params!$G$33))*($B230-Params!$G$33)),$Q$2,"")</f>
        <v/>
      </c>
      <c r="R230" s="2" t="str">
        <f>IF(AND(OR($B230&lt;Params!$A$33,AND($B230&gt;=Params!$A$33,$B230&lt;Params!$C$33,$C230&gt;=Params!$A$18+((Params!$C$13-Params!$A$18)/(Params!$C$33-Params!$A$33))*($B230-Params!$A$33)),AND($B230&gt;=Params!$C$33,$B230&lt;Params!$D$33,$C230&gt;=Params!$C$13+((Params!$D$9-Params!$C$13)/(Params!$D$33-Params!$C$33))*($B230-Params!$C$33)),AND($B230&gt;=Params!$D$33,$C230&gt;=Params!$D$9+((Params!$G$4-Params!$D$9)/(Params!$G$33-Params!$D$33))*($B230-Params!$D$33))),$C230&lt;Params!$G$4,$B230&gt;0,$C230&gt;0),$R$2,"")</f>
        <v/>
      </c>
      <c r="S230" s="18" t="str">
        <f t="shared" si="3"/>
        <v>Basalt</v>
      </c>
      <c r="T230" s="14" t="str">
        <f>IF(AND($S230&lt;&gt;$J$2,$S230&lt;&gt;$K$2,$S230&lt;&gt;$L$2),"",
IF($S230=$J$2,IF(Data!$C230&gt;=Data!$D230+2,"Hawaiite","Potassic Trachybasalt"),
IF($S230=$K$2,IF(Data!$C230&gt;=Data!$D230+2,"Mugearite","Shoshonite"),
IF($S230=$L$2,(IF(Data!$C230&gt;=Data!$D230+2,"Benmoreite","Latite")),""))))</f>
        <v/>
      </c>
    </row>
    <row r="231" spans="1:20" x14ac:dyDescent="0.2">
      <c r="A231" s="16" t="str">
        <f>Data!$A231</f>
        <v>Berndt et al 2002</v>
      </c>
      <c r="B231" s="27">
        <f>Data!$B231</f>
        <v>49.64</v>
      </c>
      <c r="C231" s="28">
        <f>Data!$C231+Data!$D231</f>
        <v>2.36</v>
      </c>
      <c r="D231" s="1" t="str">
        <f>IF(AND(AND($B231&gt;=Params!$A$33,$B231&lt;Params!$C$33),AND($C231&gt;=Params!$A$32,$C231&lt;Params!$A$26)),$D$2,"")</f>
        <v/>
      </c>
      <c r="E231" s="1" t="str">
        <f>IF(AND(AND($B231&gt;=Params!$C$33,$B231&lt;Params!$F$33),AND($C231&gt;=Params!$C$32,$C231&lt;Params!$C$22)),$E$2,"")</f>
        <v>Basalt</v>
      </c>
      <c r="F231" s="4" t="str">
        <f>IF(AND($B231&gt;=Params!$F$33,$B231&lt;Params!$J$33,$C231&lt;Params!$F$22+((Params!$J$20-Params!$F$22)/(Params!$J$33-Params!$F$33))*($B231-Params!$F$33)),$F$2,"")</f>
        <v/>
      </c>
      <c r="G231" s="4" t="str">
        <f>IF(AND($B231&gt;=Params!$J$33,$B231&lt;Params!$N$33,$C231&lt;Params!$J$20+((Params!$N$18-Params!$J$20)/(Params!$N$33-Params!$J$33))*($B231-Params!$J$33)),$G$2,"")</f>
        <v/>
      </c>
      <c r="H231" s="4" t="str">
        <f>IF(AND($B231&gt;=Params!$N$33,$C231&lt;Params!$N$18+((Params!$Q$16-Params!$N$18)/(Params!$Q$33-Params!$N$33))*($B231-Params!$N$33),C$3&lt;Params!$Q$16+((Params!$S$32-Params!$Q$16)/(Params!$S$33-Params!$Q$33))*($B231-Params!$Q$33)),$H$2,"")</f>
        <v/>
      </c>
      <c r="I231" s="12" t="str">
        <f>IF(AND($B231&gt;=Params!$Q$33,$C231&gt;=Params!$Q$16+((Params!$S$32-Params!$Q$16)/(Params!$S$33-Params!$Q$33))*($B231-Params!$Q$33)),$I$2,"")</f>
        <v/>
      </c>
      <c r="J231" s="1" t="str">
        <f>IF(AND($C231&gt;=Params!$C$22,$C231&lt;Params!$C$22+((Params!$E$17-Params!$C$22)/(Params!$E$33-Params!$C$33))*($B231-Params!$C$33),$C231&lt;Params!$E$17+((Params!$F$22-Params!$E$17)/(Params!$F$33-Params!$E$33))*($B231-Params!$E$33)),$J$2,"")</f>
        <v/>
      </c>
      <c r="K231" s="1" t="str">
        <f>IF(AND($C231&gt;=Params!$E$17+((Params!$F$22-Params!$E$17)/(Params!$F$33-Params!$E$33))*($B231-Params!$E$33),$C231&gt;=Params!$F$22+((Params!$J$20-Params!$F$22)/(Params!$J$33-Params!$F$33))*($B231-Params!$F$33),$C231&lt;Params!$E$17+((Params!$H$13-Params!$E$17)/(Params!$H$33-Params!$E$33))*($B231-Params!$E$33),$C231&lt;Params!$H$13+((Params!$J$20-Params!$H$13)/(Params!$J$33-Params!$H$33))*($B231-Params!$H$33)),$K$2,"")</f>
        <v/>
      </c>
      <c r="L231" s="1" t="str">
        <f>IF(AND($C231&gt;=Params!$H$13+((Params!$J$20-Params!$H$13)/(Params!$J$33-Params!$H$33))*($B231-Params!$H$33),$C231&gt;=Params!$J$20+((Params!$N$18-Params!$J$20)/(Params!$N$33-Params!$J$33))*($B231-Params!$J$33),$C231&lt;Params!$H$13+((Params!$K$9-Params!$H$13)/(Params!$K$33-Params!$H$33))*($B231-Params!$H$33),$C231&lt;Params!$K$9+((Params!$N$18-Params!$K$9)/(Params!$N$33-Params!$K$33))*($B231-Params!$K$33)),$L$2,"")</f>
        <v/>
      </c>
      <c r="M231" s="2" t="str">
        <f>IF(AND($C231&gt;=Params!$K$9+((Params!$N$18-Params!$K$9)/(Params!$N$33-Params!$K$33))*($B231-Params!$K$33),$C231&gt;=Params!$N$18+((Params!$Q$16-Params!$N$18)/(Params!$Q$33-Params!$N261))*($B231-Params!$Q$33),$C231&lt;Params!$K$9+((Params!$L$5-Params!$K$9)/(Params!$L$33-Params!$K$33))*($B231-Params!$K$33),$C231&lt;Params!$L$5+((Params!$Q$4-Params!$L$5)/(Params!$Q$33-Params!$L$33))*($B231-Params!$L$33),$B231&lt;Params!$Q$33),$M$2,"")</f>
        <v/>
      </c>
      <c r="N231" s="3" t="str">
        <f>IF(OR(AND($C231&gt;=Params!$A$26,$B231&gt;=Params!$A$33,$B231&lt;Params!$C$33,$C231&lt;Params!$A$18+((Params!$C$13-Params!$A$18)/(Params!$C$33-Params!$A$33))*($B231-Params!$A$33)),AND($B231&gt;=Params!$C$33,$C231&gt;Params!$C$22+((Params!$E$17-Params!$C$22)/(Params!$E$33-Params!$C$33))*($B231-Params!$C$33),$C231&lt;Params!$C$13+((Params!$E$17-Params!$C$13)/(Params!$E$33-Params!$C$33))*($B231-Params!$C$33))),$N$2,"")</f>
        <v/>
      </c>
      <c r="O231" s="1" t="str">
        <f>IF(AND($C231&gt;=Params!$C$13+((Params!$E$17-Params!$C$13)/(Params!$E$33-Params!$C$33))*($B231-Params!$C$33),$C231&gt;=Params!$E$17+((Params!$H$13-Params!$E$17)/(Params!$H$33-Params!$E$33))*($B231-Params!$E$33),$C231&lt;Params!$C$13+((Params!$D$9-Params!$C$13)/(Params!$D$33-Params!$C$33))*($B231-Params!$C$33),$C231&lt;Params!$D$9+((Params!$H$13-Params!$D$9)/(Params!$H$33-Params!$D$33))*($B231-Params!$D$33)),$O$2,"")</f>
        <v/>
      </c>
      <c r="P231" s="1" t="str">
        <f>IF(AND($C231&gt;=Params!$D$9+((Params!$H$13-Params!$D$9)/(Params!$H$33-Params!$D$33))*($B231-Params!$D$33),$C231&gt;=Params!$H$13+((Params!$K$9-Params!$H$13)/(Params!$K$33-Params!$H$33))*($B231-Params!$H$33),$C231&lt;Params!$D$9+((Params!$G$4-Params!$D$9)/(Params!$G$33-Params!$D$33))*($B231-Params!$D$33),$C231&lt;Params!$G$4+((Params!$K$9-Params!$G$4)/(Params!$K$33-Params!$G$33))*($B231-Params!$G$33)),$P$2,"")</f>
        <v/>
      </c>
      <c r="Q231" s="1" t="str">
        <f>IF(AND($C231&gt;=Params!$G$4+((Params!$K$9-Params!$G$4)/(Params!$K$33-Params!$G$33))*($B231-Params!$G$33),$C231&gt;Params!$K$9+((Params!$L$5-Params!$K$9)/(Params!$L$33-Params!$K$33))*($B231-Params!$K$33),$C231&lt;Params!$G$4+((Params!$L$5-Params!$G$4)/(Params!$L$33-Params!$G$33))*($B231-Params!$G$33)),$Q$2,"")</f>
        <v/>
      </c>
      <c r="R231" s="2" t="str">
        <f>IF(AND(OR($B231&lt;Params!$A$33,AND($B231&gt;=Params!$A$33,$B231&lt;Params!$C$33,$C231&gt;=Params!$A$18+((Params!$C$13-Params!$A$18)/(Params!$C$33-Params!$A$33))*($B231-Params!$A$33)),AND($B231&gt;=Params!$C$33,$B231&lt;Params!$D$33,$C231&gt;=Params!$C$13+((Params!$D$9-Params!$C$13)/(Params!$D$33-Params!$C$33))*($B231-Params!$C$33)),AND($B231&gt;=Params!$D$33,$C231&gt;=Params!$D$9+((Params!$G$4-Params!$D$9)/(Params!$G$33-Params!$D$33))*($B231-Params!$D$33))),$C231&lt;Params!$G$4,$B231&gt;0,$C231&gt;0),$R$2,"")</f>
        <v/>
      </c>
      <c r="S231" s="18" t="str">
        <f t="shared" si="3"/>
        <v>Basalt</v>
      </c>
      <c r="T231" s="14" t="str">
        <f>IF(AND($S231&lt;&gt;$J$2,$S231&lt;&gt;$K$2,$S231&lt;&gt;$L$2),"",
IF($S231=$J$2,IF(Data!$C231&gt;=Data!$D231+2,"Hawaiite","Potassic Trachybasalt"),
IF($S231=$K$2,IF(Data!$C231&gt;=Data!$D231+2,"Mugearite","Shoshonite"),
IF($S231=$L$2,(IF(Data!$C231&gt;=Data!$D231+2,"Benmoreite","Latite")),""))))</f>
        <v/>
      </c>
    </row>
    <row r="232" spans="1:20" x14ac:dyDescent="0.2">
      <c r="A232" s="16" t="str">
        <f>Data!$A232</f>
        <v>Berndt et al 2002</v>
      </c>
      <c r="B232" s="27">
        <f>Data!$B232</f>
        <v>49.64</v>
      </c>
      <c r="C232" s="28">
        <f>Data!$C232+Data!$D232</f>
        <v>2.36</v>
      </c>
      <c r="D232" s="1" t="str">
        <f>IF(AND(AND($B232&gt;=Params!$A$33,$B232&lt;Params!$C$33),AND($C232&gt;=Params!$A$32,$C232&lt;Params!$A$26)),$D$2,"")</f>
        <v/>
      </c>
      <c r="E232" s="1" t="str">
        <f>IF(AND(AND($B232&gt;=Params!$C$33,$B232&lt;Params!$F$33),AND($C232&gt;=Params!$C$32,$C232&lt;Params!$C$22)),$E$2,"")</f>
        <v>Basalt</v>
      </c>
      <c r="F232" s="4" t="str">
        <f>IF(AND($B232&gt;=Params!$F$33,$B232&lt;Params!$J$33,$C232&lt;Params!$F$22+((Params!$J$20-Params!$F$22)/(Params!$J$33-Params!$F$33))*($B232-Params!$F$33)),$F$2,"")</f>
        <v/>
      </c>
      <c r="G232" s="4" t="str">
        <f>IF(AND($B232&gt;=Params!$J$33,$B232&lt;Params!$N$33,$C232&lt;Params!$J$20+((Params!$N$18-Params!$J$20)/(Params!$N$33-Params!$J$33))*($B232-Params!$J$33)),$G$2,"")</f>
        <v/>
      </c>
      <c r="H232" s="4" t="str">
        <f>IF(AND($B232&gt;=Params!$N$33,$C232&lt;Params!$N$18+((Params!$Q$16-Params!$N$18)/(Params!$Q$33-Params!$N$33))*($B232-Params!$N$33),C$3&lt;Params!$Q$16+((Params!$S$32-Params!$Q$16)/(Params!$S$33-Params!$Q$33))*($B232-Params!$Q$33)),$H$2,"")</f>
        <v/>
      </c>
      <c r="I232" s="12" t="str">
        <f>IF(AND($B232&gt;=Params!$Q$33,$C232&gt;=Params!$Q$16+((Params!$S$32-Params!$Q$16)/(Params!$S$33-Params!$Q$33))*($B232-Params!$Q$33)),$I$2,"")</f>
        <v/>
      </c>
      <c r="J232" s="1" t="str">
        <f>IF(AND($C232&gt;=Params!$C$22,$C232&lt;Params!$C$22+((Params!$E$17-Params!$C$22)/(Params!$E$33-Params!$C$33))*($B232-Params!$C$33),$C232&lt;Params!$E$17+((Params!$F$22-Params!$E$17)/(Params!$F$33-Params!$E$33))*($B232-Params!$E$33)),$J$2,"")</f>
        <v/>
      </c>
      <c r="K232" s="1" t="str">
        <f>IF(AND($C232&gt;=Params!$E$17+((Params!$F$22-Params!$E$17)/(Params!$F$33-Params!$E$33))*($B232-Params!$E$33),$C232&gt;=Params!$F$22+((Params!$J$20-Params!$F$22)/(Params!$J$33-Params!$F$33))*($B232-Params!$F$33),$C232&lt;Params!$E$17+((Params!$H$13-Params!$E$17)/(Params!$H$33-Params!$E$33))*($B232-Params!$E$33),$C232&lt;Params!$H$13+((Params!$J$20-Params!$H$13)/(Params!$J$33-Params!$H$33))*($B232-Params!$H$33)),$K$2,"")</f>
        <v/>
      </c>
      <c r="L232" s="1" t="str">
        <f>IF(AND($C232&gt;=Params!$H$13+((Params!$J$20-Params!$H$13)/(Params!$J$33-Params!$H$33))*($B232-Params!$H$33),$C232&gt;=Params!$J$20+((Params!$N$18-Params!$J$20)/(Params!$N$33-Params!$J$33))*($B232-Params!$J$33),$C232&lt;Params!$H$13+((Params!$K$9-Params!$H$13)/(Params!$K$33-Params!$H$33))*($B232-Params!$H$33),$C232&lt;Params!$K$9+((Params!$N$18-Params!$K$9)/(Params!$N$33-Params!$K$33))*($B232-Params!$K$33)),$L$2,"")</f>
        <v/>
      </c>
      <c r="M232" s="2" t="str">
        <f>IF(AND($C232&gt;=Params!$K$9+((Params!$N$18-Params!$K$9)/(Params!$N$33-Params!$K$33))*($B232-Params!$K$33),$C232&gt;=Params!$N$18+((Params!$Q$16-Params!$N$18)/(Params!$Q$33-Params!$N262))*($B232-Params!$Q$33),$C232&lt;Params!$K$9+((Params!$L$5-Params!$K$9)/(Params!$L$33-Params!$K$33))*($B232-Params!$K$33),$C232&lt;Params!$L$5+((Params!$Q$4-Params!$L$5)/(Params!$Q$33-Params!$L$33))*($B232-Params!$L$33),$B232&lt;Params!$Q$33),$M$2,"")</f>
        <v/>
      </c>
      <c r="N232" s="3" t="str">
        <f>IF(OR(AND($C232&gt;=Params!$A$26,$B232&gt;=Params!$A$33,$B232&lt;Params!$C$33,$C232&lt;Params!$A$18+((Params!$C$13-Params!$A$18)/(Params!$C$33-Params!$A$33))*($B232-Params!$A$33)),AND($B232&gt;=Params!$C$33,$C232&gt;Params!$C$22+((Params!$E$17-Params!$C$22)/(Params!$E$33-Params!$C$33))*($B232-Params!$C$33),$C232&lt;Params!$C$13+((Params!$E$17-Params!$C$13)/(Params!$E$33-Params!$C$33))*($B232-Params!$C$33))),$N$2,"")</f>
        <v/>
      </c>
      <c r="O232" s="1" t="str">
        <f>IF(AND($C232&gt;=Params!$C$13+((Params!$E$17-Params!$C$13)/(Params!$E$33-Params!$C$33))*($B232-Params!$C$33),$C232&gt;=Params!$E$17+((Params!$H$13-Params!$E$17)/(Params!$H$33-Params!$E$33))*($B232-Params!$E$33),$C232&lt;Params!$C$13+((Params!$D$9-Params!$C$13)/(Params!$D$33-Params!$C$33))*($B232-Params!$C$33),$C232&lt;Params!$D$9+((Params!$H$13-Params!$D$9)/(Params!$H$33-Params!$D$33))*($B232-Params!$D$33)),$O$2,"")</f>
        <v/>
      </c>
      <c r="P232" s="1" t="str">
        <f>IF(AND($C232&gt;=Params!$D$9+((Params!$H$13-Params!$D$9)/(Params!$H$33-Params!$D$33))*($B232-Params!$D$33),$C232&gt;=Params!$H$13+((Params!$K$9-Params!$H$13)/(Params!$K$33-Params!$H$33))*($B232-Params!$H$33),$C232&lt;Params!$D$9+((Params!$G$4-Params!$D$9)/(Params!$G$33-Params!$D$33))*($B232-Params!$D$33),$C232&lt;Params!$G$4+((Params!$K$9-Params!$G$4)/(Params!$K$33-Params!$G$33))*($B232-Params!$G$33)),$P$2,"")</f>
        <v/>
      </c>
      <c r="Q232" s="1" t="str">
        <f>IF(AND($C232&gt;=Params!$G$4+((Params!$K$9-Params!$G$4)/(Params!$K$33-Params!$G$33))*($B232-Params!$G$33),$C232&gt;Params!$K$9+((Params!$L$5-Params!$K$9)/(Params!$L$33-Params!$K$33))*($B232-Params!$K$33),$C232&lt;Params!$G$4+((Params!$L$5-Params!$G$4)/(Params!$L$33-Params!$G$33))*($B232-Params!$G$33)),$Q$2,"")</f>
        <v/>
      </c>
      <c r="R232" s="2" t="str">
        <f>IF(AND(OR($B232&lt;Params!$A$33,AND($B232&gt;=Params!$A$33,$B232&lt;Params!$C$33,$C232&gt;=Params!$A$18+((Params!$C$13-Params!$A$18)/(Params!$C$33-Params!$A$33))*($B232-Params!$A$33)),AND($B232&gt;=Params!$C$33,$B232&lt;Params!$D$33,$C232&gt;=Params!$C$13+((Params!$D$9-Params!$C$13)/(Params!$D$33-Params!$C$33))*($B232-Params!$C$33)),AND($B232&gt;=Params!$D$33,$C232&gt;=Params!$D$9+((Params!$G$4-Params!$D$9)/(Params!$G$33-Params!$D$33))*($B232-Params!$D$33))),$C232&lt;Params!$G$4,$B232&gt;0,$C232&gt;0),$R$2,"")</f>
        <v/>
      </c>
      <c r="S232" s="18" t="str">
        <f t="shared" si="3"/>
        <v>Basalt</v>
      </c>
      <c r="T232" s="14" t="str">
        <f>IF(AND($S232&lt;&gt;$J$2,$S232&lt;&gt;$K$2,$S232&lt;&gt;$L$2),"",
IF($S232=$J$2,IF(Data!$C232&gt;=Data!$D232+2,"Hawaiite","Potassic Trachybasalt"),
IF($S232=$K$2,IF(Data!$C232&gt;=Data!$D232+2,"Mugearite","Shoshonite"),
IF($S232=$L$2,(IF(Data!$C232&gt;=Data!$D232+2,"Benmoreite","Latite")),""))))</f>
        <v/>
      </c>
    </row>
    <row r="233" spans="1:20" x14ac:dyDescent="0.2">
      <c r="A233" s="16" t="str">
        <f>Data!$A233</f>
        <v>Berndt et al 2002</v>
      </c>
      <c r="B233" s="27">
        <f>Data!$B233</f>
        <v>49.64</v>
      </c>
      <c r="C233" s="28">
        <f>Data!$C233+Data!$D233</f>
        <v>2.36</v>
      </c>
      <c r="D233" s="1" t="str">
        <f>IF(AND(AND($B233&gt;=Params!$A$33,$B233&lt;Params!$C$33),AND($C233&gt;=Params!$A$32,$C233&lt;Params!$A$26)),$D$2,"")</f>
        <v/>
      </c>
      <c r="E233" s="1" t="str">
        <f>IF(AND(AND($B233&gt;=Params!$C$33,$B233&lt;Params!$F$33),AND($C233&gt;=Params!$C$32,$C233&lt;Params!$C$22)),$E$2,"")</f>
        <v>Basalt</v>
      </c>
      <c r="F233" s="4" t="str">
        <f>IF(AND($B233&gt;=Params!$F$33,$B233&lt;Params!$J$33,$C233&lt;Params!$F$22+((Params!$J$20-Params!$F$22)/(Params!$J$33-Params!$F$33))*($B233-Params!$F$33)),$F$2,"")</f>
        <v/>
      </c>
      <c r="G233" s="4" t="str">
        <f>IF(AND($B233&gt;=Params!$J$33,$B233&lt;Params!$N$33,$C233&lt;Params!$J$20+((Params!$N$18-Params!$J$20)/(Params!$N$33-Params!$J$33))*($B233-Params!$J$33)),$G$2,"")</f>
        <v/>
      </c>
      <c r="H233" s="4" t="str">
        <f>IF(AND($B233&gt;=Params!$N$33,$C233&lt;Params!$N$18+((Params!$Q$16-Params!$N$18)/(Params!$Q$33-Params!$N$33))*($B233-Params!$N$33),C$3&lt;Params!$Q$16+((Params!$S$32-Params!$Q$16)/(Params!$S$33-Params!$Q$33))*($B233-Params!$Q$33)),$H$2,"")</f>
        <v/>
      </c>
      <c r="I233" s="12" t="str">
        <f>IF(AND($B233&gt;=Params!$Q$33,$C233&gt;=Params!$Q$16+((Params!$S$32-Params!$Q$16)/(Params!$S$33-Params!$Q$33))*($B233-Params!$Q$33)),$I$2,"")</f>
        <v/>
      </c>
      <c r="J233" s="1" t="str">
        <f>IF(AND($C233&gt;=Params!$C$22,$C233&lt;Params!$C$22+((Params!$E$17-Params!$C$22)/(Params!$E$33-Params!$C$33))*($B233-Params!$C$33),$C233&lt;Params!$E$17+((Params!$F$22-Params!$E$17)/(Params!$F$33-Params!$E$33))*($B233-Params!$E$33)),$J$2,"")</f>
        <v/>
      </c>
      <c r="K233" s="1" t="str">
        <f>IF(AND($C233&gt;=Params!$E$17+((Params!$F$22-Params!$E$17)/(Params!$F$33-Params!$E$33))*($B233-Params!$E$33),$C233&gt;=Params!$F$22+((Params!$J$20-Params!$F$22)/(Params!$J$33-Params!$F$33))*($B233-Params!$F$33),$C233&lt;Params!$E$17+((Params!$H$13-Params!$E$17)/(Params!$H$33-Params!$E$33))*($B233-Params!$E$33),$C233&lt;Params!$H$13+((Params!$J$20-Params!$H$13)/(Params!$J$33-Params!$H$33))*($B233-Params!$H$33)),$K$2,"")</f>
        <v/>
      </c>
      <c r="L233" s="1" t="str">
        <f>IF(AND($C233&gt;=Params!$H$13+((Params!$J$20-Params!$H$13)/(Params!$J$33-Params!$H$33))*($B233-Params!$H$33),$C233&gt;=Params!$J$20+((Params!$N$18-Params!$J$20)/(Params!$N$33-Params!$J$33))*($B233-Params!$J$33),$C233&lt;Params!$H$13+((Params!$K$9-Params!$H$13)/(Params!$K$33-Params!$H$33))*($B233-Params!$H$33),$C233&lt;Params!$K$9+((Params!$N$18-Params!$K$9)/(Params!$N$33-Params!$K$33))*($B233-Params!$K$33)),$L$2,"")</f>
        <v/>
      </c>
      <c r="M233" s="2" t="str">
        <f>IF(AND($C233&gt;=Params!$K$9+((Params!$N$18-Params!$K$9)/(Params!$N$33-Params!$K$33))*($B233-Params!$K$33),$C233&gt;=Params!$N$18+((Params!$Q$16-Params!$N$18)/(Params!$Q$33-Params!$N263))*($B233-Params!$Q$33),$C233&lt;Params!$K$9+((Params!$L$5-Params!$K$9)/(Params!$L$33-Params!$K$33))*($B233-Params!$K$33),$C233&lt;Params!$L$5+((Params!$Q$4-Params!$L$5)/(Params!$Q$33-Params!$L$33))*($B233-Params!$L$33),$B233&lt;Params!$Q$33),$M$2,"")</f>
        <v/>
      </c>
      <c r="N233" s="3" t="str">
        <f>IF(OR(AND($C233&gt;=Params!$A$26,$B233&gt;=Params!$A$33,$B233&lt;Params!$C$33,$C233&lt;Params!$A$18+((Params!$C$13-Params!$A$18)/(Params!$C$33-Params!$A$33))*($B233-Params!$A$33)),AND($B233&gt;=Params!$C$33,$C233&gt;Params!$C$22+((Params!$E$17-Params!$C$22)/(Params!$E$33-Params!$C$33))*($B233-Params!$C$33),$C233&lt;Params!$C$13+((Params!$E$17-Params!$C$13)/(Params!$E$33-Params!$C$33))*($B233-Params!$C$33))),$N$2,"")</f>
        <v/>
      </c>
      <c r="O233" s="1" t="str">
        <f>IF(AND($C233&gt;=Params!$C$13+((Params!$E$17-Params!$C$13)/(Params!$E$33-Params!$C$33))*($B233-Params!$C$33),$C233&gt;=Params!$E$17+((Params!$H$13-Params!$E$17)/(Params!$H$33-Params!$E$33))*($B233-Params!$E$33),$C233&lt;Params!$C$13+((Params!$D$9-Params!$C$13)/(Params!$D$33-Params!$C$33))*($B233-Params!$C$33),$C233&lt;Params!$D$9+((Params!$H$13-Params!$D$9)/(Params!$H$33-Params!$D$33))*($B233-Params!$D$33)),$O$2,"")</f>
        <v/>
      </c>
      <c r="P233" s="1" t="str">
        <f>IF(AND($C233&gt;=Params!$D$9+((Params!$H$13-Params!$D$9)/(Params!$H$33-Params!$D$33))*($B233-Params!$D$33),$C233&gt;=Params!$H$13+((Params!$K$9-Params!$H$13)/(Params!$K$33-Params!$H$33))*($B233-Params!$H$33),$C233&lt;Params!$D$9+((Params!$G$4-Params!$D$9)/(Params!$G$33-Params!$D$33))*($B233-Params!$D$33),$C233&lt;Params!$G$4+((Params!$K$9-Params!$G$4)/(Params!$K$33-Params!$G$33))*($B233-Params!$G$33)),$P$2,"")</f>
        <v/>
      </c>
      <c r="Q233" s="1" t="str">
        <f>IF(AND($C233&gt;=Params!$G$4+((Params!$K$9-Params!$G$4)/(Params!$K$33-Params!$G$33))*($B233-Params!$G$33),$C233&gt;Params!$K$9+((Params!$L$5-Params!$K$9)/(Params!$L$33-Params!$K$33))*($B233-Params!$K$33),$C233&lt;Params!$G$4+((Params!$L$5-Params!$G$4)/(Params!$L$33-Params!$G$33))*($B233-Params!$G$33)),$Q$2,"")</f>
        <v/>
      </c>
      <c r="R233" s="2" t="str">
        <f>IF(AND(OR($B233&lt;Params!$A$33,AND($B233&gt;=Params!$A$33,$B233&lt;Params!$C$33,$C233&gt;=Params!$A$18+((Params!$C$13-Params!$A$18)/(Params!$C$33-Params!$A$33))*($B233-Params!$A$33)),AND($B233&gt;=Params!$C$33,$B233&lt;Params!$D$33,$C233&gt;=Params!$C$13+((Params!$D$9-Params!$C$13)/(Params!$D$33-Params!$C$33))*($B233-Params!$C$33)),AND($B233&gt;=Params!$D$33,$C233&gt;=Params!$D$9+((Params!$G$4-Params!$D$9)/(Params!$G$33-Params!$D$33))*($B233-Params!$D$33))),$C233&lt;Params!$G$4,$B233&gt;0,$C233&gt;0),$R$2,"")</f>
        <v/>
      </c>
      <c r="S233" s="18" t="str">
        <f t="shared" si="3"/>
        <v>Basalt</v>
      </c>
      <c r="T233" s="14" t="str">
        <f>IF(AND($S233&lt;&gt;$J$2,$S233&lt;&gt;$K$2,$S233&lt;&gt;$L$2),"",
IF($S233=$J$2,IF(Data!$C233&gt;=Data!$D233+2,"Hawaiite","Potassic Trachybasalt"),
IF($S233=$K$2,IF(Data!$C233&gt;=Data!$D233+2,"Mugearite","Shoshonite"),
IF($S233=$L$2,(IF(Data!$C233&gt;=Data!$D233+2,"Benmoreite","Latite")),""))))</f>
        <v/>
      </c>
    </row>
    <row r="234" spans="1:20" x14ac:dyDescent="0.2">
      <c r="A234" s="16" t="str">
        <f>Data!$A234</f>
        <v>Berndt et al 2002</v>
      </c>
      <c r="B234" s="27">
        <f>Data!$B234</f>
        <v>49.64</v>
      </c>
      <c r="C234" s="28">
        <f>Data!$C234+Data!$D234</f>
        <v>2.36</v>
      </c>
      <c r="D234" s="1" t="str">
        <f>IF(AND(AND($B234&gt;=Params!$A$33,$B234&lt;Params!$C$33),AND($C234&gt;=Params!$A$32,$C234&lt;Params!$A$26)),$D$2,"")</f>
        <v/>
      </c>
      <c r="E234" s="1" t="str">
        <f>IF(AND(AND($B234&gt;=Params!$C$33,$B234&lt;Params!$F$33),AND($C234&gt;=Params!$C$32,$C234&lt;Params!$C$22)),$E$2,"")</f>
        <v>Basalt</v>
      </c>
      <c r="F234" s="4" t="str">
        <f>IF(AND($B234&gt;=Params!$F$33,$B234&lt;Params!$J$33,$C234&lt;Params!$F$22+((Params!$J$20-Params!$F$22)/(Params!$J$33-Params!$F$33))*($B234-Params!$F$33)),$F$2,"")</f>
        <v/>
      </c>
      <c r="G234" s="4" t="str">
        <f>IF(AND($B234&gt;=Params!$J$33,$B234&lt;Params!$N$33,$C234&lt;Params!$J$20+((Params!$N$18-Params!$J$20)/(Params!$N$33-Params!$J$33))*($B234-Params!$J$33)),$G$2,"")</f>
        <v/>
      </c>
      <c r="H234" s="4" t="str">
        <f>IF(AND($B234&gt;=Params!$N$33,$C234&lt;Params!$N$18+((Params!$Q$16-Params!$N$18)/(Params!$Q$33-Params!$N$33))*($B234-Params!$N$33),C$3&lt;Params!$Q$16+((Params!$S$32-Params!$Q$16)/(Params!$S$33-Params!$Q$33))*($B234-Params!$Q$33)),$H$2,"")</f>
        <v/>
      </c>
      <c r="I234" s="12" t="str">
        <f>IF(AND($B234&gt;=Params!$Q$33,$C234&gt;=Params!$Q$16+((Params!$S$32-Params!$Q$16)/(Params!$S$33-Params!$Q$33))*($B234-Params!$Q$33)),$I$2,"")</f>
        <v/>
      </c>
      <c r="J234" s="1" t="str">
        <f>IF(AND($C234&gt;=Params!$C$22,$C234&lt;Params!$C$22+((Params!$E$17-Params!$C$22)/(Params!$E$33-Params!$C$33))*($B234-Params!$C$33),$C234&lt;Params!$E$17+((Params!$F$22-Params!$E$17)/(Params!$F$33-Params!$E$33))*($B234-Params!$E$33)),$J$2,"")</f>
        <v/>
      </c>
      <c r="K234" s="1" t="str">
        <f>IF(AND($C234&gt;=Params!$E$17+((Params!$F$22-Params!$E$17)/(Params!$F$33-Params!$E$33))*($B234-Params!$E$33),$C234&gt;=Params!$F$22+((Params!$J$20-Params!$F$22)/(Params!$J$33-Params!$F$33))*($B234-Params!$F$33),$C234&lt;Params!$E$17+((Params!$H$13-Params!$E$17)/(Params!$H$33-Params!$E$33))*($B234-Params!$E$33),$C234&lt;Params!$H$13+((Params!$J$20-Params!$H$13)/(Params!$J$33-Params!$H$33))*($B234-Params!$H$33)),$K$2,"")</f>
        <v/>
      </c>
      <c r="L234" s="1" t="str">
        <f>IF(AND($C234&gt;=Params!$H$13+((Params!$J$20-Params!$H$13)/(Params!$J$33-Params!$H$33))*($B234-Params!$H$33),$C234&gt;=Params!$J$20+((Params!$N$18-Params!$J$20)/(Params!$N$33-Params!$J$33))*($B234-Params!$J$33),$C234&lt;Params!$H$13+((Params!$K$9-Params!$H$13)/(Params!$K$33-Params!$H$33))*($B234-Params!$H$33),$C234&lt;Params!$K$9+((Params!$N$18-Params!$K$9)/(Params!$N$33-Params!$K$33))*($B234-Params!$K$33)),$L$2,"")</f>
        <v/>
      </c>
      <c r="M234" s="2" t="str">
        <f>IF(AND($C234&gt;=Params!$K$9+((Params!$N$18-Params!$K$9)/(Params!$N$33-Params!$K$33))*($B234-Params!$K$33),$C234&gt;=Params!$N$18+((Params!$Q$16-Params!$N$18)/(Params!$Q$33-Params!$N264))*($B234-Params!$Q$33),$C234&lt;Params!$K$9+((Params!$L$5-Params!$K$9)/(Params!$L$33-Params!$K$33))*($B234-Params!$K$33),$C234&lt;Params!$L$5+((Params!$Q$4-Params!$L$5)/(Params!$Q$33-Params!$L$33))*($B234-Params!$L$33),$B234&lt;Params!$Q$33),$M$2,"")</f>
        <v/>
      </c>
      <c r="N234" s="3" t="str">
        <f>IF(OR(AND($C234&gt;=Params!$A$26,$B234&gt;=Params!$A$33,$B234&lt;Params!$C$33,$C234&lt;Params!$A$18+((Params!$C$13-Params!$A$18)/(Params!$C$33-Params!$A$33))*($B234-Params!$A$33)),AND($B234&gt;=Params!$C$33,$C234&gt;Params!$C$22+((Params!$E$17-Params!$C$22)/(Params!$E$33-Params!$C$33))*($B234-Params!$C$33),$C234&lt;Params!$C$13+((Params!$E$17-Params!$C$13)/(Params!$E$33-Params!$C$33))*($B234-Params!$C$33))),$N$2,"")</f>
        <v/>
      </c>
      <c r="O234" s="1" t="str">
        <f>IF(AND($C234&gt;=Params!$C$13+((Params!$E$17-Params!$C$13)/(Params!$E$33-Params!$C$33))*($B234-Params!$C$33),$C234&gt;=Params!$E$17+((Params!$H$13-Params!$E$17)/(Params!$H$33-Params!$E$33))*($B234-Params!$E$33),$C234&lt;Params!$C$13+((Params!$D$9-Params!$C$13)/(Params!$D$33-Params!$C$33))*($B234-Params!$C$33),$C234&lt;Params!$D$9+((Params!$H$13-Params!$D$9)/(Params!$H$33-Params!$D$33))*($B234-Params!$D$33)),$O$2,"")</f>
        <v/>
      </c>
      <c r="P234" s="1" t="str">
        <f>IF(AND($C234&gt;=Params!$D$9+((Params!$H$13-Params!$D$9)/(Params!$H$33-Params!$D$33))*($B234-Params!$D$33),$C234&gt;=Params!$H$13+((Params!$K$9-Params!$H$13)/(Params!$K$33-Params!$H$33))*($B234-Params!$H$33),$C234&lt;Params!$D$9+((Params!$G$4-Params!$D$9)/(Params!$G$33-Params!$D$33))*($B234-Params!$D$33),$C234&lt;Params!$G$4+((Params!$K$9-Params!$G$4)/(Params!$K$33-Params!$G$33))*($B234-Params!$G$33)),$P$2,"")</f>
        <v/>
      </c>
      <c r="Q234" s="1" t="str">
        <f>IF(AND($C234&gt;=Params!$G$4+((Params!$K$9-Params!$G$4)/(Params!$K$33-Params!$G$33))*($B234-Params!$G$33),$C234&gt;Params!$K$9+((Params!$L$5-Params!$K$9)/(Params!$L$33-Params!$K$33))*($B234-Params!$K$33),$C234&lt;Params!$G$4+((Params!$L$5-Params!$G$4)/(Params!$L$33-Params!$G$33))*($B234-Params!$G$33)),$Q$2,"")</f>
        <v/>
      </c>
      <c r="R234" s="2" t="str">
        <f>IF(AND(OR($B234&lt;Params!$A$33,AND($B234&gt;=Params!$A$33,$B234&lt;Params!$C$33,$C234&gt;=Params!$A$18+((Params!$C$13-Params!$A$18)/(Params!$C$33-Params!$A$33))*($B234-Params!$A$33)),AND($B234&gt;=Params!$C$33,$B234&lt;Params!$D$33,$C234&gt;=Params!$C$13+((Params!$D$9-Params!$C$13)/(Params!$D$33-Params!$C$33))*($B234-Params!$C$33)),AND($B234&gt;=Params!$D$33,$C234&gt;=Params!$D$9+((Params!$G$4-Params!$D$9)/(Params!$G$33-Params!$D$33))*($B234-Params!$D$33))),$C234&lt;Params!$G$4,$B234&gt;0,$C234&gt;0),$R$2,"")</f>
        <v/>
      </c>
      <c r="S234" s="18" t="str">
        <f t="shared" si="3"/>
        <v>Basalt</v>
      </c>
      <c r="T234" s="14" t="str">
        <f>IF(AND($S234&lt;&gt;$J$2,$S234&lt;&gt;$K$2,$S234&lt;&gt;$L$2),"",
IF($S234=$J$2,IF(Data!$C234&gt;=Data!$D234+2,"Hawaiite","Potassic Trachybasalt"),
IF($S234=$K$2,IF(Data!$C234&gt;=Data!$D234+2,"Mugearite","Shoshonite"),
IF($S234=$L$2,(IF(Data!$C234&gt;=Data!$D234+2,"Benmoreite","Latite")),""))))</f>
        <v/>
      </c>
    </row>
    <row r="235" spans="1:20" x14ac:dyDescent="0.2">
      <c r="A235" s="16" t="str">
        <f>Data!$A235</f>
        <v>Berndt et al 2002</v>
      </c>
      <c r="B235" s="27">
        <f>Data!$B235</f>
        <v>49.64</v>
      </c>
      <c r="C235" s="28">
        <f>Data!$C235+Data!$D235</f>
        <v>2.36</v>
      </c>
      <c r="D235" s="1" t="str">
        <f>IF(AND(AND($B235&gt;=Params!$A$33,$B235&lt;Params!$C$33),AND($C235&gt;=Params!$A$32,$C235&lt;Params!$A$26)),$D$2,"")</f>
        <v/>
      </c>
      <c r="E235" s="1" t="str">
        <f>IF(AND(AND($B235&gt;=Params!$C$33,$B235&lt;Params!$F$33),AND($C235&gt;=Params!$C$32,$C235&lt;Params!$C$22)),$E$2,"")</f>
        <v>Basalt</v>
      </c>
      <c r="F235" s="4" t="str">
        <f>IF(AND($B235&gt;=Params!$F$33,$B235&lt;Params!$J$33,$C235&lt;Params!$F$22+((Params!$J$20-Params!$F$22)/(Params!$J$33-Params!$F$33))*($B235-Params!$F$33)),$F$2,"")</f>
        <v/>
      </c>
      <c r="G235" s="4" t="str">
        <f>IF(AND($B235&gt;=Params!$J$33,$B235&lt;Params!$N$33,$C235&lt;Params!$J$20+((Params!$N$18-Params!$J$20)/(Params!$N$33-Params!$J$33))*($B235-Params!$J$33)),$G$2,"")</f>
        <v/>
      </c>
      <c r="H235" s="4" t="str">
        <f>IF(AND($B235&gt;=Params!$N$33,$C235&lt;Params!$N$18+((Params!$Q$16-Params!$N$18)/(Params!$Q$33-Params!$N$33))*($B235-Params!$N$33),C$3&lt;Params!$Q$16+((Params!$S$32-Params!$Q$16)/(Params!$S$33-Params!$Q$33))*($B235-Params!$Q$33)),$H$2,"")</f>
        <v/>
      </c>
      <c r="I235" s="12" t="str">
        <f>IF(AND($B235&gt;=Params!$Q$33,$C235&gt;=Params!$Q$16+((Params!$S$32-Params!$Q$16)/(Params!$S$33-Params!$Q$33))*($B235-Params!$Q$33)),$I$2,"")</f>
        <v/>
      </c>
      <c r="J235" s="1" t="str">
        <f>IF(AND($C235&gt;=Params!$C$22,$C235&lt;Params!$C$22+((Params!$E$17-Params!$C$22)/(Params!$E$33-Params!$C$33))*($B235-Params!$C$33),$C235&lt;Params!$E$17+((Params!$F$22-Params!$E$17)/(Params!$F$33-Params!$E$33))*($B235-Params!$E$33)),$J$2,"")</f>
        <v/>
      </c>
      <c r="K235" s="1" t="str">
        <f>IF(AND($C235&gt;=Params!$E$17+((Params!$F$22-Params!$E$17)/(Params!$F$33-Params!$E$33))*($B235-Params!$E$33),$C235&gt;=Params!$F$22+((Params!$J$20-Params!$F$22)/(Params!$J$33-Params!$F$33))*($B235-Params!$F$33),$C235&lt;Params!$E$17+((Params!$H$13-Params!$E$17)/(Params!$H$33-Params!$E$33))*($B235-Params!$E$33),$C235&lt;Params!$H$13+((Params!$J$20-Params!$H$13)/(Params!$J$33-Params!$H$33))*($B235-Params!$H$33)),$K$2,"")</f>
        <v/>
      </c>
      <c r="L235" s="1" t="str">
        <f>IF(AND($C235&gt;=Params!$H$13+((Params!$J$20-Params!$H$13)/(Params!$J$33-Params!$H$33))*($B235-Params!$H$33),$C235&gt;=Params!$J$20+((Params!$N$18-Params!$J$20)/(Params!$N$33-Params!$J$33))*($B235-Params!$J$33),$C235&lt;Params!$H$13+((Params!$K$9-Params!$H$13)/(Params!$K$33-Params!$H$33))*($B235-Params!$H$33),$C235&lt;Params!$K$9+((Params!$N$18-Params!$K$9)/(Params!$N$33-Params!$K$33))*($B235-Params!$K$33)),$L$2,"")</f>
        <v/>
      </c>
      <c r="M235" s="2" t="str">
        <f>IF(AND($C235&gt;=Params!$K$9+((Params!$N$18-Params!$K$9)/(Params!$N$33-Params!$K$33))*($B235-Params!$K$33),$C235&gt;=Params!$N$18+((Params!$Q$16-Params!$N$18)/(Params!$Q$33-Params!$N265))*($B235-Params!$Q$33),$C235&lt;Params!$K$9+((Params!$L$5-Params!$K$9)/(Params!$L$33-Params!$K$33))*($B235-Params!$K$33),$C235&lt;Params!$L$5+((Params!$Q$4-Params!$L$5)/(Params!$Q$33-Params!$L$33))*($B235-Params!$L$33),$B235&lt;Params!$Q$33),$M$2,"")</f>
        <v/>
      </c>
      <c r="N235" s="3" t="str">
        <f>IF(OR(AND($C235&gt;=Params!$A$26,$B235&gt;=Params!$A$33,$B235&lt;Params!$C$33,$C235&lt;Params!$A$18+((Params!$C$13-Params!$A$18)/(Params!$C$33-Params!$A$33))*($B235-Params!$A$33)),AND($B235&gt;=Params!$C$33,$C235&gt;Params!$C$22+((Params!$E$17-Params!$C$22)/(Params!$E$33-Params!$C$33))*($B235-Params!$C$33),$C235&lt;Params!$C$13+((Params!$E$17-Params!$C$13)/(Params!$E$33-Params!$C$33))*($B235-Params!$C$33))),$N$2,"")</f>
        <v/>
      </c>
      <c r="O235" s="1" t="str">
        <f>IF(AND($C235&gt;=Params!$C$13+((Params!$E$17-Params!$C$13)/(Params!$E$33-Params!$C$33))*($B235-Params!$C$33),$C235&gt;=Params!$E$17+((Params!$H$13-Params!$E$17)/(Params!$H$33-Params!$E$33))*($B235-Params!$E$33),$C235&lt;Params!$C$13+((Params!$D$9-Params!$C$13)/(Params!$D$33-Params!$C$33))*($B235-Params!$C$33),$C235&lt;Params!$D$9+((Params!$H$13-Params!$D$9)/(Params!$H$33-Params!$D$33))*($B235-Params!$D$33)),$O$2,"")</f>
        <v/>
      </c>
      <c r="P235" s="1" t="str">
        <f>IF(AND($C235&gt;=Params!$D$9+((Params!$H$13-Params!$D$9)/(Params!$H$33-Params!$D$33))*($B235-Params!$D$33),$C235&gt;=Params!$H$13+((Params!$K$9-Params!$H$13)/(Params!$K$33-Params!$H$33))*($B235-Params!$H$33),$C235&lt;Params!$D$9+((Params!$G$4-Params!$D$9)/(Params!$G$33-Params!$D$33))*($B235-Params!$D$33),$C235&lt;Params!$G$4+((Params!$K$9-Params!$G$4)/(Params!$K$33-Params!$G$33))*($B235-Params!$G$33)),$P$2,"")</f>
        <v/>
      </c>
      <c r="Q235" s="1" t="str">
        <f>IF(AND($C235&gt;=Params!$G$4+((Params!$K$9-Params!$G$4)/(Params!$K$33-Params!$G$33))*($B235-Params!$G$33),$C235&gt;Params!$K$9+((Params!$L$5-Params!$K$9)/(Params!$L$33-Params!$K$33))*($B235-Params!$K$33),$C235&lt;Params!$G$4+((Params!$L$5-Params!$G$4)/(Params!$L$33-Params!$G$33))*($B235-Params!$G$33)),$Q$2,"")</f>
        <v/>
      </c>
      <c r="R235" s="2" t="str">
        <f>IF(AND(OR($B235&lt;Params!$A$33,AND($B235&gt;=Params!$A$33,$B235&lt;Params!$C$33,$C235&gt;=Params!$A$18+((Params!$C$13-Params!$A$18)/(Params!$C$33-Params!$A$33))*($B235-Params!$A$33)),AND($B235&gt;=Params!$C$33,$B235&lt;Params!$D$33,$C235&gt;=Params!$C$13+((Params!$D$9-Params!$C$13)/(Params!$D$33-Params!$C$33))*($B235-Params!$C$33)),AND($B235&gt;=Params!$D$33,$C235&gt;=Params!$D$9+((Params!$G$4-Params!$D$9)/(Params!$G$33-Params!$D$33))*($B235-Params!$D$33))),$C235&lt;Params!$G$4,$B235&gt;0,$C235&gt;0),$R$2,"")</f>
        <v/>
      </c>
      <c r="S235" s="18" t="str">
        <f t="shared" si="3"/>
        <v>Basalt</v>
      </c>
      <c r="T235" s="14" t="str">
        <f>IF(AND($S235&lt;&gt;$J$2,$S235&lt;&gt;$K$2,$S235&lt;&gt;$L$2),"",
IF($S235=$J$2,IF(Data!$C235&gt;=Data!$D235+2,"Hawaiite","Potassic Trachybasalt"),
IF($S235=$K$2,IF(Data!$C235&gt;=Data!$D235+2,"Mugearite","Shoshonite"),
IF($S235=$L$2,(IF(Data!$C235&gt;=Data!$D235+2,"Benmoreite","Latite")),""))))</f>
        <v/>
      </c>
    </row>
    <row r="236" spans="1:20" x14ac:dyDescent="0.2">
      <c r="A236" s="16">
        <f>Data!$A236</f>
        <v>125</v>
      </c>
      <c r="B236" s="27">
        <f>Data!$B236</f>
        <v>49.64</v>
      </c>
      <c r="C236" s="28">
        <f>Data!$C236+Data!$D236</f>
        <v>2.36</v>
      </c>
      <c r="D236" s="1" t="str">
        <f>IF(AND(AND($B236&gt;=Params!$A$33,$B236&lt;Params!$C$33),AND($C236&gt;=Params!$A$32,$C236&lt;Params!$A$26)),$D$2,"")</f>
        <v/>
      </c>
      <c r="E236" s="1" t="str">
        <f>IF(AND(AND($B236&gt;=Params!$C$33,$B236&lt;Params!$F$33),AND($C236&gt;=Params!$C$32,$C236&lt;Params!$C$22)),$E$2,"")</f>
        <v>Basalt</v>
      </c>
      <c r="F236" s="4" t="str">
        <f>IF(AND($B236&gt;=Params!$F$33,$B236&lt;Params!$J$33,$C236&lt;Params!$F$22+((Params!$J$20-Params!$F$22)/(Params!$J$33-Params!$F$33))*($B236-Params!$F$33)),$F$2,"")</f>
        <v/>
      </c>
      <c r="G236" s="4" t="str">
        <f>IF(AND($B236&gt;=Params!$J$33,$B236&lt;Params!$N$33,$C236&lt;Params!$J$20+((Params!$N$18-Params!$J$20)/(Params!$N$33-Params!$J$33))*($B236-Params!$J$33)),$G$2,"")</f>
        <v/>
      </c>
      <c r="H236" s="4" t="str">
        <f>IF(AND($B236&gt;=Params!$N$33,$C236&lt;Params!$N$18+((Params!$Q$16-Params!$N$18)/(Params!$Q$33-Params!$N$33))*($B236-Params!$N$33),C$3&lt;Params!$Q$16+((Params!$S$32-Params!$Q$16)/(Params!$S$33-Params!$Q$33))*($B236-Params!$Q$33)),$H$2,"")</f>
        <v/>
      </c>
      <c r="I236" s="12" t="str">
        <f>IF(AND($B236&gt;=Params!$Q$33,$C236&gt;=Params!$Q$16+((Params!$S$32-Params!$Q$16)/(Params!$S$33-Params!$Q$33))*($B236-Params!$Q$33)),$I$2,"")</f>
        <v/>
      </c>
      <c r="J236" s="1" t="str">
        <f>IF(AND($C236&gt;=Params!$C$22,$C236&lt;Params!$C$22+((Params!$E$17-Params!$C$22)/(Params!$E$33-Params!$C$33))*($B236-Params!$C$33),$C236&lt;Params!$E$17+((Params!$F$22-Params!$E$17)/(Params!$F$33-Params!$E$33))*($B236-Params!$E$33)),$J$2,"")</f>
        <v/>
      </c>
      <c r="K236" s="1" t="str">
        <f>IF(AND($C236&gt;=Params!$E$17+((Params!$F$22-Params!$E$17)/(Params!$F$33-Params!$E$33))*($B236-Params!$E$33),$C236&gt;=Params!$F$22+((Params!$J$20-Params!$F$22)/(Params!$J$33-Params!$F$33))*($B236-Params!$F$33),$C236&lt;Params!$E$17+((Params!$H$13-Params!$E$17)/(Params!$H$33-Params!$E$33))*($B236-Params!$E$33),$C236&lt;Params!$H$13+((Params!$J$20-Params!$H$13)/(Params!$J$33-Params!$H$33))*($B236-Params!$H$33)),$K$2,"")</f>
        <v/>
      </c>
      <c r="L236" s="1" t="str">
        <f>IF(AND($C236&gt;=Params!$H$13+((Params!$J$20-Params!$H$13)/(Params!$J$33-Params!$H$33))*($B236-Params!$H$33),$C236&gt;=Params!$J$20+((Params!$N$18-Params!$J$20)/(Params!$N$33-Params!$J$33))*($B236-Params!$J$33),$C236&lt;Params!$H$13+((Params!$K$9-Params!$H$13)/(Params!$K$33-Params!$H$33))*($B236-Params!$H$33),$C236&lt;Params!$K$9+((Params!$N$18-Params!$K$9)/(Params!$N$33-Params!$K$33))*($B236-Params!$K$33)),$L$2,"")</f>
        <v/>
      </c>
      <c r="M236" s="2" t="str">
        <f>IF(AND($C236&gt;=Params!$K$9+((Params!$N$18-Params!$K$9)/(Params!$N$33-Params!$K$33))*($B236-Params!$K$33),$C236&gt;=Params!$N$18+((Params!$Q$16-Params!$N$18)/(Params!$Q$33-Params!$N266))*($B236-Params!$Q$33),$C236&lt;Params!$K$9+((Params!$L$5-Params!$K$9)/(Params!$L$33-Params!$K$33))*($B236-Params!$K$33),$C236&lt;Params!$L$5+((Params!$Q$4-Params!$L$5)/(Params!$Q$33-Params!$L$33))*($B236-Params!$L$33),$B236&lt;Params!$Q$33),$M$2,"")</f>
        <v/>
      </c>
      <c r="N236" s="3" t="str">
        <f>IF(OR(AND($C236&gt;=Params!$A$26,$B236&gt;=Params!$A$33,$B236&lt;Params!$C$33,$C236&lt;Params!$A$18+((Params!$C$13-Params!$A$18)/(Params!$C$33-Params!$A$33))*($B236-Params!$A$33)),AND($B236&gt;=Params!$C$33,$C236&gt;Params!$C$22+((Params!$E$17-Params!$C$22)/(Params!$E$33-Params!$C$33))*($B236-Params!$C$33),$C236&lt;Params!$C$13+((Params!$E$17-Params!$C$13)/(Params!$E$33-Params!$C$33))*($B236-Params!$C$33))),$N$2,"")</f>
        <v/>
      </c>
      <c r="O236" s="1" t="str">
        <f>IF(AND($C236&gt;=Params!$C$13+((Params!$E$17-Params!$C$13)/(Params!$E$33-Params!$C$33))*($B236-Params!$C$33),$C236&gt;=Params!$E$17+((Params!$H$13-Params!$E$17)/(Params!$H$33-Params!$E$33))*($B236-Params!$E$33),$C236&lt;Params!$C$13+((Params!$D$9-Params!$C$13)/(Params!$D$33-Params!$C$33))*($B236-Params!$C$33),$C236&lt;Params!$D$9+((Params!$H$13-Params!$D$9)/(Params!$H$33-Params!$D$33))*($B236-Params!$D$33)),$O$2,"")</f>
        <v/>
      </c>
      <c r="P236" s="1" t="str">
        <f>IF(AND($C236&gt;=Params!$D$9+((Params!$H$13-Params!$D$9)/(Params!$H$33-Params!$D$33))*($B236-Params!$D$33),$C236&gt;=Params!$H$13+((Params!$K$9-Params!$H$13)/(Params!$K$33-Params!$H$33))*($B236-Params!$H$33),$C236&lt;Params!$D$9+((Params!$G$4-Params!$D$9)/(Params!$G$33-Params!$D$33))*($B236-Params!$D$33),$C236&lt;Params!$G$4+((Params!$K$9-Params!$G$4)/(Params!$K$33-Params!$G$33))*($B236-Params!$G$33)),$P$2,"")</f>
        <v/>
      </c>
      <c r="Q236" s="1" t="str">
        <f>IF(AND($C236&gt;=Params!$G$4+((Params!$K$9-Params!$G$4)/(Params!$K$33-Params!$G$33))*($B236-Params!$G$33),$C236&gt;Params!$K$9+((Params!$L$5-Params!$K$9)/(Params!$L$33-Params!$K$33))*($B236-Params!$K$33),$C236&lt;Params!$G$4+((Params!$L$5-Params!$G$4)/(Params!$L$33-Params!$G$33))*($B236-Params!$G$33)),$Q$2,"")</f>
        <v/>
      </c>
      <c r="R236" s="2" t="str">
        <f>IF(AND(OR($B236&lt;Params!$A$33,AND($B236&gt;=Params!$A$33,$B236&lt;Params!$C$33,$C236&gt;=Params!$A$18+((Params!$C$13-Params!$A$18)/(Params!$C$33-Params!$A$33))*($B236-Params!$A$33)),AND($B236&gt;=Params!$C$33,$B236&lt;Params!$D$33,$C236&gt;=Params!$C$13+((Params!$D$9-Params!$C$13)/(Params!$D$33-Params!$C$33))*($B236-Params!$C$33)),AND($B236&gt;=Params!$D$33,$C236&gt;=Params!$D$9+((Params!$G$4-Params!$D$9)/(Params!$G$33-Params!$D$33))*($B236-Params!$D$33))),$C236&lt;Params!$G$4,$B236&gt;0,$C236&gt;0),$R$2,"")</f>
        <v/>
      </c>
      <c r="S236" s="18" t="str">
        <f t="shared" si="3"/>
        <v>Basalt</v>
      </c>
      <c r="T236" s="14" t="str">
        <f>IF(AND($S236&lt;&gt;$J$2,$S236&lt;&gt;$K$2,$S236&lt;&gt;$L$2),"",
IF($S236=$J$2,IF(Data!$C236&gt;=Data!$D236+2,"Hawaiite","Potassic Trachybasalt"),
IF($S236=$K$2,IF(Data!$C236&gt;=Data!$D236+2,"Mugearite","Shoshonite"),
IF($S236=$L$2,(IF(Data!$C236&gt;=Data!$D236+2,"Benmoreite","Latite")),""))))</f>
        <v/>
      </c>
    </row>
    <row r="237" spans="1:20" x14ac:dyDescent="0.2">
      <c r="A237" s="16">
        <f>Data!$A237</f>
        <v>25</v>
      </c>
      <c r="B237" s="27">
        <f>Data!$B237</f>
        <v>49.64</v>
      </c>
      <c r="C237" s="28">
        <f>Data!$C237+Data!$D237</f>
        <v>2.36</v>
      </c>
      <c r="D237" s="1" t="str">
        <f>IF(AND(AND($B237&gt;=Params!$A$33,$B237&lt;Params!$C$33),AND($C237&gt;=Params!$A$32,$C237&lt;Params!$A$26)),$D$2,"")</f>
        <v/>
      </c>
      <c r="E237" s="1" t="str">
        <f>IF(AND(AND($B237&gt;=Params!$C$33,$B237&lt;Params!$F$33),AND($C237&gt;=Params!$C$32,$C237&lt;Params!$C$22)),$E$2,"")</f>
        <v>Basalt</v>
      </c>
      <c r="F237" s="4" t="str">
        <f>IF(AND($B237&gt;=Params!$F$33,$B237&lt;Params!$J$33,$C237&lt;Params!$F$22+((Params!$J$20-Params!$F$22)/(Params!$J$33-Params!$F$33))*($B237-Params!$F$33)),$F$2,"")</f>
        <v/>
      </c>
      <c r="G237" s="4" t="str">
        <f>IF(AND($B237&gt;=Params!$J$33,$B237&lt;Params!$N$33,$C237&lt;Params!$J$20+((Params!$N$18-Params!$J$20)/(Params!$N$33-Params!$J$33))*($B237-Params!$J$33)),$G$2,"")</f>
        <v/>
      </c>
      <c r="H237" s="4" t="str">
        <f>IF(AND($B237&gt;=Params!$N$33,$C237&lt;Params!$N$18+((Params!$Q$16-Params!$N$18)/(Params!$Q$33-Params!$N$33))*($B237-Params!$N$33),C$3&lt;Params!$Q$16+((Params!$S$32-Params!$Q$16)/(Params!$S$33-Params!$Q$33))*($B237-Params!$Q$33)),$H$2,"")</f>
        <v/>
      </c>
      <c r="I237" s="12" t="str">
        <f>IF(AND($B237&gt;=Params!$Q$33,$C237&gt;=Params!$Q$16+((Params!$S$32-Params!$Q$16)/(Params!$S$33-Params!$Q$33))*($B237-Params!$Q$33)),$I$2,"")</f>
        <v/>
      </c>
      <c r="J237" s="1" t="str">
        <f>IF(AND($C237&gt;=Params!$C$22,$C237&lt;Params!$C$22+((Params!$E$17-Params!$C$22)/(Params!$E$33-Params!$C$33))*($B237-Params!$C$33),$C237&lt;Params!$E$17+((Params!$F$22-Params!$E$17)/(Params!$F$33-Params!$E$33))*($B237-Params!$E$33)),$J$2,"")</f>
        <v/>
      </c>
      <c r="K237" s="1" t="str">
        <f>IF(AND($C237&gt;=Params!$E$17+((Params!$F$22-Params!$E$17)/(Params!$F$33-Params!$E$33))*($B237-Params!$E$33),$C237&gt;=Params!$F$22+((Params!$J$20-Params!$F$22)/(Params!$J$33-Params!$F$33))*($B237-Params!$F$33),$C237&lt;Params!$E$17+((Params!$H$13-Params!$E$17)/(Params!$H$33-Params!$E$33))*($B237-Params!$E$33),$C237&lt;Params!$H$13+((Params!$J$20-Params!$H$13)/(Params!$J$33-Params!$H$33))*($B237-Params!$H$33)),$K$2,"")</f>
        <v/>
      </c>
      <c r="L237" s="1" t="str">
        <f>IF(AND($C237&gt;=Params!$H$13+((Params!$J$20-Params!$H$13)/(Params!$J$33-Params!$H$33))*($B237-Params!$H$33),$C237&gt;=Params!$J$20+((Params!$N$18-Params!$J$20)/(Params!$N$33-Params!$J$33))*($B237-Params!$J$33),$C237&lt;Params!$H$13+((Params!$K$9-Params!$H$13)/(Params!$K$33-Params!$H$33))*($B237-Params!$H$33),$C237&lt;Params!$K$9+((Params!$N$18-Params!$K$9)/(Params!$N$33-Params!$K$33))*($B237-Params!$K$33)),$L$2,"")</f>
        <v/>
      </c>
      <c r="M237" s="2" t="str">
        <f>IF(AND($C237&gt;=Params!$K$9+((Params!$N$18-Params!$K$9)/(Params!$N$33-Params!$K$33))*($B237-Params!$K$33),$C237&gt;=Params!$N$18+((Params!$Q$16-Params!$N$18)/(Params!$Q$33-Params!$N267))*($B237-Params!$Q$33),$C237&lt;Params!$K$9+((Params!$L$5-Params!$K$9)/(Params!$L$33-Params!$K$33))*($B237-Params!$K$33),$C237&lt;Params!$L$5+((Params!$Q$4-Params!$L$5)/(Params!$Q$33-Params!$L$33))*($B237-Params!$L$33),$B237&lt;Params!$Q$33),$M$2,"")</f>
        <v/>
      </c>
      <c r="N237" s="3" t="str">
        <f>IF(OR(AND($C237&gt;=Params!$A$26,$B237&gt;=Params!$A$33,$B237&lt;Params!$C$33,$C237&lt;Params!$A$18+((Params!$C$13-Params!$A$18)/(Params!$C$33-Params!$A$33))*($B237-Params!$A$33)),AND($B237&gt;=Params!$C$33,$C237&gt;Params!$C$22+((Params!$E$17-Params!$C$22)/(Params!$E$33-Params!$C$33))*($B237-Params!$C$33),$C237&lt;Params!$C$13+((Params!$E$17-Params!$C$13)/(Params!$E$33-Params!$C$33))*($B237-Params!$C$33))),$N$2,"")</f>
        <v/>
      </c>
      <c r="O237" s="1" t="str">
        <f>IF(AND($C237&gt;=Params!$C$13+((Params!$E$17-Params!$C$13)/(Params!$E$33-Params!$C$33))*($B237-Params!$C$33),$C237&gt;=Params!$E$17+((Params!$H$13-Params!$E$17)/(Params!$H$33-Params!$E$33))*($B237-Params!$E$33),$C237&lt;Params!$C$13+((Params!$D$9-Params!$C$13)/(Params!$D$33-Params!$C$33))*($B237-Params!$C$33),$C237&lt;Params!$D$9+((Params!$H$13-Params!$D$9)/(Params!$H$33-Params!$D$33))*($B237-Params!$D$33)),$O$2,"")</f>
        <v/>
      </c>
      <c r="P237" s="1" t="str">
        <f>IF(AND($C237&gt;=Params!$D$9+((Params!$H$13-Params!$D$9)/(Params!$H$33-Params!$D$33))*($B237-Params!$D$33),$C237&gt;=Params!$H$13+((Params!$K$9-Params!$H$13)/(Params!$K$33-Params!$H$33))*($B237-Params!$H$33),$C237&lt;Params!$D$9+((Params!$G$4-Params!$D$9)/(Params!$G$33-Params!$D$33))*($B237-Params!$D$33),$C237&lt;Params!$G$4+((Params!$K$9-Params!$G$4)/(Params!$K$33-Params!$G$33))*($B237-Params!$G$33)),$P$2,"")</f>
        <v/>
      </c>
      <c r="Q237" s="1" t="str">
        <f>IF(AND($C237&gt;=Params!$G$4+((Params!$K$9-Params!$G$4)/(Params!$K$33-Params!$G$33))*($B237-Params!$G$33),$C237&gt;Params!$K$9+((Params!$L$5-Params!$K$9)/(Params!$L$33-Params!$K$33))*($B237-Params!$K$33),$C237&lt;Params!$G$4+((Params!$L$5-Params!$G$4)/(Params!$L$33-Params!$G$33))*($B237-Params!$G$33)),$Q$2,"")</f>
        <v/>
      </c>
      <c r="R237" s="2" t="str">
        <f>IF(AND(OR($B237&lt;Params!$A$33,AND($B237&gt;=Params!$A$33,$B237&lt;Params!$C$33,$C237&gt;=Params!$A$18+((Params!$C$13-Params!$A$18)/(Params!$C$33-Params!$A$33))*($B237-Params!$A$33)),AND($B237&gt;=Params!$C$33,$B237&lt;Params!$D$33,$C237&gt;=Params!$C$13+((Params!$D$9-Params!$C$13)/(Params!$D$33-Params!$C$33))*($B237-Params!$C$33)),AND($B237&gt;=Params!$D$33,$C237&gt;=Params!$D$9+((Params!$G$4-Params!$D$9)/(Params!$G$33-Params!$D$33))*($B237-Params!$D$33))),$C237&lt;Params!$G$4,$B237&gt;0,$C237&gt;0),$R$2,"")</f>
        <v/>
      </c>
      <c r="S237" s="18" t="str">
        <f t="shared" si="3"/>
        <v>Basalt</v>
      </c>
      <c r="T237" s="14" t="str">
        <f>IF(AND($S237&lt;&gt;$J$2,$S237&lt;&gt;$K$2,$S237&lt;&gt;$L$2),"",
IF($S237=$J$2,IF(Data!$C237&gt;=Data!$D237+2,"Hawaiite","Potassic Trachybasalt"),
IF($S237=$K$2,IF(Data!$C237&gt;=Data!$D237+2,"Mugearite","Shoshonite"),
IF($S237=$L$2,(IF(Data!$C237&gt;=Data!$D237+2,"Benmoreite","Latite")),""))))</f>
        <v/>
      </c>
    </row>
    <row r="238" spans="1:20" x14ac:dyDescent="0.2">
      <c r="A238" s="16">
        <f>Data!$A238</f>
        <v>24</v>
      </c>
      <c r="B238" s="27">
        <f>Data!$B238</f>
        <v>49.64</v>
      </c>
      <c r="C238" s="28">
        <f>Data!$C238+Data!$D238</f>
        <v>2.36</v>
      </c>
      <c r="D238" s="1" t="str">
        <f>IF(AND(AND($B238&gt;=Params!$A$33,$B238&lt;Params!$C$33),AND($C238&gt;=Params!$A$32,$C238&lt;Params!$A$26)),$D$2,"")</f>
        <v/>
      </c>
      <c r="E238" s="1" t="str">
        <f>IF(AND(AND($B238&gt;=Params!$C$33,$B238&lt;Params!$F$33),AND($C238&gt;=Params!$C$32,$C238&lt;Params!$C$22)),$E$2,"")</f>
        <v>Basalt</v>
      </c>
      <c r="F238" s="4" t="str">
        <f>IF(AND($B238&gt;=Params!$F$33,$B238&lt;Params!$J$33,$C238&lt;Params!$F$22+((Params!$J$20-Params!$F$22)/(Params!$J$33-Params!$F$33))*($B238-Params!$F$33)),$F$2,"")</f>
        <v/>
      </c>
      <c r="G238" s="4" t="str">
        <f>IF(AND($B238&gt;=Params!$J$33,$B238&lt;Params!$N$33,$C238&lt;Params!$J$20+((Params!$N$18-Params!$J$20)/(Params!$N$33-Params!$J$33))*($B238-Params!$J$33)),$G$2,"")</f>
        <v/>
      </c>
      <c r="H238" s="4" t="str">
        <f>IF(AND($B238&gt;=Params!$N$33,$C238&lt;Params!$N$18+((Params!$Q$16-Params!$N$18)/(Params!$Q$33-Params!$N$33))*($B238-Params!$N$33),C$3&lt;Params!$Q$16+((Params!$S$32-Params!$Q$16)/(Params!$S$33-Params!$Q$33))*($B238-Params!$Q$33)),$H$2,"")</f>
        <v/>
      </c>
      <c r="I238" s="12" t="str">
        <f>IF(AND($B238&gt;=Params!$Q$33,$C238&gt;=Params!$Q$16+((Params!$S$32-Params!$Q$16)/(Params!$S$33-Params!$Q$33))*($B238-Params!$Q$33)),$I$2,"")</f>
        <v/>
      </c>
      <c r="J238" s="1" t="str">
        <f>IF(AND($C238&gt;=Params!$C$22,$C238&lt;Params!$C$22+((Params!$E$17-Params!$C$22)/(Params!$E$33-Params!$C$33))*($B238-Params!$C$33),$C238&lt;Params!$E$17+((Params!$F$22-Params!$E$17)/(Params!$F$33-Params!$E$33))*($B238-Params!$E$33)),$J$2,"")</f>
        <v/>
      </c>
      <c r="K238" s="1" t="str">
        <f>IF(AND($C238&gt;=Params!$E$17+((Params!$F$22-Params!$E$17)/(Params!$F$33-Params!$E$33))*($B238-Params!$E$33),$C238&gt;=Params!$F$22+((Params!$J$20-Params!$F$22)/(Params!$J$33-Params!$F$33))*($B238-Params!$F$33),$C238&lt;Params!$E$17+((Params!$H$13-Params!$E$17)/(Params!$H$33-Params!$E$33))*($B238-Params!$E$33),$C238&lt;Params!$H$13+((Params!$J$20-Params!$H$13)/(Params!$J$33-Params!$H$33))*($B238-Params!$H$33)),$K$2,"")</f>
        <v/>
      </c>
      <c r="L238" s="1" t="str">
        <f>IF(AND($C238&gt;=Params!$H$13+((Params!$J$20-Params!$H$13)/(Params!$J$33-Params!$H$33))*($B238-Params!$H$33),$C238&gt;=Params!$J$20+((Params!$N$18-Params!$J$20)/(Params!$N$33-Params!$J$33))*($B238-Params!$J$33),$C238&lt;Params!$H$13+((Params!$K$9-Params!$H$13)/(Params!$K$33-Params!$H$33))*($B238-Params!$H$33),$C238&lt;Params!$K$9+((Params!$N$18-Params!$K$9)/(Params!$N$33-Params!$K$33))*($B238-Params!$K$33)),$L$2,"")</f>
        <v/>
      </c>
      <c r="M238" s="2" t="str">
        <f>IF(AND($C238&gt;=Params!$K$9+((Params!$N$18-Params!$K$9)/(Params!$N$33-Params!$K$33))*($B238-Params!$K$33),$C238&gt;=Params!$N$18+((Params!$Q$16-Params!$N$18)/(Params!$Q$33-Params!$N268))*($B238-Params!$Q$33),$C238&lt;Params!$K$9+((Params!$L$5-Params!$K$9)/(Params!$L$33-Params!$K$33))*($B238-Params!$K$33),$C238&lt;Params!$L$5+((Params!$Q$4-Params!$L$5)/(Params!$Q$33-Params!$L$33))*($B238-Params!$L$33),$B238&lt;Params!$Q$33),$M$2,"")</f>
        <v/>
      </c>
      <c r="N238" s="3" t="str">
        <f>IF(OR(AND($C238&gt;=Params!$A$26,$B238&gt;=Params!$A$33,$B238&lt;Params!$C$33,$C238&lt;Params!$A$18+((Params!$C$13-Params!$A$18)/(Params!$C$33-Params!$A$33))*($B238-Params!$A$33)),AND($B238&gt;=Params!$C$33,$C238&gt;Params!$C$22+((Params!$E$17-Params!$C$22)/(Params!$E$33-Params!$C$33))*($B238-Params!$C$33),$C238&lt;Params!$C$13+((Params!$E$17-Params!$C$13)/(Params!$E$33-Params!$C$33))*($B238-Params!$C$33))),$N$2,"")</f>
        <v/>
      </c>
      <c r="O238" s="1" t="str">
        <f>IF(AND($C238&gt;=Params!$C$13+((Params!$E$17-Params!$C$13)/(Params!$E$33-Params!$C$33))*($B238-Params!$C$33),$C238&gt;=Params!$E$17+((Params!$H$13-Params!$E$17)/(Params!$H$33-Params!$E$33))*($B238-Params!$E$33),$C238&lt;Params!$C$13+((Params!$D$9-Params!$C$13)/(Params!$D$33-Params!$C$33))*($B238-Params!$C$33),$C238&lt;Params!$D$9+((Params!$H$13-Params!$D$9)/(Params!$H$33-Params!$D$33))*($B238-Params!$D$33)),$O$2,"")</f>
        <v/>
      </c>
      <c r="P238" s="1" t="str">
        <f>IF(AND($C238&gt;=Params!$D$9+((Params!$H$13-Params!$D$9)/(Params!$H$33-Params!$D$33))*($B238-Params!$D$33),$C238&gt;=Params!$H$13+((Params!$K$9-Params!$H$13)/(Params!$K$33-Params!$H$33))*($B238-Params!$H$33),$C238&lt;Params!$D$9+((Params!$G$4-Params!$D$9)/(Params!$G$33-Params!$D$33))*($B238-Params!$D$33),$C238&lt;Params!$G$4+((Params!$K$9-Params!$G$4)/(Params!$K$33-Params!$G$33))*($B238-Params!$G$33)),$P$2,"")</f>
        <v/>
      </c>
      <c r="Q238" s="1" t="str">
        <f>IF(AND($C238&gt;=Params!$G$4+((Params!$K$9-Params!$G$4)/(Params!$K$33-Params!$G$33))*($B238-Params!$G$33),$C238&gt;Params!$K$9+((Params!$L$5-Params!$K$9)/(Params!$L$33-Params!$K$33))*($B238-Params!$K$33),$C238&lt;Params!$G$4+((Params!$L$5-Params!$G$4)/(Params!$L$33-Params!$G$33))*($B238-Params!$G$33)),$Q$2,"")</f>
        <v/>
      </c>
      <c r="R238" s="2" t="str">
        <f>IF(AND(OR($B238&lt;Params!$A$33,AND($B238&gt;=Params!$A$33,$B238&lt;Params!$C$33,$C238&gt;=Params!$A$18+((Params!$C$13-Params!$A$18)/(Params!$C$33-Params!$A$33))*($B238-Params!$A$33)),AND($B238&gt;=Params!$C$33,$B238&lt;Params!$D$33,$C238&gt;=Params!$C$13+((Params!$D$9-Params!$C$13)/(Params!$D$33-Params!$C$33))*($B238-Params!$C$33)),AND($B238&gt;=Params!$D$33,$C238&gt;=Params!$D$9+((Params!$G$4-Params!$D$9)/(Params!$G$33-Params!$D$33))*($B238-Params!$D$33))),$C238&lt;Params!$G$4,$B238&gt;0,$C238&gt;0),$R$2,"")</f>
        <v/>
      </c>
      <c r="S238" s="18" t="str">
        <f t="shared" si="3"/>
        <v>Basalt</v>
      </c>
      <c r="T238" s="14" t="str">
        <f>IF(AND($S238&lt;&gt;$J$2,$S238&lt;&gt;$K$2,$S238&lt;&gt;$L$2),"",
IF($S238=$J$2,IF(Data!$C238&gt;=Data!$D238+2,"Hawaiite","Potassic Trachybasalt"),
IF($S238=$K$2,IF(Data!$C238&gt;=Data!$D238+2,"Mugearite","Shoshonite"),
IF($S238=$L$2,(IF(Data!$C238&gt;=Data!$D238+2,"Benmoreite","Latite")),""))))</f>
        <v/>
      </c>
    </row>
    <row r="239" spans="1:20" x14ac:dyDescent="0.2">
      <c r="A239" s="16">
        <f>Data!$A239</f>
        <v>23</v>
      </c>
      <c r="B239" s="27">
        <f>Data!$B239</f>
        <v>49.64</v>
      </c>
      <c r="C239" s="28">
        <f>Data!$C239+Data!$D239</f>
        <v>2.36</v>
      </c>
      <c r="D239" s="1" t="str">
        <f>IF(AND(AND($B239&gt;=Params!$A$33,$B239&lt;Params!$C$33),AND($C239&gt;=Params!$A$32,$C239&lt;Params!$A$26)),$D$2,"")</f>
        <v/>
      </c>
      <c r="E239" s="1" t="str">
        <f>IF(AND(AND($B239&gt;=Params!$C$33,$B239&lt;Params!$F$33),AND($C239&gt;=Params!$C$32,$C239&lt;Params!$C$22)),$E$2,"")</f>
        <v>Basalt</v>
      </c>
      <c r="F239" s="4" t="str">
        <f>IF(AND($B239&gt;=Params!$F$33,$B239&lt;Params!$J$33,$C239&lt;Params!$F$22+((Params!$J$20-Params!$F$22)/(Params!$J$33-Params!$F$33))*($B239-Params!$F$33)),$F$2,"")</f>
        <v/>
      </c>
      <c r="G239" s="4" t="str">
        <f>IF(AND($B239&gt;=Params!$J$33,$B239&lt;Params!$N$33,$C239&lt;Params!$J$20+((Params!$N$18-Params!$J$20)/(Params!$N$33-Params!$J$33))*($B239-Params!$J$33)),$G$2,"")</f>
        <v/>
      </c>
      <c r="H239" s="4" t="str">
        <f>IF(AND($B239&gt;=Params!$N$33,$C239&lt;Params!$N$18+((Params!$Q$16-Params!$N$18)/(Params!$Q$33-Params!$N$33))*($B239-Params!$N$33),C$3&lt;Params!$Q$16+((Params!$S$32-Params!$Q$16)/(Params!$S$33-Params!$Q$33))*($B239-Params!$Q$33)),$H$2,"")</f>
        <v/>
      </c>
      <c r="I239" s="12" t="str">
        <f>IF(AND($B239&gt;=Params!$Q$33,$C239&gt;=Params!$Q$16+((Params!$S$32-Params!$Q$16)/(Params!$S$33-Params!$Q$33))*($B239-Params!$Q$33)),$I$2,"")</f>
        <v/>
      </c>
      <c r="J239" s="1" t="str">
        <f>IF(AND($C239&gt;=Params!$C$22,$C239&lt;Params!$C$22+((Params!$E$17-Params!$C$22)/(Params!$E$33-Params!$C$33))*($B239-Params!$C$33),$C239&lt;Params!$E$17+((Params!$F$22-Params!$E$17)/(Params!$F$33-Params!$E$33))*($B239-Params!$E$33)),$J$2,"")</f>
        <v/>
      </c>
      <c r="K239" s="1" t="str">
        <f>IF(AND($C239&gt;=Params!$E$17+((Params!$F$22-Params!$E$17)/(Params!$F$33-Params!$E$33))*($B239-Params!$E$33),$C239&gt;=Params!$F$22+((Params!$J$20-Params!$F$22)/(Params!$J$33-Params!$F$33))*($B239-Params!$F$33),$C239&lt;Params!$E$17+((Params!$H$13-Params!$E$17)/(Params!$H$33-Params!$E$33))*($B239-Params!$E$33),$C239&lt;Params!$H$13+((Params!$J$20-Params!$H$13)/(Params!$J$33-Params!$H$33))*($B239-Params!$H$33)),$K$2,"")</f>
        <v/>
      </c>
      <c r="L239" s="1" t="str">
        <f>IF(AND($C239&gt;=Params!$H$13+((Params!$J$20-Params!$H$13)/(Params!$J$33-Params!$H$33))*($B239-Params!$H$33),$C239&gt;=Params!$J$20+((Params!$N$18-Params!$J$20)/(Params!$N$33-Params!$J$33))*($B239-Params!$J$33),$C239&lt;Params!$H$13+((Params!$K$9-Params!$H$13)/(Params!$K$33-Params!$H$33))*($B239-Params!$H$33),$C239&lt;Params!$K$9+((Params!$N$18-Params!$K$9)/(Params!$N$33-Params!$K$33))*($B239-Params!$K$33)),$L$2,"")</f>
        <v/>
      </c>
      <c r="M239" s="2" t="str">
        <f>IF(AND($C239&gt;=Params!$K$9+((Params!$N$18-Params!$K$9)/(Params!$N$33-Params!$K$33))*($B239-Params!$K$33),$C239&gt;=Params!$N$18+((Params!$Q$16-Params!$N$18)/(Params!$Q$33-Params!$N269))*($B239-Params!$Q$33),$C239&lt;Params!$K$9+((Params!$L$5-Params!$K$9)/(Params!$L$33-Params!$K$33))*($B239-Params!$K$33),$C239&lt;Params!$L$5+((Params!$Q$4-Params!$L$5)/(Params!$Q$33-Params!$L$33))*($B239-Params!$L$33),$B239&lt;Params!$Q$33),$M$2,"")</f>
        <v/>
      </c>
      <c r="N239" s="3" t="str">
        <f>IF(OR(AND($C239&gt;=Params!$A$26,$B239&gt;=Params!$A$33,$B239&lt;Params!$C$33,$C239&lt;Params!$A$18+((Params!$C$13-Params!$A$18)/(Params!$C$33-Params!$A$33))*($B239-Params!$A$33)),AND($B239&gt;=Params!$C$33,$C239&gt;Params!$C$22+((Params!$E$17-Params!$C$22)/(Params!$E$33-Params!$C$33))*($B239-Params!$C$33),$C239&lt;Params!$C$13+((Params!$E$17-Params!$C$13)/(Params!$E$33-Params!$C$33))*($B239-Params!$C$33))),$N$2,"")</f>
        <v/>
      </c>
      <c r="O239" s="1" t="str">
        <f>IF(AND($C239&gt;=Params!$C$13+((Params!$E$17-Params!$C$13)/(Params!$E$33-Params!$C$33))*($B239-Params!$C$33),$C239&gt;=Params!$E$17+((Params!$H$13-Params!$E$17)/(Params!$H$33-Params!$E$33))*($B239-Params!$E$33),$C239&lt;Params!$C$13+((Params!$D$9-Params!$C$13)/(Params!$D$33-Params!$C$33))*($B239-Params!$C$33),$C239&lt;Params!$D$9+((Params!$H$13-Params!$D$9)/(Params!$H$33-Params!$D$33))*($B239-Params!$D$33)),$O$2,"")</f>
        <v/>
      </c>
      <c r="P239" s="1" t="str">
        <f>IF(AND($C239&gt;=Params!$D$9+((Params!$H$13-Params!$D$9)/(Params!$H$33-Params!$D$33))*($B239-Params!$D$33),$C239&gt;=Params!$H$13+((Params!$K$9-Params!$H$13)/(Params!$K$33-Params!$H$33))*($B239-Params!$H$33),$C239&lt;Params!$D$9+((Params!$G$4-Params!$D$9)/(Params!$G$33-Params!$D$33))*($B239-Params!$D$33),$C239&lt;Params!$G$4+((Params!$K$9-Params!$G$4)/(Params!$K$33-Params!$G$33))*($B239-Params!$G$33)),$P$2,"")</f>
        <v/>
      </c>
      <c r="Q239" s="1" t="str">
        <f>IF(AND($C239&gt;=Params!$G$4+((Params!$K$9-Params!$G$4)/(Params!$K$33-Params!$G$33))*($B239-Params!$G$33),$C239&gt;Params!$K$9+((Params!$L$5-Params!$K$9)/(Params!$L$33-Params!$K$33))*($B239-Params!$K$33),$C239&lt;Params!$G$4+((Params!$L$5-Params!$G$4)/(Params!$L$33-Params!$G$33))*($B239-Params!$G$33)),$Q$2,"")</f>
        <v/>
      </c>
      <c r="R239" s="2" t="str">
        <f>IF(AND(OR($B239&lt;Params!$A$33,AND($B239&gt;=Params!$A$33,$B239&lt;Params!$C$33,$C239&gt;=Params!$A$18+((Params!$C$13-Params!$A$18)/(Params!$C$33-Params!$A$33))*($B239-Params!$A$33)),AND($B239&gt;=Params!$C$33,$B239&lt;Params!$D$33,$C239&gt;=Params!$C$13+((Params!$D$9-Params!$C$13)/(Params!$D$33-Params!$C$33))*($B239-Params!$C$33)),AND($B239&gt;=Params!$D$33,$C239&gt;=Params!$D$9+((Params!$G$4-Params!$D$9)/(Params!$G$33-Params!$D$33))*($B239-Params!$D$33))),$C239&lt;Params!$G$4,$B239&gt;0,$C239&gt;0),$R$2,"")</f>
        <v/>
      </c>
      <c r="S239" s="18" t="str">
        <f t="shared" si="3"/>
        <v>Basalt</v>
      </c>
      <c r="T239" s="14" t="str">
        <f>IF(AND($S239&lt;&gt;$J$2,$S239&lt;&gt;$K$2,$S239&lt;&gt;$L$2),"",
IF($S239=$J$2,IF(Data!$C239&gt;=Data!$D239+2,"Hawaiite","Potassic Trachybasalt"),
IF($S239=$K$2,IF(Data!$C239&gt;=Data!$D239+2,"Mugearite","Shoshonite"),
IF($S239=$L$2,(IF(Data!$C239&gt;=Data!$D239+2,"Benmoreite","Latite")),""))))</f>
        <v/>
      </c>
    </row>
    <row r="240" spans="1:20" x14ac:dyDescent="0.2">
      <c r="A240" s="16">
        <f>Data!$A240</f>
        <v>27</v>
      </c>
      <c r="B240" s="27">
        <f>Data!$B240</f>
        <v>49.64</v>
      </c>
      <c r="C240" s="28">
        <f>Data!$C240+Data!$D240</f>
        <v>2.36</v>
      </c>
      <c r="D240" s="1" t="str">
        <f>IF(AND(AND($B240&gt;=Params!$A$33,$B240&lt;Params!$C$33),AND($C240&gt;=Params!$A$32,$C240&lt;Params!$A$26)),$D$2,"")</f>
        <v/>
      </c>
      <c r="E240" s="1" t="str">
        <f>IF(AND(AND($B240&gt;=Params!$C$33,$B240&lt;Params!$F$33),AND($C240&gt;=Params!$C$32,$C240&lt;Params!$C$22)),$E$2,"")</f>
        <v>Basalt</v>
      </c>
      <c r="F240" s="4" t="str">
        <f>IF(AND($B240&gt;=Params!$F$33,$B240&lt;Params!$J$33,$C240&lt;Params!$F$22+((Params!$J$20-Params!$F$22)/(Params!$J$33-Params!$F$33))*($B240-Params!$F$33)),$F$2,"")</f>
        <v/>
      </c>
      <c r="G240" s="4" t="str">
        <f>IF(AND($B240&gt;=Params!$J$33,$B240&lt;Params!$N$33,$C240&lt;Params!$J$20+((Params!$N$18-Params!$J$20)/(Params!$N$33-Params!$J$33))*($B240-Params!$J$33)),$G$2,"")</f>
        <v/>
      </c>
      <c r="H240" s="4" t="str">
        <f>IF(AND($B240&gt;=Params!$N$33,$C240&lt;Params!$N$18+((Params!$Q$16-Params!$N$18)/(Params!$Q$33-Params!$N$33))*($B240-Params!$N$33),C$3&lt;Params!$Q$16+((Params!$S$32-Params!$Q$16)/(Params!$S$33-Params!$Q$33))*($B240-Params!$Q$33)),$H$2,"")</f>
        <v/>
      </c>
      <c r="I240" s="12" t="str">
        <f>IF(AND($B240&gt;=Params!$Q$33,$C240&gt;=Params!$Q$16+((Params!$S$32-Params!$Q$16)/(Params!$S$33-Params!$Q$33))*($B240-Params!$Q$33)),$I$2,"")</f>
        <v/>
      </c>
      <c r="J240" s="1" t="str">
        <f>IF(AND($C240&gt;=Params!$C$22,$C240&lt;Params!$C$22+((Params!$E$17-Params!$C$22)/(Params!$E$33-Params!$C$33))*($B240-Params!$C$33),$C240&lt;Params!$E$17+((Params!$F$22-Params!$E$17)/(Params!$F$33-Params!$E$33))*($B240-Params!$E$33)),$J$2,"")</f>
        <v/>
      </c>
      <c r="K240" s="1" t="str">
        <f>IF(AND($C240&gt;=Params!$E$17+((Params!$F$22-Params!$E$17)/(Params!$F$33-Params!$E$33))*($B240-Params!$E$33),$C240&gt;=Params!$F$22+((Params!$J$20-Params!$F$22)/(Params!$J$33-Params!$F$33))*($B240-Params!$F$33),$C240&lt;Params!$E$17+((Params!$H$13-Params!$E$17)/(Params!$H$33-Params!$E$33))*($B240-Params!$E$33),$C240&lt;Params!$H$13+((Params!$J$20-Params!$H$13)/(Params!$J$33-Params!$H$33))*($B240-Params!$H$33)),$K$2,"")</f>
        <v/>
      </c>
      <c r="L240" s="1" t="str">
        <f>IF(AND($C240&gt;=Params!$H$13+((Params!$J$20-Params!$H$13)/(Params!$J$33-Params!$H$33))*($B240-Params!$H$33),$C240&gt;=Params!$J$20+((Params!$N$18-Params!$J$20)/(Params!$N$33-Params!$J$33))*($B240-Params!$J$33),$C240&lt;Params!$H$13+((Params!$K$9-Params!$H$13)/(Params!$K$33-Params!$H$33))*($B240-Params!$H$33),$C240&lt;Params!$K$9+((Params!$N$18-Params!$K$9)/(Params!$N$33-Params!$K$33))*($B240-Params!$K$33)),$L$2,"")</f>
        <v/>
      </c>
      <c r="M240" s="2" t="str">
        <f>IF(AND($C240&gt;=Params!$K$9+((Params!$N$18-Params!$K$9)/(Params!$N$33-Params!$K$33))*($B240-Params!$K$33),$C240&gt;=Params!$N$18+((Params!$Q$16-Params!$N$18)/(Params!$Q$33-Params!$N270))*($B240-Params!$Q$33),$C240&lt;Params!$K$9+((Params!$L$5-Params!$K$9)/(Params!$L$33-Params!$K$33))*($B240-Params!$K$33),$C240&lt;Params!$L$5+((Params!$Q$4-Params!$L$5)/(Params!$Q$33-Params!$L$33))*($B240-Params!$L$33),$B240&lt;Params!$Q$33),$M$2,"")</f>
        <v/>
      </c>
      <c r="N240" s="3" t="str">
        <f>IF(OR(AND($C240&gt;=Params!$A$26,$B240&gt;=Params!$A$33,$B240&lt;Params!$C$33,$C240&lt;Params!$A$18+((Params!$C$13-Params!$A$18)/(Params!$C$33-Params!$A$33))*($B240-Params!$A$33)),AND($B240&gt;=Params!$C$33,$C240&gt;Params!$C$22+((Params!$E$17-Params!$C$22)/(Params!$E$33-Params!$C$33))*($B240-Params!$C$33),$C240&lt;Params!$C$13+((Params!$E$17-Params!$C$13)/(Params!$E$33-Params!$C$33))*($B240-Params!$C$33))),$N$2,"")</f>
        <v/>
      </c>
      <c r="O240" s="1" t="str">
        <f>IF(AND($C240&gt;=Params!$C$13+((Params!$E$17-Params!$C$13)/(Params!$E$33-Params!$C$33))*($B240-Params!$C$33),$C240&gt;=Params!$E$17+((Params!$H$13-Params!$E$17)/(Params!$H$33-Params!$E$33))*($B240-Params!$E$33),$C240&lt;Params!$C$13+((Params!$D$9-Params!$C$13)/(Params!$D$33-Params!$C$33))*($B240-Params!$C$33),$C240&lt;Params!$D$9+((Params!$H$13-Params!$D$9)/(Params!$H$33-Params!$D$33))*($B240-Params!$D$33)),$O$2,"")</f>
        <v/>
      </c>
      <c r="P240" s="1" t="str">
        <f>IF(AND($C240&gt;=Params!$D$9+((Params!$H$13-Params!$D$9)/(Params!$H$33-Params!$D$33))*($B240-Params!$D$33),$C240&gt;=Params!$H$13+((Params!$K$9-Params!$H$13)/(Params!$K$33-Params!$H$33))*($B240-Params!$H$33),$C240&lt;Params!$D$9+((Params!$G$4-Params!$D$9)/(Params!$G$33-Params!$D$33))*($B240-Params!$D$33),$C240&lt;Params!$G$4+((Params!$K$9-Params!$G$4)/(Params!$K$33-Params!$G$33))*($B240-Params!$G$33)),$P$2,"")</f>
        <v/>
      </c>
      <c r="Q240" s="1" t="str">
        <f>IF(AND($C240&gt;=Params!$G$4+((Params!$K$9-Params!$G$4)/(Params!$K$33-Params!$G$33))*($B240-Params!$G$33),$C240&gt;Params!$K$9+((Params!$L$5-Params!$K$9)/(Params!$L$33-Params!$K$33))*($B240-Params!$K$33),$C240&lt;Params!$G$4+((Params!$L$5-Params!$G$4)/(Params!$L$33-Params!$G$33))*($B240-Params!$G$33)),$Q$2,"")</f>
        <v/>
      </c>
      <c r="R240" s="2" t="str">
        <f>IF(AND(OR($B240&lt;Params!$A$33,AND($B240&gt;=Params!$A$33,$B240&lt;Params!$C$33,$C240&gt;=Params!$A$18+((Params!$C$13-Params!$A$18)/(Params!$C$33-Params!$A$33))*($B240-Params!$A$33)),AND($B240&gt;=Params!$C$33,$B240&lt;Params!$D$33,$C240&gt;=Params!$C$13+((Params!$D$9-Params!$C$13)/(Params!$D$33-Params!$C$33))*($B240-Params!$C$33)),AND($B240&gt;=Params!$D$33,$C240&gt;=Params!$D$9+((Params!$G$4-Params!$D$9)/(Params!$G$33-Params!$D$33))*($B240-Params!$D$33))),$C240&lt;Params!$G$4,$B240&gt;0,$C240&gt;0),$R$2,"")</f>
        <v/>
      </c>
      <c r="S240" s="18" t="str">
        <f t="shared" si="3"/>
        <v>Basalt</v>
      </c>
      <c r="T240" s="14" t="str">
        <f>IF(AND($S240&lt;&gt;$J$2,$S240&lt;&gt;$K$2,$S240&lt;&gt;$L$2),"",
IF($S240=$J$2,IF(Data!$C240&gt;=Data!$D240+2,"Hawaiite","Potassic Trachybasalt"),
IF($S240=$K$2,IF(Data!$C240&gt;=Data!$D240+2,"Mugearite","Shoshonite"),
IF($S240=$L$2,(IF(Data!$C240&gt;=Data!$D240+2,"Benmoreite","Latite")),""))))</f>
        <v/>
      </c>
    </row>
    <row r="241" spans="1:20" x14ac:dyDescent="0.2">
      <c r="A241" s="16">
        <f>Data!$A241</f>
        <v>26</v>
      </c>
      <c r="B241" s="27">
        <f>Data!$B241</f>
        <v>49.64</v>
      </c>
      <c r="C241" s="28">
        <f>Data!$C241+Data!$D241</f>
        <v>2.36</v>
      </c>
      <c r="D241" s="1" t="str">
        <f>IF(AND(AND($B241&gt;=Params!$A$33,$B241&lt;Params!$C$33),AND($C241&gt;=Params!$A$32,$C241&lt;Params!$A$26)),$D$2,"")</f>
        <v/>
      </c>
      <c r="E241" s="1" t="str">
        <f>IF(AND(AND($B241&gt;=Params!$C$33,$B241&lt;Params!$F$33),AND($C241&gt;=Params!$C$32,$C241&lt;Params!$C$22)),$E$2,"")</f>
        <v>Basalt</v>
      </c>
      <c r="F241" s="4" t="str">
        <f>IF(AND($B241&gt;=Params!$F$33,$B241&lt;Params!$J$33,$C241&lt;Params!$F$22+((Params!$J$20-Params!$F$22)/(Params!$J$33-Params!$F$33))*($B241-Params!$F$33)),$F$2,"")</f>
        <v/>
      </c>
      <c r="G241" s="4" t="str">
        <f>IF(AND($B241&gt;=Params!$J$33,$B241&lt;Params!$N$33,$C241&lt;Params!$J$20+((Params!$N$18-Params!$J$20)/(Params!$N$33-Params!$J$33))*($B241-Params!$J$33)),$G$2,"")</f>
        <v/>
      </c>
      <c r="H241" s="4" t="str">
        <f>IF(AND($B241&gt;=Params!$N$33,$C241&lt;Params!$N$18+((Params!$Q$16-Params!$N$18)/(Params!$Q$33-Params!$N$33))*($B241-Params!$N$33),C$3&lt;Params!$Q$16+((Params!$S$32-Params!$Q$16)/(Params!$S$33-Params!$Q$33))*($B241-Params!$Q$33)),$H$2,"")</f>
        <v/>
      </c>
      <c r="I241" s="12" t="str">
        <f>IF(AND($B241&gt;=Params!$Q$33,$C241&gt;=Params!$Q$16+((Params!$S$32-Params!$Q$16)/(Params!$S$33-Params!$Q$33))*($B241-Params!$Q$33)),$I$2,"")</f>
        <v/>
      </c>
      <c r="J241" s="1" t="str">
        <f>IF(AND($C241&gt;=Params!$C$22,$C241&lt;Params!$C$22+((Params!$E$17-Params!$C$22)/(Params!$E$33-Params!$C$33))*($B241-Params!$C$33),$C241&lt;Params!$E$17+((Params!$F$22-Params!$E$17)/(Params!$F$33-Params!$E$33))*($B241-Params!$E$33)),$J$2,"")</f>
        <v/>
      </c>
      <c r="K241" s="1" t="str">
        <f>IF(AND($C241&gt;=Params!$E$17+((Params!$F$22-Params!$E$17)/(Params!$F$33-Params!$E$33))*($B241-Params!$E$33),$C241&gt;=Params!$F$22+((Params!$J$20-Params!$F$22)/(Params!$J$33-Params!$F$33))*($B241-Params!$F$33),$C241&lt;Params!$E$17+((Params!$H$13-Params!$E$17)/(Params!$H$33-Params!$E$33))*($B241-Params!$E$33),$C241&lt;Params!$H$13+((Params!$J$20-Params!$H$13)/(Params!$J$33-Params!$H$33))*($B241-Params!$H$33)),$K$2,"")</f>
        <v/>
      </c>
      <c r="L241" s="1" t="str">
        <f>IF(AND($C241&gt;=Params!$H$13+((Params!$J$20-Params!$H$13)/(Params!$J$33-Params!$H$33))*($B241-Params!$H$33),$C241&gt;=Params!$J$20+((Params!$N$18-Params!$J$20)/(Params!$N$33-Params!$J$33))*($B241-Params!$J$33),$C241&lt;Params!$H$13+((Params!$K$9-Params!$H$13)/(Params!$K$33-Params!$H$33))*($B241-Params!$H$33),$C241&lt;Params!$K$9+((Params!$N$18-Params!$K$9)/(Params!$N$33-Params!$K$33))*($B241-Params!$K$33)),$L$2,"")</f>
        <v/>
      </c>
      <c r="M241" s="2" t="str">
        <f>IF(AND($C241&gt;=Params!$K$9+((Params!$N$18-Params!$K$9)/(Params!$N$33-Params!$K$33))*($B241-Params!$K$33),$C241&gt;=Params!$N$18+((Params!$Q$16-Params!$N$18)/(Params!$Q$33-Params!$N271))*($B241-Params!$Q$33),$C241&lt;Params!$K$9+((Params!$L$5-Params!$K$9)/(Params!$L$33-Params!$K$33))*($B241-Params!$K$33),$C241&lt;Params!$L$5+((Params!$Q$4-Params!$L$5)/(Params!$Q$33-Params!$L$33))*($B241-Params!$L$33),$B241&lt;Params!$Q$33),$M$2,"")</f>
        <v/>
      </c>
      <c r="N241" s="3" t="str">
        <f>IF(OR(AND($C241&gt;=Params!$A$26,$B241&gt;=Params!$A$33,$B241&lt;Params!$C$33,$C241&lt;Params!$A$18+((Params!$C$13-Params!$A$18)/(Params!$C$33-Params!$A$33))*($B241-Params!$A$33)),AND($B241&gt;=Params!$C$33,$C241&gt;Params!$C$22+((Params!$E$17-Params!$C$22)/(Params!$E$33-Params!$C$33))*($B241-Params!$C$33),$C241&lt;Params!$C$13+((Params!$E$17-Params!$C$13)/(Params!$E$33-Params!$C$33))*($B241-Params!$C$33))),$N$2,"")</f>
        <v/>
      </c>
      <c r="O241" s="1" t="str">
        <f>IF(AND($C241&gt;=Params!$C$13+((Params!$E$17-Params!$C$13)/(Params!$E$33-Params!$C$33))*($B241-Params!$C$33),$C241&gt;=Params!$E$17+((Params!$H$13-Params!$E$17)/(Params!$H$33-Params!$E$33))*($B241-Params!$E$33),$C241&lt;Params!$C$13+((Params!$D$9-Params!$C$13)/(Params!$D$33-Params!$C$33))*($B241-Params!$C$33),$C241&lt;Params!$D$9+((Params!$H$13-Params!$D$9)/(Params!$H$33-Params!$D$33))*($B241-Params!$D$33)),$O$2,"")</f>
        <v/>
      </c>
      <c r="P241" s="1" t="str">
        <f>IF(AND($C241&gt;=Params!$D$9+((Params!$H$13-Params!$D$9)/(Params!$H$33-Params!$D$33))*($B241-Params!$D$33),$C241&gt;=Params!$H$13+((Params!$K$9-Params!$H$13)/(Params!$K$33-Params!$H$33))*($B241-Params!$H$33),$C241&lt;Params!$D$9+((Params!$G$4-Params!$D$9)/(Params!$G$33-Params!$D$33))*($B241-Params!$D$33),$C241&lt;Params!$G$4+((Params!$K$9-Params!$G$4)/(Params!$K$33-Params!$G$33))*($B241-Params!$G$33)),$P$2,"")</f>
        <v/>
      </c>
      <c r="Q241" s="1" t="str">
        <f>IF(AND($C241&gt;=Params!$G$4+((Params!$K$9-Params!$G$4)/(Params!$K$33-Params!$G$33))*($B241-Params!$G$33),$C241&gt;Params!$K$9+((Params!$L$5-Params!$K$9)/(Params!$L$33-Params!$K$33))*($B241-Params!$K$33),$C241&lt;Params!$G$4+((Params!$L$5-Params!$G$4)/(Params!$L$33-Params!$G$33))*($B241-Params!$G$33)),$Q$2,"")</f>
        <v/>
      </c>
      <c r="R241" s="2" t="str">
        <f>IF(AND(OR($B241&lt;Params!$A$33,AND($B241&gt;=Params!$A$33,$B241&lt;Params!$C$33,$C241&gt;=Params!$A$18+((Params!$C$13-Params!$A$18)/(Params!$C$33-Params!$A$33))*($B241-Params!$A$33)),AND($B241&gt;=Params!$C$33,$B241&lt;Params!$D$33,$C241&gt;=Params!$C$13+((Params!$D$9-Params!$C$13)/(Params!$D$33-Params!$C$33))*($B241-Params!$C$33)),AND($B241&gt;=Params!$D$33,$C241&gt;=Params!$D$9+((Params!$G$4-Params!$D$9)/(Params!$G$33-Params!$D$33))*($B241-Params!$D$33))),$C241&lt;Params!$G$4,$B241&gt;0,$C241&gt;0),$R$2,"")</f>
        <v/>
      </c>
      <c r="S241" s="18" t="str">
        <f t="shared" si="3"/>
        <v>Basalt</v>
      </c>
      <c r="T241" s="14" t="str">
        <f>IF(AND($S241&lt;&gt;$J$2,$S241&lt;&gt;$K$2,$S241&lt;&gt;$L$2),"",
IF($S241=$J$2,IF(Data!$C241&gt;=Data!$D241+2,"Hawaiite","Potassic Trachybasalt"),
IF($S241=$K$2,IF(Data!$C241&gt;=Data!$D241+2,"Mugearite","Shoshonite"),
IF($S241=$L$2,(IF(Data!$C241&gt;=Data!$D241+2,"Benmoreite","Latite")),""))))</f>
        <v/>
      </c>
    </row>
    <row r="242" spans="1:20" x14ac:dyDescent="0.2">
      <c r="A242" s="16" t="str">
        <f>Data!$A242</f>
        <v>AH2, phonotephrite; Na/(Na+K)=0.60  - a synthetic analog of the phonotephritic Mt. Mellone lava flow from Alban Hills Volcanic District (Central Italy), same as Alb1 used by Behrens et al, 2009; Iacono-Marziano, 2007 and Freda et al., 2008)</v>
      </c>
      <c r="B242" s="27">
        <f>Data!$B242</f>
        <v>49.65</v>
      </c>
      <c r="C242" s="28">
        <f>Data!$C242+Data!$D242</f>
        <v>9.34</v>
      </c>
      <c r="D242" s="1" t="str">
        <f>IF(AND(AND($B242&gt;=Params!$A$33,$B242&lt;Params!$C$33),AND($C242&gt;=Params!$A$32,$C242&lt;Params!$A$26)),$D$2,"")</f>
        <v/>
      </c>
      <c r="E242" s="1" t="str">
        <f>IF(AND(AND($B242&gt;=Params!$C$33,$B242&lt;Params!$F$33),AND($C242&gt;=Params!$C$32,$C242&lt;Params!$C$22)),$E$2,"")</f>
        <v/>
      </c>
      <c r="F242" s="4" t="str">
        <f>IF(AND($B242&gt;=Params!$F$33,$B242&lt;Params!$J$33,$C242&lt;Params!$F$22+((Params!$J$20-Params!$F$22)/(Params!$J$33-Params!$F$33))*($B242-Params!$F$33)),$F$2,"")</f>
        <v/>
      </c>
      <c r="G242" s="4" t="str">
        <f>IF(AND($B242&gt;=Params!$J$33,$B242&lt;Params!$N$33,$C242&lt;Params!$J$20+((Params!$N$18-Params!$J$20)/(Params!$N$33-Params!$J$33))*($B242-Params!$J$33)),$G$2,"")</f>
        <v/>
      </c>
      <c r="H242" s="4" t="str">
        <f>IF(AND($B242&gt;=Params!$N$33,$C242&lt;Params!$N$18+((Params!$Q$16-Params!$N$18)/(Params!$Q$33-Params!$N$33))*($B242-Params!$N$33),C$3&lt;Params!$Q$16+((Params!$S$32-Params!$Q$16)/(Params!$S$33-Params!$Q$33))*($B242-Params!$Q$33)),$H$2,"")</f>
        <v/>
      </c>
      <c r="I242" s="12" t="str">
        <f>IF(AND($B242&gt;=Params!$Q$33,$C242&gt;=Params!$Q$16+((Params!$S$32-Params!$Q$16)/(Params!$S$33-Params!$Q$33))*($B242-Params!$Q$33)),$I$2,"")</f>
        <v/>
      </c>
      <c r="J242" s="1" t="str">
        <f>IF(AND($C242&gt;=Params!$C$22,$C242&lt;Params!$C$22+((Params!$E$17-Params!$C$22)/(Params!$E$33-Params!$C$33))*($B242-Params!$C$33),$C242&lt;Params!$E$17+((Params!$F$22-Params!$E$17)/(Params!$F$33-Params!$E$33))*($B242-Params!$E$33)),$J$2,"")</f>
        <v/>
      </c>
      <c r="K242" s="1" t="str">
        <f>IF(AND($C242&gt;=Params!$E$17+((Params!$F$22-Params!$E$17)/(Params!$F$33-Params!$E$33))*($B242-Params!$E$33),$C242&gt;=Params!$F$22+((Params!$J$20-Params!$F$22)/(Params!$J$33-Params!$F$33))*($B242-Params!$F$33),$C242&lt;Params!$E$17+((Params!$H$13-Params!$E$17)/(Params!$H$33-Params!$E$33))*($B242-Params!$E$33),$C242&lt;Params!$H$13+((Params!$J$20-Params!$H$13)/(Params!$J$33-Params!$H$33))*($B242-Params!$H$33)),$K$2,"")</f>
        <v/>
      </c>
      <c r="L242" s="1" t="str">
        <f>IF(AND($C242&gt;=Params!$H$13+((Params!$J$20-Params!$H$13)/(Params!$J$33-Params!$H$33))*($B242-Params!$H$33),$C242&gt;=Params!$J$20+((Params!$N$18-Params!$J$20)/(Params!$N$33-Params!$J$33))*($B242-Params!$J$33),$C242&lt;Params!$H$13+((Params!$K$9-Params!$H$13)/(Params!$K$33-Params!$H$33))*($B242-Params!$H$33),$C242&lt;Params!$K$9+((Params!$N$18-Params!$K$9)/(Params!$N$33-Params!$K$33))*($B242-Params!$K$33)),$L$2,"")</f>
        <v/>
      </c>
      <c r="M242" s="2" t="str">
        <f>IF(AND($C242&gt;=Params!$K$9+((Params!$N$18-Params!$K$9)/(Params!$N$33-Params!$K$33))*($B242-Params!$K$33),$C242&gt;=Params!$N$18+((Params!$Q$16-Params!$N$18)/(Params!$Q$33-Params!$N272))*($B242-Params!$Q$33),$C242&lt;Params!$K$9+((Params!$L$5-Params!$K$9)/(Params!$L$33-Params!$K$33))*($B242-Params!$K$33),$C242&lt;Params!$L$5+((Params!$Q$4-Params!$L$5)/(Params!$Q$33-Params!$L$33))*($B242-Params!$L$33),$B242&lt;Params!$Q$33),$M$2,"")</f>
        <v/>
      </c>
      <c r="N242" s="3" t="str">
        <f>IF(OR(AND($C242&gt;=Params!$A$26,$B242&gt;=Params!$A$33,$B242&lt;Params!$C$33,$C242&lt;Params!$A$18+((Params!$C$13-Params!$A$18)/(Params!$C$33-Params!$A$33))*($B242-Params!$A$33)),AND($B242&gt;=Params!$C$33,$C242&gt;Params!$C$22+((Params!$E$17-Params!$C$22)/(Params!$E$33-Params!$C$33))*($B242-Params!$C$33),$C242&lt;Params!$C$13+((Params!$E$17-Params!$C$13)/(Params!$E$33-Params!$C$33))*($B242-Params!$C$33))),$N$2,"")</f>
        <v/>
      </c>
      <c r="O242" s="1" t="str">
        <f>IF(AND($C242&gt;=Params!$C$13+((Params!$E$17-Params!$C$13)/(Params!$E$33-Params!$C$33))*($B242-Params!$C$33),$C242&gt;=Params!$E$17+((Params!$H$13-Params!$E$17)/(Params!$H$33-Params!$E$33))*($B242-Params!$E$33),$C242&lt;Params!$C$13+((Params!$D$9-Params!$C$13)/(Params!$D$33-Params!$C$33))*($B242-Params!$C$33),$C242&lt;Params!$D$9+((Params!$H$13-Params!$D$9)/(Params!$H$33-Params!$D$33))*($B242-Params!$D$33)),$O$2,"")</f>
        <v>Phonotephrite</v>
      </c>
      <c r="P242" s="1" t="str">
        <f>IF(AND($C242&gt;=Params!$D$9+((Params!$H$13-Params!$D$9)/(Params!$H$33-Params!$D$33))*($B242-Params!$D$33),$C242&gt;=Params!$H$13+((Params!$K$9-Params!$H$13)/(Params!$K$33-Params!$H$33))*($B242-Params!$H$33),$C242&lt;Params!$D$9+((Params!$G$4-Params!$D$9)/(Params!$G$33-Params!$D$33))*($B242-Params!$D$33),$C242&lt;Params!$G$4+((Params!$K$9-Params!$G$4)/(Params!$K$33-Params!$G$33))*($B242-Params!$G$33)),$P$2,"")</f>
        <v/>
      </c>
      <c r="Q242" s="1" t="str">
        <f>IF(AND($C242&gt;=Params!$G$4+((Params!$K$9-Params!$G$4)/(Params!$K$33-Params!$G$33))*($B242-Params!$G$33),$C242&gt;Params!$K$9+((Params!$L$5-Params!$K$9)/(Params!$L$33-Params!$K$33))*($B242-Params!$K$33),$C242&lt;Params!$G$4+((Params!$L$5-Params!$G$4)/(Params!$L$33-Params!$G$33))*($B242-Params!$G$33)),$Q$2,"")</f>
        <v/>
      </c>
      <c r="R242" s="2" t="str">
        <f>IF(AND(OR($B242&lt;Params!$A$33,AND($B242&gt;=Params!$A$33,$B242&lt;Params!$C$33,$C242&gt;=Params!$A$18+((Params!$C$13-Params!$A$18)/(Params!$C$33-Params!$A$33))*($B242-Params!$A$33)),AND($B242&gt;=Params!$C$33,$B242&lt;Params!$D$33,$C242&gt;=Params!$C$13+((Params!$D$9-Params!$C$13)/(Params!$D$33-Params!$C$33))*($B242-Params!$C$33)),AND($B242&gt;=Params!$D$33,$C242&gt;=Params!$D$9+((Params!$G$4-Params!$D$9)/(Params!$G$33-Params!$D$33))*($B242-Params!$D$33))),$C242&lt;Params!$G$4,$B242&gt;0,$C242&gt;0),$R$2,"")</f>
        <v/>
      </c>
      <c r="S242" s="18" t="str">
        <f t="shared" si="3"/>
        <v>Phonotephrite</v>
      </c>
      <c r="T242" s="14" t="str">
        <f>IF(AND($S242&lt;&gt;$J$2,$S242&lt;&gt;$K$2,$S242&lt;&gt;$L$2),"",
IF($S242=$J$2,IF(Data!$C242&gt;=Data!$D242+2,"Hawaiite","Potassic Trachybasalt"),
IF($S242=$K$2,IF(Data!$C242&gt;=Data!$D242+2,"Mugearite","Shoshonite"),
IF($S242=$L$2,(IF(Data!$C242&gt;=Data!$D242+2,"Benmoreite","Latite")),""))))</f>
        <v/>
      </c>
    </row>
    <row r="243" spans="1:20" x14ac:dyDescent="0.2">
      <c r="A243" s="16" t="str">
        <f>Data!$A243</f>
        <v>B346</v>
      </c>
      <c r="B243" s="27">
        <f>Data!$B243</f>
        <v>49.672541106277777</v>
      </c>
      <c r="C243" s="28">
        <f>Data!$C243+Data!$D243</f>
        <v>2.3040877501104755</v>
      </c>
      <c r="D243" s="1" t="str">
        <f>IF(AND(AND($B243&gt;=Params!$A$33,$B243&lt;Params!$C$33),AND($C243&gt;=Params!$A$32,$C243&lt;Params!$A$26)),$D$2,"")</f>
        <v/>
      </c>
      <c r="E243" s="1" t="str">
        <f>IF(AND(AND($B243&gt;=Params!$C$33,$B243&lt;Params!$F$33),AND($C243&gt;=Params!$C$32,$C243&lt;Params!$C$22)),$E$2,"")</f>
        <v>Basalt</v>
      </c>
      <c r="F243" s="4" t="str">
        <f>IF(AND($B243&gt;=Params!$F$33,$B243&lt;Params!$J$33,$C243&lt;Params!$F$22+((Params!$J$20-Params!$F$22)/(Params!$J$33-Params!$F$33))*($B243-Params!$F$33)),$F$2,"")</f>
        <v/>
      </c>
      <c r="G243" s="4" t="str">
        <f>IF(AND($B243&gt;=Params!$J$33,$B243&lt;Params!$N$33,$C243&lt;Params!$J$20+((Params!$N$18-Params!$J$20)/(Params!$N$33-Params!$J$33))*($B243-Params!$J$33)),$G$2,"")</f>
        <v/>
      </c>
      <c r="H243" s="4" t="str">
        <f>IF(AND($B243&gt;=Params!$N$33,$C243&lt;Params!$N$18+((Params!$Q$16-Params!$N$18)/(Params!$Q$33-Params!$N$33))*($B243-Params!$N$33),C$3&lt;Params!$Q$16+((Params!$S$32-Params!$Q$16)/(Params!$S$33-Params!$Q$33))*($B243-Params!$Q$33)),$H$2,"")</f>
        <v/>
      </c>
      <c r="I243" s="12" t="str">
        <f>IF(AND($B243&gt;=Params!$Q$33,$C243&gt;=Params!$Q$16+((Params!$S$32-Params!$Q$16)/(Params!$S$33-Params!$Q$33))*($B243-Params!$Q$33)),$I$2,"")</f>
        <v/>
      </c>
      <c r="J243" s="1" t="str">
        <f>IF(AND($C243&gt;=Params!$C$22,$C243&lt;Params!$C$22+((Params!$E$17-Params!$C$22)/(Params!$E$33-Params!$C$33))*($B243-Params!$C$33),$C243&lt;Params!$E$17+((Params!$F$22-Params!$E$17)/(Params!$F$33-Params!$E$33))*($B243-Params!$E$33)),$J$2,"")</f>
        <v/>
      </c>
      <c r="K243" s="1" t="str">
        <f>IF(AND($C243&gt;=Params!$E$17+((Params!$F$22-Params!$E$17)/(Params!$F$33-Params!$E$33))*($B243-Params!$E$33),$C243&gt;=Params!$F$22+((Params!$J$20-Params!$F$22)/(Params!$J$33-Params!$F$33))*($B243-Params!$F$33),$C243&lt;Params!$E$17+((Params!$H$13-Params!$E$17)/(Params!$H$33-Params!$E$33))*($B243-Params!$E$33),$C243&lt;Params!$H$13+((Params!$J$20-Params!$H$13)/(Params!$J$33-Params!$H$33))*($B243-Params!$H$33)),$K$2,"")</f>
        <v/>
      </c>
      <c r="L243" s="1" t="str">
        <f>IF(AND($C243&gt;=Params!$H$13+((Params!$J$20-Params!$H$13)/(Params!$J$33-Params!$H$33))*($B243-Params!$H$33),$C243&gt;=Params!$J$20+((Params!$N$18-Params!$J$20)/(Params!$N$33-Params!$J$33))*($B243-Params!$J$33),$C243&lt;Params!$H$13+((Params!$K$9-Params!$H$13)/(Params!$K$33-Params!$H$33))*($B243-Params!$H$33),$C243&lt;Params!$K$9+((Params!$N$18-Params!$K$9)/(Params!$N$33-Params!$K$33))*($B243-Params!$K$33)),$L$2,"")</f>
        <v/>
      </c>
      <c r="M243" s="2" t="str">
        <f>IF(AND($C243&gt;=Params!$K$9+((Params!$N$18-Params!$K$9)/(Params!$N$33-Params!$K$33))*($B243-Params!$K$33),$C243&gt;=Params!$N$18+((Params!$Q$16-Params!$N$18)/(Params!$Q$33-Params!$N273))*($B243-Params!$Q$33),$C243&lt;Params!$K$9+((Params!$L$5-Params!$K$9)/(Params!$L$33-Params!$K$33))*($B243-Params!$K$33),$C243&lt;Params!$L$5+((Params!$Q$4-Params!$L$5)/(Params!$Q$33-Params!$L$33))*($B243-Params!$L$33),$B243&lt;Params!$Q$33),$M$2,"")</f>
        <v/>
      </c>
      <c r="N243" s="3" t="str">
        <f>IF(OR(AND($C243&gt;=Params!$A$26,$B243&gt;=Params!$A$33,$B243&lt;Params!$C$33,$C243&lt;Params!$A$18+((Params!$C$13-Params!$A$18)/(Params!$C$33-Params!$A$33))*($B243-Params!$A$33)),AND($B243&gt;=Params!$C$33,$C243&gt;Params!$C$22+((Params!$E$17-Params!$C$22)/(Params!$E$33-Params!$C$33))*($B243-Params!$C$33),$C243&lt;Params!$C$13+((Params!$E$17-Params!$C$13)/(Params!$E$33-Params!$C$33))*($B243-Params!$C$33))),$N$2,"")</f>
        <v/>
      </c>
      <c r="O243" s="1" t="str">
        <f>IF(AND($C243&gt;=Params!$C$13+((Params!$E$17-Params!$C$13)/(Params!$E$33-Params!$C$33))*($B243-Params!$C$33),$C243&gt;=Params!$E$17+((Params!$H$13-Params!$E$17)/(Params!$H$33-Params!$E$33))*($B243-Params!$E$33),$C243&lt;Params!$C$13+((Params!$D$9-Params!$C$13)/(Params!$D$33-Params!$C$33))*($B243-Params!$C$33),$C243&lt;Params!$D$9+((Params!$H$13-Params!$D$9)/(Params!$H$33-Params!$D$33))*($B243-Params!$D$33)),$O$2,"")</f>
        <v/>
      </c>
      <c r="P243" s="1" t="str">
        <f>IF(AND($C243&gt;=Params!$D$9+((Params!$H$13-Params!$D$9)/(Params!$H$33-Params!$D$33))*($B243-Params!$D$33),$C243&gt;=Params!$H$13+((Params!$K$9-Params!$H$13)/(Params!$K$33-Params!$H$33))*($B243-Params!$H$33),$C243&lt;Params!$D$9+((Params!$G$4-Params!$D$9)/(Params!$G$33-Params!$D$33))*($B243-Params!$D$33),$C243&lt;Params!$G$4+((Params!$K$9-Params!$G$4)/(Params!$K$33-Params!$G$33))*($B243-Params!$G$33)),$P$2,"")</f>
        <v/>
      </c>
      <c r="Q243" s="1" t="str">
        <f>IF(AND($C243&gt;=Params!$G$4+((Params!$K$9-Params!$G$4)/(Params!$K$33-Params!$G$33))*($B243-Params!$G$33),$C243&gt;Params!$K$9+((Params!$L$5-Params!$K$9)/(Params!$L$33-Params!$K$33))*($B243-Params!$K$33),$C243&lt;Params!$G$4+((Params!$L$5-Params!$G$4)/(Params!$L$33-Params!$G$33))*($B243-Params!$G$33)),$Q$2,"")</f>
        <v/>
      </c>
      <c r="R243" s="2" t="str">
        <f>IF(AND(OR($B243&lt;Params!$A$33,AND($B243&gt;=Params!$A$33,$B243&lt;Params!$C$33,$C243&gt;=Params!$A$18+((Params!$C$13-Params!$A$18)/(Params!$C$33-Params!$A$33))*($B243-Params!$A$33)),AND($B243&gt;=Params!$C$33,$B243&lt;Params!$D$33,$C243&gt;=Params!$C$13+((Params!$D$9-Params!$C$13)/(Params!$D$33-Params!$C$33))*($B243-Params!$C$33)),AND($B243&gt;=Params!$D$33,$C243&gt;=Params!$D$9+((Params!$G$4-Params!$D$9)/(Params!$G$33-Params!$D$33))*($B243-Params!$D$33))),$C243&lt;Params!$G$4,$B243&gt;0,$C243&gt;0),$R$2,"")</f>
        <v/>
      </c>
      <c r="S243" s="18" t="str">
        <f t="shared" si="3"/>
        <v>Basalt</v>
      </c>
      <c r="T243" s="14" t="str">
        <f>IF(AND($S243&lt;&gt;$J$2,$S243&lt;&gt;$K$2,$S243&lt;&gt;$L$2),"",
IF($S243=$J$2,IF(Data!$C243&gt;=Data!$D243+2,"Hawaiite","Potassic Trachybasalt"),
IF($S243=$K$2,IF(Data!$C243&gt;=Data!$D243+2,"Mugearite","Shoshonite"),
IF($S243=$L$2,(IF(Data!$C243&gt;=Data!$D243+2,"Benmoreite","Latite")),""))))</f>
        <v/>
      </c>
    </row>
    <row r="244" spans="1:20" x14ac:dyDescent="0.2">
      <c r="A244" s="16" t="str">
        <f>Data!$A244</f>
        <v>ST-6</v>
      </c>
      <c r="B244" s="27">
        <f>Data!$B244</f>
        <v>49.72</v>
      </c>
      <c r="C244" s="28">
        <f>Data!$C244+Data!$D244</f>
        <v>4.41</v>
      </c>
      <c r="D244" s="1" t="str">
        <f>IF(AND(AND($B244&gt;=Params!$A$33,$B244&lt;Params!$C$33),AND($C244&gt;=Params!$A$32,$C244&lt;Params!$A$26)),$D$2,"")</f>
        <v/>
      </c>
      <c r="E244" s="1" t="str">
        <f>IF(AND(AND($B244&gt;=Params!$C$33,$B244&lt;Params!$F$33),AND($C244&gt;=Params!$C$32,$C244&lt;Params!$C$22)),$E$2,"")</f>
        <v>Basalt</v>
      </c>
      <c r="F244" s="4" t="str">
        <f>IF(AND($B244&gt;=Params!$F$33,$B244&lt;Params!$J$33,$C244&lt;Params!$F$22+((Params!$J$20-Params!$F$22)/(Params!$J$33-Params!$F$33))*($B244-Params!$F$33)),$F$2,"")</f>
        <v/>
      </c>
      <c r="G244" s="4" t="str">
        <f>IF(AND($B244&gt;=Params!$J$33,$B244&lt;Params!$N$33,$C244&lt;Params!$J$20+((Params!$N$18-Params!$J$20)/(Params!$N$33-Params!$J$33))*($B244-Params!$J$33)),$G$2,"")</f>
        <v/>
      </c>
      <c r="H244" s="4" t="str">
        <f>IF(AND($B244&gt;=Params!$N$33,$C244&lt;Params!$N$18+((Params!$Q$16-Params!$N$18)/(Params!$Q$33-Params!$N$33))*($B244-Params!$N$33),C$3&lt;Params!$Q$16+((Params!$S$32-Params!$Q$16)/(Params!$S$33-Params!$Q$33))*($B244-Params!$Q$33)),$H$2,"")</f>
        <v/>
      </c>
      <c r="I244" s="12" t="str">
        <f>IF(AND($B244&gt;=Params!$Q$33,$C244&gt;=Params!$Q$16+((Params!$S$32-Params!$Q$16)/(Params!$S$33-Params!$Q$33))*($B244-Params!$Q$33)),$I$2,"")</f>
        <v/>
      </c>
      <c r="J244" s="1" t="str">
        <f>IF(AND($C244&gt;=Params!$C$22,$C244&lt;Params!$C$22+((Params!$E$17-Params!$C$22)/(Params!$E$33-Params!$C$33))*($B244-Params!$C$33),$C244&lt;Params!$E$17+((Params!$F$22-Params!$E$17)/(Params!$F$33-Params!$E$33))*($B244-Params!$E$33)),$J$2,"")</f>
        <v/>
      </c>
      <c r="K244" s="1" t="str">
        <f>IF(AND($C244&gt;=Params!$E$17+((Params!$F$22-Params!$E$17)/(Params!$F$33-Params!$E$33))*($B244-Params!$E$33),$C244&gt;=Params!$F$22+((Params!$J$20-Params!$F$22)/(Params!$J$33-Params!$F$33))*($B244-Params!$F$33),$C244&lt;Params!$E$17+((Params!$H$13-Params!$E$17)/(Params!$H$33-Params!$E$33))*($B244-Params!$E$33),$C244&lt;Params!$H$13+((Params!$J$20-Params!$H$13)/(Params!$J$33-Params!$H$33))*($B244-Params!$H$33)),$K$2,"")</f>
        <v/>
      </c>
      <c r="L244" s="1" t="str">
        <f>IF(AND($C244&gt;=Params!$H$13+((Params!$J$20-Params!$H$13)/(Params!$J$33-Params!$H$33))*($B244-Params!$H$33),$C244&gt;=Params!$J$20+((Params!$N$18-Params!$J$20)/(Params!$N$33-Params!$J$33))*($B244-Params!$J$33),$C244&lt;Params!$H$13+((Params!$K$9-Params!$H$13)/(Params!$K$33-Params!$H$33))*($B244-Params!$H$33),$C244&lt;Params!$K$9+((Params!$N$18-Params!$K$9)/(Params!$N$33-Params!$K$33))*($B244-Params!$K$33)),$L$2,"")</f>
        <v/>
      </c>
      <c r="M244" s="2" t="str">
        <f>IF(AND($C244&gt;=Params!$K$9+((Params!$N$18-Params!$K$9)/(Params!$N$33-Params!$K$33))*($B244-Params!$K$33),$C244&gt;=Params!$N$18+((Params!$Q$16-Params!$N$18)/(Params!$Q$33-Params!$N274))*($B244-Params!$Q$33),$C244&lt;Params!$K$9+((Params!$L$5-Params!$K$9)/(Params!$L$33-Params!$K$33))*($B244-Params!$K$33),$C244&lt;Params!$L$5+((Params!$Q$4-Params!$L$5)/(Params!$Q$33-Params!$L$33))*($B244-Params!$L$33),$B244&lt;Params!$Q$33),$M$2,"")</f>
        <v/>
      </c>
      <c r="N244" s="3" t="str">
        <f>IF(OR(AND($C244&gt;=Params!$A$26,$B244&gt;=Params!$A$33,$B244&lt;Params!$C$33,$C244&lt;Params!$A$18+((Params!$C$13-Params!$A$18)/(Params!$C$33-Params!$A$33))*($B244-Params!$A$33)),AND($B244&gt;=Params!$C$33,$C244&gt;Params!$C$22+((Params!$E$17-Params!$C$22)/(Params!$E$33-Params!$C$33))*($B244-Params!$C$33),$C244&lt;Params!$C$13+((Params!$E$17-Params!$C$13)/(Params!$E$33-Params!$C$33))*($B244-Params!$C$33))),$N$2,"")</f>
        <v/>
      </c>
      <c r="O244" s="1" t="str">
        <f>IF(AND($C244&gt;=Params!$C$13+((Params!$E$17-Params!$C$13)/(Params!$E$33-Params!$C$33))*($B244-Params!$C$33),$C244&gt;=Params!$E$17+((Params!$H$13-Params!$E$17)/(Params!$H$33-Params!$E$33))*($B244-Params!$E$33),$C244&lt;Params!$C$13+((Params!$D$9-Params!$C$13)/(Params!$D$33-Params!$C$33))*($B244-Params!$C$33),$C244&lt;Params!$D$9+((Params!$H$13-Params!$D$9)/(Params!$H$33-Params!$D$33))*($B244-Params!$D$33)),$O$2,"")</f>
        <v/>
      </c>
      <c r="P244" s="1" t="str">
        <f>IF(AND($C244&gt;=Params!$D$9+((Params!$H$13-Params!$D$9)/(Params!$H$33-Params!$D$33))*($B244-Params!$D$33),$C244&gt;=Params!$H$13+((Params!$K$9-Params!$H$13)/(Params!$K$33-Params!$H$33))*($B244-Params!$H$33),$C244&lt;Params!$D$9+((Params!$G$4-Params!$D$9)/(Params!$G$33-Params!$D$33))*($B244-Params!$D$33),$C244&lt;Params!$G$4+((Params!$K$9-Params!$G$4)/(Params!$K$33-Params!$G$33))*($B244-Params!$G$33)),$P$2,"")</f>
        <v/>
      </c>
      <c r="Q244" s="1" t="str">
        <f>IF(AND($C244&gt;=Params!$G$4+((Params!$K$9-Params!$G$4)/(Params!$K$33-Params!$G$33))*($B244-Params!$G$33),$C244&gt;Params!$K$9+((Params!$L$5-Params!$K$9)/(Params!$L$33-Params!$K$33))*($B244-Params!$K$33),$C244&lt;Params!$G$4+((Params!$L$5-Params!$G$4)/(Params!$L$33-Params!$G$33))*($B244-Params!$G$33)),$Q$2,"")</f>
        <v/>
      </c>
      <c r="R244" s="2" t="str">
        <f>IF(AND(OR($B244&lt;Params!$A$33,AND($B244&gt;=Params!$A$33,$B244&lt;Params!$C$33,$C244&gt;=Params!$A$18+((Params!$C$13-Params!$A$18)/(Params!$C$33-Params!$A$33))*($B244-Params!$A$33)),AND($B244&gt;=Params!$C$33,$B244&lt;Params!$D$33,$C244&gt;=Params!$C$13+((Params!$D$9-Params!$C$13)/(Params!$D$33-Params!$C$33))*($B244-Params!$C$33)),AND($B244&gt;=Params!$D$33,$C244&gt;=Params!$D$9+((Params!$G$4-Params!$D$9)/(Params!$G$33-Params!$D$33))*($B244-Params!$D$33))),$C244&lt;Params!$G$4,$B244&gt;0,$C244&gt;0),$R$2,"")</f>
        <v/>
      </c>
      <c r="S244" s="18" t="str">
        <f t="shared" si="3"/>
        <v>Basalt</v>
      </c>
      <c r="T244" s="14" t="str">
        <f>IF(AND($S244&lt;&gt;$J$2,$S244&lt;&gt;$K$2,$S244&lt;&gt;$L$2),"",
IF($S244=$J$2,IF(Data!$C244&gt;=Data!$D244+2,"Hawaiite","Potassic Trachybasalt"),
IF($S244=$K$2,IF(Data!$C244&gt;=Data!$D244+2,"Mugearite","Shoshonite"),
IF($S244=$L$2,(IF(Data!$C244&gt;=Data!$D244+2,"Benmoreite","Latite")),""))))</f>
        <v/>
      </c>
    </row>
    <row r="245" spans="1:20" x14ac:dyDescent="0.2">
      <c r="A245" s="16" t="str">
        <f>Data!$A245</f>
        <v>ST-4</v>
      </c>
      <c r="B245" s="27">
        <f>Data!$B245</f>
        <v>49.81</v>
      </c>
      <c r="C245" s="28">
        <f>Data!$C245+Data!$D245</f>
        <v>4.3</v>
      </c>
      <c r="D245" s="1" t="str">
        <f>IF(AND(AND($B245&gt;=Params!$A$33,$B245&lt;Params!$C$33),AND($C245&gt;=Params!$A$32,$C245&lt;Params!$A$26)),$D$2,"")</f>
        <v/>
      </c>
      <c r="E245" s="1" t="str">
        <f>IF(AND(AND($B245&gt;=Params!$C$33,$B245&lt;Params!$F$33),AND($C245&gt;=Params!$C$32,$C245&lt;Params!$C$22)),$E$2,"")</f>
        <v>Basalt</v>
      </c>
      <c r="F245" s="4" t="str">
        <f>IF(AND($B245&gt;=Params!$F$33,$B245&lt;Params!$J$33,$C245&lt;Params!$F$22+((Params!$J$20-Params!$F$22)/(Params!$J$33-Params!$F$33))*($B245-Params!$F$33)),$F$2,"")</f>
        <v/>
      </c>
      <c r="G245" s="4" t="str">
        <f>IF(AND($B245&gt;=Params!$J$33,$B245&lt;Params!$N$33,$C245&lt;Params!$J$20+((Params!$N$18-Params!$J$20)/(Params!$N$33-Params!$J$33))*($B245-Params!$J$33)),$G$2,"")</f>
        <v/>
      </c>
      <c r="H245" s="4" t="str">
        <f>IF(AND($B245&gt;=Params!$N$33,$C245&lt;Params!$N$18+((Params!$Q$16-Params!$N$18)/(Params!$Q$33-Params!$N$33))*($B245-Params!$N$33),C$3&lt;Params!$Q$16+((Params!$S$32-Params!$Q$16)/(Params!$S$33-Params!$Q$33))*($B245-Params!$Q$33)),$H$2,"")</f>
        <v/>
      </c>
      <c r="I245" s="12" t="str">
        <f>IF(AND($B245&gt;=Params!$Q$33,$C245&gt;=Params!$Q$16+((Params!$S$32-Params!$Q$16)/(Params!$S$33-Params!$Q$33))*($B245-Params!$Q$33)),$I$2,"")</f>
        <v/>
      </c>
      <c r="J245" s="1" t="str">
        <f>IF(AND($C245&gt;=Params!$C$22,$C245&lt;Params!$C$22+((Params!$E$17-Params!$C$22)/(Params!$E$33-Params!$C$33))*($B245-Params!$C$33),$C245&lt;Params!$E$17+((Params!$F$22-Params!$E$17)/(Params!$F$33-Params!$E$33))*($B245-Params!$E$33)),$J$2,"")</f>
        <v/>
      </c>
      <c r="K245" s="1" t="str">
        <f>IF(AND($C245&gt;=Params!$E$17+((Params!$F$22-Params!$E$17)/(Params!$F$33-Params!$E$33))*($B245-Params!$E$33),$C245&gt;=Params!$F$22+((Params!$J$20-Params!$F$22)/(Params!$J$33-Params!$F$33))*($B245-Params!$F$33),$C245&lt;Params!$E$17+((Params!$H$13-Params!$E$17)/(Params!$H$33-Params!$E$33))*($B245-Params!$E$33),$C245&lt;Params!$H$13+((Params!$J$20-Params!$H$13)/(Params!$J$33-Params!$H$33))*($B245-Params!$H$33)),$K$2,"")</f>
        <v/>
      </c>
      <c r="L245" s="1" t="str">
        <f>IF(AND($C245&gt;=Params!$H$13+((Params!$J$20-Params!$H$13)/(Params!$J$33-Params!$H$33))*($B245-Params!$H$33),$C245&gt;=Params!$J$20+((Params!$N$18-Params!$J$20)/(Params!$N$33-Params!$J$33))*($B245-Params!$J$33),$C245&lt;Params!$H$13+((Params!$K$9-Params!$H$13)/(Params!$K$33-Params!$H$33))*($B245-Params!$H$33),$C245&lt;Params!$K$9+((Params!$N$18-Params!$K$9)/(Params!$N$33-Params!$K$33))*($B245-Params!$K$33)),$L$2,"")</f>
        <v/>
      </c>
      <c r="M245" s="2" t="str">
        <f>IF(AND($C245&gt;=Params!$K$9+((Params!$N$18-Params!$K$9)/(Params!$N$33-Params!$K$33))*($B245-Params!$K$33),$C245&gt;=Params!$N$18+((Params!$Q$16-Params!$N$18)/(Params!$Q$33-Params!$N275))*($B245-Params!$Q$33),$C245&lt;Params!$K$9+((Params!$L$5-Params!$K$9)/(Params!$L$33-Params!$K$33))*($B245-Params!$K$33),$C245&lt;Params!$L$5+((Params!$Q$4-Params!$L$5)/(Params!$Q$33-Params!$L$33))*($B245-Params!$L$33),$B245&lt;Params!$Q$33),$M$2,"")</f>
        <v/>
      </c>
      <c r="N245" s="3" t="str">
        <f>IF(OR(AND($C245&gt;=Params!$A$26,$B245&gt;=Params!$A$33,$B245&lt;Params!$C$33,$C245&lt;Params!$A$18+((Params!$C$13-Params!$A$18)/(Params!$C$33-Params!$A$33))*($B245-Params!$A$33)),AND($B245&gt;=Params!$C$33,$C245&gt;Params!$C$22+((Params!$E$17-Params!$C$22)/(Params!$E$33-Params!$C$33))*($B245-Params!$C$33),$C245&lt;Params!$C$13+((Params!$E$17-Params!$C$13)/(Params!$E$33-Params!$C$33))*($B245-Params!$C$33))),$N$2,"")</f>
        <v/>
      </c>
      <c r="O245" s="1" t="str">
        <f>IF(AND($C245&gt;=Params!$C$13+((Params!$E$17-Params!$C$13)/(Params!$E$33-Params!$C$33))*($B245-Params!$C$33),$C245&gt;=Params!$E$17+((Params!$H$13-Params!$E$17)/(Params!$H$33-Params!$E$33))*($B245-Params!$E$33),$C245&lt;Params!$C$13+((Params!$D$9-Params!$C$13)/(Params!$D$33-Params!$C$33))*($B245-Params!$C$33),$C245&lt;Params!$D$9+((Params!$H$13-Params!$D$9)/(Params!$H$33-Params!$D$33))*($B245-Params!$D$33)),$O$2,"")</f>
        <v/>
      </c>
      <c r="P245" s="1" t="str">
        <f>IF(AND($C245&gt;=Params!$D$9+((Params!$H$13-Params!$D$9)/(Params!$H$33-Params!$D$33))*($B245-Params!$D$33),$C245&gt;=Params!$H$13+((Params!$K$9-Params!$H$13)/(Params!$K$33-Params!$H$33))*($B245-Params!$H$33),$C245&lt;Params!$D$9+((Params!$G$4-Params!$D$9)/(Params!$G$33-Params!$D$33))*($B245-Params!$D$33),$C245&lt;Params!$G$4+((Params!$K$9-Params!$G$4)/(Params!$K$33-Params!$G$33))*($B245-Params!$G$33)),$P$2,"")</f>
        <v/>
      </c>
      <c r="Q245" s="1" t="str">
        <f>IF(AND($C245&gt;=Params!$G$4+((Params!$K$9-Params!$G$4)/(Params!$K$33-Params!$G$33))*($B245-Params!$G$33),$C245&gt;Params!$K$9+((Params!$L$5-Params!$K$9)/(Params!$L$33-Params!$K$33))*($B245-Params!$K$33),$C245&lt;Params!$G$4+((Params!$L$5-Params!$G$4)/(Params!$L$33-Params!$G$33))*($B245-Params!$G$33)),$Q$2,"")</f>
        <v/>
      </c>
      <c r="R245" s="2" t="str">
        <f>IF(AND(OR($B245&lt;Params!$A$33,AND($B245&gt;=Params!$A$33,$B245&lt;Params!$C$33,$C245&gt;=Params!$A$18+((Params!$C$13-Params!$A$18)/(Params!$C$33-Params!$A$33))*($B245-Params!$A$33)),AND($B245&gt;=Params!$C$33,$B245&lt;Params!$D$33,$C245&gt;=Params!$C$13+((Params!$D$9-Params!$C$13)/(Params!$D$33-Params!$C$33))*($B245-Params!$C$33)),AND($B245&gt;=Params!$D$33,$C245&gt;=Params!$D$9+((Params!$G$4-Params!$D$9)/(Params!$G$33-Params!$D$33))*($B245-Params!$D$33))),$C245&lt;Params!$G$4,$B245&gt;0,$C245&gt;0),$R$2,"")</f>
        <v/>
      </c>
      <c r="S245" s="18" t="str">
        <f t="shared" si="3"/>
        <v>Basalt</v>
      </c>
      <c r="T245" s="14" t="str">
        <f>IF(AND($S245&lt;&gt;$J$2,$S245&lt;&gt;$K$2,$S245&lt;&gt;$L$2),"",
IF($S245=$J$2,IF(Data!$C245&gt;=Data!$D245+2,"Hawaiite","Potassic Trachybasalt"),
IF($S245=$K$2,IF(Data!$C245&gt;=Data!$D245+2,"Mugearite","Shoshonite"),
IF($S245=$L$2,(IF(Data!$C245&gt;=Data!$D245+2,"Benmoreite","Latite")),""))))</f>
        <v/>
      </c>
    </row>
    <row r="246" spans="1:20" x14ac:dyDescent="0.2">
      <c r="A246" s="16" t="str">
        <f>Data!$A246</f>
        <v>PST-9, Stromboli</v>
      </c>
      <c r="B246" s="27">
        <f>Data!$B246</f>
        <v>49.828525317732499</v>
      </c>
      <c r="C246" s="28">
        <f>Data!$C246+Data!$D246</f>
        <v>4.2364333266088359</v>
      </c>
      <c r="D246" s="1" t="str">
        <f>IF(AND(AND($B246&gt;=Params!$A$33,$B246&lt;Params!$C$33),AND($C246&gt;=Params!$A$32,$C246&lt;Params!$A$26)),$D$2,"")</f>
        <v/>
      </c>
      <c r="E246" s="1" t="str">
        <f>IF(AND(AND($B246&gt;=Params!$C$33,$B246&lt;Params!$F$33),AND($C246&gt;=Params!$C$32,$C246&lt;Params!$C$22)),$E$2,"")</f>
        <v>Basalt</v>
      </c>
      <c r="F246" s="4" t="str">
        <f>IF(AND($B246&gt;=Params!$F$33,$B246&lt;Params!$J$33,$C246&lt;Params!$F$22+((Params!$J$20-Params!$F$22)/(Params!$J$33-Params!$F$33))*($B246-Params!$F$33)),$F$2,"")</f>
        <v/>
      </c>
      <c r="G246" s="4" t="str">
        <f>IF(AND($B246&gt;=Params!$J$33,$B246&lt;Params!$N$33,$C246&lt;Params!$J$20+((Params!$N$18-Params!$J$20)/(Params!$N$33-Params!$J$33))*($B246-Params!$J$33)),$G$2,"")</f>
        <v/>
      </c>
      <c r="H246" s="4" t="str">
        <f>IF(AND($B246&gt;=Params!$N$33,$C246&lt;Params!$N$18+((Params!$Q$16-Params!$N$18)/(Params!$Q$33-Params!$N$33))*($B246-Params!$N$33),C$3&lt;Params!$Q$16+((Params!$S$32-Params!$Q$16)/(Params!$S$33-Params!$Q$33))*($B246-Params!$Q$33)),$H$2,"")</f>
        <v/>
      </c>
      <c r="I246" s="12" t="str">
        <f>IF(AND($B246&gt;=Params!$Q$33,$C246&gt;=Params!$Q$16+((Params!$S$32-Params!$Q$16)/(Params!$S$33-Params!$Q$33))*($B246-Params!$Q$33)),$I$2,"")</f>
        <v/>
      </c>
      <c r="J246" s="1" t="str">
        <f>IF(AND($C246&gt;=Params!$C$22,$C246&lt;Params!$C$22+((Params!$E$17-Params!$C$22)/(Params!$E$33-Params!$C$33))*($B246-Params!$C$33),$C246&lt;Params!$E$17+((Params!$F$22-Params!$E$17)/(Params!$F$33-Params!$E$33))*($B246-Params!$E$33)),$J$2,"")</f>
        <v/>
      </c>
      <c r="K246" s="1" t="str">
        <f>IF(AND($C246&gt;=Params!$E$17+((Params!$F$22-Params!$E$17)/(Params!$F$33-Params!$E$33))*($B246-Params!$E$33),$C246&gt;=Params!$F$22+((Params!$J$20-Params!$F$22)/(Params!$J$33-Params!$F$33))*($B246-Params!$F$33),$C246&lt;Params!$E$17+((Params!$H$13-Params!$E$17)/(Params!$H$33-Params!$E$33))*($B246-Params!$E$33),$C246&lt;Params!$H$13+((Params!$J$20-Params!$H$13)/(Params!$J$33-Params!$H$33))*($B246-Params!$H$33)),$K$2,"")</f>
        <v/>
      </c>
      <c r="L246" s="1" t="str">
        <f>IF(AND($C246&gt;=Params!$H$13+((Params!$J$20-Params!$H$13)/(Params!$J$33-Params!$H$33))*($B246-Params!$H$33),$C246&gt;=Params!$J$20+((Params!$N$18-Params!$J$20)/(Params!$N$33-Params!$J$33))*($B246-Params!$J$33),$C246&lt;Params!$H$13+((Params!$K$9-Params!$H$13)/(Params!$K$33-Params!$H$33))*($B246-Params!$H$33),$C246&lt;Params!$K$9+((Params!$N$18-Params!$K$9)/(Params!$N$33-Params!$K$33))*($B246-Params!$K$33)),$L$2,"")</f>
        <v/>
      </c>
      <c r="M246" s="2" t="str">
        <f>IF(AND($C246&gt;=Params!$K$9+((Params!$N$18-Params!$K$9)/(Params!$N$33-Params!$K$33))*($B246-Params!$K$33),$C246&gt;=Params!$N$18+((Params!$Q$16-Params!$N$18)/(Params!$Q$33-Params!$N276))*($B246-Params!$Q$33),$C246&lt;Params!$K$9+((Params!$L$5-Params!$K$9)/(Params!$L$33-Params!$K$33))*($B246-Params!$K$33),$C246&lt;Params!$L$5+((Params!$Q$4-Params!$L$5)/(Params!$Q$33-Params!$L$33))*($B246-Params!$L$33),$B246&lt;Params!$Q$33),$M$2,"")</f>
        <v/>
      </c>
      <c r="N246" s="3" t="str">
        <f>IF(OR(AND($C246&gt;=Params!$A$26,$B246&gt;=Params!$A$33,$B246&lt;Params!$C$33,$C246&lt;Params!$A$18+((Params!$C$13-Params!$A$18)/(Params!$C$33-Params!$A$33))*($B246-Params!$A$33)),AND($B246&gt;=Params!$C$33,$C246&gt;Params!$C$22+((Params!$E$17-Params!$C$22)/(Params!$E$33-Params!$C$33))*($B246-Params!$C$33),$C246&lt;Params!$C$13+((Params!$E$17-Params!$C$13)/(Params!$E$33-Params!$C$33))*($B246-Params!$C$33))),$N$2,"")</f>
        <v/>
      </c>
      <c r="O246" s="1" t="str">
        <f>IF(AND($C246&gt;=Params!$C$13+((Params!$E$17-Params!$C$13)/(Params!$E$33-Params!$C$33))*($B246-Params!$C$33),$C246&gt;=Params!$E$17+((Params!$H$13-Params!$E$17)/(Params!$H$33-Params!$E$33))*($B246-Params!$E$33),$C246&lt;Params!$C$13+((Params!$D$9-Params!$C$13)/(Params!$D$33-Params!$C$33))*($B246-Params!$C$33),$C246&lt;Params!$D$9+((Params!$H$13-Params!$D$9)/(Params!$H$33-Params!$D$33))*($B246-Params!$D$33)),$O$2,"")</f>
        <v/>
      </c>
      <c r="P246" s="1" t="str">
        <f>IF(AND($C246&gt;=Params!$D$9+((Params!$H$13-Params!$D$9)/(Params!$H$33-Params!$D$33))*($B246-Params!$D$33),$C246&gt;=Params!$H$13+((Params!$K$9-Params!$H$13)/(Params!$K$33-Params!$H$33))*($B246-Params!$H$33),$C246&lt;Params!$D$9+((Params!$G$4-Params!$D$9)/(Params!$G$33-Params!$D$33))*($B246-Params!$D$33),$C246&lt;Params!$G$4+((Params!$K$9-Params!$G$4)/(Params!$K$33-Params!$G$33))*($B246-Params!$G$33)),$P$2,"")</f>
        <v/>
      </c>
      <c r="Q246" s="1" t="str">
        <f>IF(AND($C246&gt;=Params!$G$4+((Params!$K$9-Params!$G$4)/(Params!$K$33-Params!$G$33))*($B246-Params!$G$33),$C246&gt;Params!$K$9+((Params!$L$5-Params!$K$9)/(Params!$L$33-Params!$K$33))*($B246-Params!$K$33),$C246&lt;Params!$G$4+((Params!$L$5-Params!$G$4)/(Params!$L$33-Params!$G$33))*($B246-Params!$G$33)),$Q$2,"")</f>
        <v/>
      </c>
      <c r="R246" s="2" t="str">
        <f>IF(AND(OR($B246&lt;Params!$A$33,AND($B246&gt;=Params!$A$33,$B246&lt;Params!$C$33,$C246&gt;=Params!$A$18+((Params!$C$13-Params!$A$18)/(Params!$C$33-Params!$A$33))*($B246-Params!$A$33)),AND($B246&gt;=Params!$C$33,$B246&lt;Params!$D$33,$C246&gt;=Params!$C$13+((Params!$D$9-Params!$C$13)/(Params!$D$33-Params!$C$33))*($B246-Params!$C$33)),AND($B246&gt;=Params!$D$33,$C246&gt;=Params!$D$9+((Params!$G$4-Params!$D$9)/(Params!$G$33-Params!$D$33))*($B246-Params!$D$33))),$C246&lt;Params!$G$4,$B246&gt;0,$C246&gt;0),$R$2,"")</f>
        <v/>
      </c>
      <c r="S246" s="18" t="str">
        <f t="shared" si="3"/>
        <v>Basalt</v>
      </c>
      <c r="T246" s="14" t="str">
        <f>IF(AND($S246&lt;&gt;$J$2,$S246&lt;&gt;$K$2,$S246&lt;&gt;$L$2),"",
IF($S246=$J$2,IF(Data!$C246&gt;=Data!$D246+2,"Hawaiite","Potassic Trachybasalt"),
IF($S246=$K$2,IF(Data!$C246&gt;=Data!$D246+2,"Mugearite","Shoshonite"),
IF($S246=$L$2,(IF(Data!$C246&gt;=Data!$D246+2,"Benmoreite","Latite")),""))))</f>
        <v/>
      </c>
    </row>
    <row r="247" spans="1:20" x14ac:dyDescent="0.2">
      <c r="A247" s="16" t="str">
        <f>Data!$A247</f>
        <v>PST-9, Stromboli</v>
      </c>
      <c r="B247" s="27">
        <f>Data!$B247</f>
        <v>49.828525317732499</v>
      </c>
      <c r="C247" s="28">
        <f>Data!$C247+Data!$D247</f>
        <v>4.2364333266088359</v>
      </c>
      <c r="D247" s="1" t="str">
        <f>IF(AND(AND($B247&gt;=Params!$A$33,$B247&lt;Params!$C$33),AND($C247&gt;=Params!$A$32,$C247&lt;Params!$A$26)),$D$2,"")</f>
        <v/>
      </c>
      <c r="E247" s="1" t="str">
        <f>IF(AND(AND($B247&gt;=Params!$C$33,$B247&lt;Params!$F$33),AND($C247&gt;=Params!$C$32,$C247&lt;Params!$C$22)),$E$2,"")</f>
        <v>Basalt</v>
      </c>
      <c r="F247" s="4" t="str">
        <f>IF(AND($B247&gt;=Params!$F$33,$B247&lt;Params!$J$33,$C247&lt;Params!$F$22+((Params!$J$20-Params!$F$22)/(Params!$J$33-Params!$F$33))*($B247-Params!$F$33)),$F$2,"")</f>
        <v/>
      </c>
      <c r="G247" s="4" t="str">
        <f>IF(AND($B247&gt;=Params!$J$33,$B247&lt;Params!$N$33,$C247&lt;Params!$J$20+((Params!$N$18-Params!$J$20)/(Params!$N$33-Params!$J$33))*($B247-Params!$J$33)),$G$2,"")</f>
        <v/>
      </c>
      <c r="H247" s="4" t="str">
        <f>IF(AND($B247&gt;=Params!$N$33,$C247&lt;Params!$N$18+((Params!$Q$16-Params!$N$18)/(Params!$Q$33-Params!$N$33))*($B247-Params!$N$33),C$3&lt;Params!$Q$16+((Params!$S$32-Params!$Q$16)/(Params!$S$33-Params!$Q$33))*($B247-Params!$Q$33)),$H$2,"")</f>
        <v/>
      </c>
      <c r="I247" s="12" t="str">
        <f>IF(AND($B247&gt;=Params!$Q$33,$C247&gt;=Params!$Q$16+((Params!$S$32-Params!$Q$16)/(Params!$S$33-Params!$Q$33))*($B247-Params!$Q$33)),$I$2,"")</f>
        <v/>
      </c>
      <c r="J247" s="1" t="str">
        <f>IF(AND($C247&gt;=Params!$C$22,$C247&lt;Params!$C$22+((Params!$E$17-Params!$C$22)/(Params!$E$33-Params!$C$33))*($B247-Params!$C$33),$C247&lt;Params!$E$17+((Params!$F$22-Params!$E$17)/(Params!$F$33-Params!$E$33))*($B247-Params!$E$33)),$J$2,"")</f>
        <v/>
      </c>
      <c r="K247" s="1" t="str">
        <f>IF(AND($C247&gt;=Params!$E$17+((Params!$F$22-Params!$E$17)/(Params!$F$33-Params!$E$33))*($B247-Params!$E$33),$C247&gt;=Params!$F$22+((Params!$J$20-Params!$F$22)/(Params!$J$33-Params!$F$33))*($B247-Params!$F$33),$C247&lt;Params!$E$17+((Params!$H$13-Params!$E$17)/(Params!$H$33-Params!$E$33))*($B247-Params!$E$33),$C247&lt;Params!$H$13+((Params!$J$20-Params!$H$13)/(Params!$J$33-Params!$H$33))*($B247-Params!$H$33)),$K$2,"")</f>
        <v/>
      </c>
      <c r="L247" s="1" t="str">
        <f>IF(AND($C247&gt;=Params!$H$13+((Params!$J$20-Params!$H$13)/(Params!$J$33-Params!$H$33))*($B247-Params!$H$33),$C247&gt;=Params!$J$20+((Params!$N$18-Params!$J$20)/(Params!$N$33-Params!$J$33))*($B247-Params!$J$33),$C247&lt;Params!$H$13+((Params!$K$9-Params!$H$13)/(Params!$K$33-Params!$H$33))*($B247-Params!$H$33),$C247&lt;Params!$K$9+((Params!$N$18-Params!$K$9)/(Params!$N$33-Params!$K$33))*($B247-Params!$K$33)),$L$2,"")</f>
        <v/>
      </c>
      <c r="M247" s="2" t="str">
        <f>IF(AND($C247&gt;=Params!$K$9+((Params!$N$18-Params!$K$9)/(Params!$N$33-Params!$K$33))*($B247-Params!$K$33),$C247&gt;=Params!$N$18+((Params!$Q$16-Params!$N$18)/(Params!$Q$33-Params!$N277))*($B247-Params!$Q$33),$C247&lt;Params!$K$9+((Params!$L$5-Params!$K$9)/(Params!$L$33-Params!$K$33))*($B247-Params!$K$33),$C247&lt;Params!$L$5+((Params!$Q$4-Params!$L$5)/(Params!$Q$33-Params!$L$33))*($B247-Params!$L$33),$B247&lt;Params!$Q$33),$M$2,"")</f>
        <v/>
      </c>
      <c r="N247" s="3" t="str">
        <f>IF(OR(AND($C247&gt;=Params!$A$26,$B247&gt;=Params!$A$33,$B247&lt;Params!$C$33,$C247&lt;Params!$A$18+((Params!$C$13-Params!$A$18)/(Params!$C$33-Params!$A$33))*($B247-Params!$A$33)),AND($B247&gt;=Params!$C$33,$C247&gt;Params!$C$22+((Params!$E$17-Params!$C$22)/(Params!$E$33-Params!$C$33))*($B247-Params!$C$33),$C247&lt;Params!$C$13+((Params!$E$17-Params!$C$13)/(Params!$E$33-Params!$C$33))*($B247-Params!$C$33))),$N$2,"")</f>
        <v/>
      </c>
      <c r="O247" s="1" t="str">
        <f>IF(AND($C247&gt;=Params!$C$13+((Params!$E$17-Params!$C$13)/(Params!$E$33-Params!$C$33))*($B247-Params!$C$33),$C247&gt;=Params!$E$17+((Params!$H$13-Params!$E$17)/(Params!$H$33-Params!$E$33))*($B247-Params!$E$33),$C247&lt;Params!$C$13+((Params!$D$9-Params!$C$13)/(Params!$D$33-Params!$C$33))*($B247-Params!$C$33),$C247&lt;Params!$D$9+((Params!$H$13-Params!$D$9)/(Params!$H$33-Params!$D$33))*($B247-Params!$D$33)),$O$2,"")</f>
        <v/>
      </c>
      <c r="P247" s="1" t="str">
        <f>IF(AND($C247&gt;=Params!$D$9+((Params!$H$13-Params!$D$9)/(Params!$H$33-Params!$D$33))*($B247-Params!$D$33),$C247&gt;=Params!$H$13+((Params!$K$9-Params!$H$13)/(Params!$K$33-Params!$H$33))*($B247-Params!$H$33),$C247&lt;Params!$D$9+((Params!$G$4-Params!$D$9)/(Params!$G$33-Params!$D$33))*($B247-Params!$D$33),$C247&lt;Params!$G$4+((Params!$K$9-Params!$G$4)/(Params!$K$33-Params!$G$33))*($B247-Params!$G$33)),$P$2,"")</f>
        <v/>
      </c>
      <c r="Q247" s="1" t="str">
        <f>IF(AND($C247&gt;=Params!$G$4+((Params!$K$9-Params!$G$4)/(Params!$K$33-Params!$G$33))*($B247-Params!$G$33),$C247&gt;Params!$K$9+((Params!$L$5-Params!$K$9)/(Params!$L$33-Params!$K$33))*($B247-Params!$K$33),$C247&lt;Params!$G$4+((Params!$L$5-Params!$G$4)/(Params!$L$33-Params!$G$33))*($B247-Params!$G$33)),$Q$2,"")</f>
        <v/>
      </c>
      <c r="R247" s="2" t="str">
        <f>IF(AND(OR($B247&lt;Params!$A$33,AND($B247&gt;=Params!$A$33,$B247&lt;Params!$C$33,$C247&gt;=Params!$A$18+((Params!$C$13-Params!$A$18)/(Params!$C$33-Params!$A$33))*($B247-Params!$A$33)),AND($B247&gt;=Params!$C$33,$B247&lt;Params!$D$33,$C247&gt;=Params!$C$13+((Params!$D$9-Params!$C$13)/(Params!$D$33-Params!$C$33))*($B247-Params!$C$33)),AND($B247&gt;=Params!$D$33,$C247&gt;=Params!$D$9+((Params!$G$4-Params!$D$9)/(Params!$G$33-Params!$D$33))*($B247-Params!$D$33))),$C247&lt;Params!$G$4,$B247&gt;0,$C247&gt;0),$R$2,"")</f>
        <v/>
      </c>
      <c r="S247" s="18" t="str">
        <f t="shared" si="3"/>
        <v>Basalt</v>
      </c>
      <c r="T247" s="14" t="str">
        <f>IF(AND($S247&lt;&gt;$J$2,$S247&lt;&gt;$K$2,$S247&lt;&gt;$L$2),"",
IF($S247=$J$2,IF(Data!$C247&gt;=Data!$D247+2,"Hawaiite","Potassic Trachybasalt"),
IF($S247=$K$2,IF(Data!$C247&gt;=Data!$D247+2,"Mugearite","Shoshonite"),
IF($S247=$L$2,(IF(Data!$C247&gt;=Data!$D247+2,"Benmoreite","Latite")),""))))</f>
        <v/>
      </c>
    </row>
    <row r="248" spans="1:20" x14ac:dyDescent="0.2">
      <c r="A248" s="16" t="str">
        <f>Data!$A248</f>
        <v>PST-9, Stromboli</v>
      </c>
      <c r="B248" s="27">
        <f>Data!$B248</f>
        <v>49.828525317732499</v>
      </c>
      <c r="C248" s="28">
        <f>Data!$C248+Data!$D248</f>
        <v>4.2364333266088359</v>
      </c>
      <c r="D248" s="1" t="str">
        <f>IF(AND(AND($B248&gt;=Params!$A$33,$B248&lt;Params!$C$33),AND($C248&gt;=Params!$A$32,$C248&lt;Params!$A$26)),$D$2,"")</f>
        <v/>
      </c>
      <c r="E248" s="1" t="str">
        <f>IF(AND(AND($B248&gt;=Params!$C$33,$B248&lt;Params!$F$33),AND($C248&gt;=Params!$C$32,$C248&lt;Params!$C$22)),$E$2,"")</f>
        <v>Basalt</v>
      </c>
      <c r="F248" s="4" t="str">
        <f>IF(AND($B248&gt;=Params!$F$33,$B248&lt;Params!$J$33,$C248&lt;Params!$F$22+((Params!$J$20-Params!$F$22)/(Params!$J$33-Params!$F$33))*($B248-Params!$F$33)),$F$2,"")</f>
        <v/>
      </c>
      <c r="G248" s="4" t="str">
        <f>IF(AND($B248&gt;=Params!$J$33,$B248&lt;Params!$N$33,$C248&lt;Params!$J$20+((Params!$N$18-Params!$J$20)/(Params!$N$33-Params!$J$33))*($B248-Params!$J$33)),$G$2,"")</f>
        <v/>
      </c>
      <c r="H248" s="4" t="str">
        <f>IF(AND($B248&gt;=Params!$N$33,$C248&lt;Params!$N$18+((Params!$Q$16-Params!$N$18)/(Params!$Q$33-Params!$N$33))*($B248-Params!$N$33),C$3&lt;Params!$Q$16+((Params!$S$32-Params!$Q$16)/(Params!$S$33-Params!$Q$33))*($B248-Params!$Q$33)),$H$2,"")</f>
        <v/>
      </c>
      <c r="I248" s="12" t="str">
        <f>IF(AND($B248&gt;=Params!$Q$33,$C248&gt;=Params!$Q$16+((Params!$S$32-Params!$Q$16)/(Params!$S$33-Params!$Q$33))*($B248-Params!$Q$33)),$I$2,"")</f>
        <v/>
      </c>
      <c r="J248" s="1" t="str">
        <f>IF(AND($C248&gt;=Params!$C$22,$C248&lt;Params!$C$22+((Params!$E$17-Params!$C$22)/(Params!$E$33-Params!$C$33))*($B248-Params!$C$33),$C248&lt;Params!$E$17+((Params!$F$22-Params!$E$17)/(Params!$F$33-Params!$E$33))*($B248-Params!$E$33)),$J$2,"")</f>
        <v/>
      </c>
      <c r="K248" s="1" t="str">
        <f>IF(AND($C248&gt;=Params!$E$17+((Params!$F$22-Params!$E$17)/(Params!$F$33-Params!$E$33))*($B248-Params!$E$33),$C248&gt;=Params!$F$22+((Params!$J$20-Params!$F$22)/(Params!$J$33-Params!$F$33))*($B248-Params!$F$33),$C248&lt;Params!$E$17+((Params!$H$13-Params!$E$17)/(Params!$H$33-Params!$E$33))*($B248-Params!$E$33),$C248&lt;Params!$H$13+((Params!$J$20-Params!$H$13)/(Params!$J$33-Params!$H$33))*($B248-Params!$H$33)),$K$2,"")</f>
        <v/>
      </c>
      <c r="L248" s="1" t="str">
        <f>IF(AND($C248&gt;=Params!$H$13+((Params!$J$20-Params!$H$13)/(Params!$J$33-Params!$H$33))*($B248-Params!$H$33),$C248&gt;=Params!$J$20+((Params!$N$18-Params!$J$20)/(Params!$N$33-Params!$J$33))*($B248-Params!$J$33),$C248&lt;Params!$H$13+((Params!$K$9-Params!$H$13)/(Params!$K$33-Params!$H$33))*($B248-Params!$H$33),$C248&lt;Params!$K$9+((Params!$N$18-Params!$K$9)/(Params!$N$33-Params!$K$33))*($B248-Params!$K$33)),$L$2,"")</f>
        <v/>
      </c>
      <c r="M248" s="2" t="str">
        <f>IF(AND($C248&gt;=Params!$K$9+((Params!$N$18-Params!$K$9)/(Params!$N$33-Params!$K$33))*($B248-Params!$K$33),$C248&gt;=Params!$N$18+((Params!$Q$16-Params!$N$18)/(Params!$Q$33-Params!$N278))*($B248-Params!$Q$33),$C248&lt;Params!$K$9+((Params!$L$5-Params!$K$9)/(Params!$L$33-Params!$K$33))*($B248-Params!$K$33),$C248&lt;Params!$L$5+((Params!$Q$4-Params!$L$5)/(Params!$Q$33-Params!$L$33))*($B248-Params!$L$33),$B248&lt;Params!$Q$33),$M$2,"")</f>
        <v/>
      </c>
      <c r="N248" s="3" t="str">
        <f>IF(OR(AND($C248&gt;=Params!$A$26,$B248&gt;=Params!$A$33,$B248&lt;Params!$C$33,$C248&lt;Params!$A$18+((Params!$C$13-Params!$A$18)/(Params!$C$33-Params!$A$33))*($B248-Params!$A$33)),AND($B248&gt;=Params!$C$33,$C248&gt;Params!$C$22+((Params!$E$17-Params!$C$22)/(Params!$E$33-Params!$C$33))*($B248-Params!$C$33),$C248&lt;Params!$C$13+((Params!$E$17-Params!$C$13)/(Params!$E$33-Params!$C$33))*($B248-Params!$C$33))),$N$2,"")</f>
        <v/>
      </c>
      <c r="O248" s="1" t="str">
        <f>IF(AND($C248&gt;=Params!$C$13+((Params!$E$17-Params!$C$13)/(Params!$E$33-Params!$C$33))*($B248-Params!$C$33),$C248&gt;=Params!$E$17+((Params!$H$13-Params!$E$17)/(Params!$H$33-Params!$E$33))*($B248-Params!$E$33),$C248&lt;Params!$C$13+((Params!$D$9-Params!$C$13)/(Params!$D$33-Params!$C$33))*($B248-Params!$C$33),$C248&lt;Params!$D$9+((Params!$H$13-Params!$D$9)/(Params!$H$33-Params!$D$33))*($B248-Params!$D$33)),$O$2,"")</f>
        <v/>
      </c>
      <c r="P248" s="1" t="str">
        <f>IF(AND($C248&gt;=Params!$D$9+((Params!$H$13-Params!$D$9)/(Params!$H$33-Params!$D$33))*($B248-Params!$D$33),$C248&gt;=Params!$H$13+((Params!$K$9-Params!$H$13)/(Params!$K$33-Params!$H$33))*($B248-Params!$H$33),$C248&lt;Params!$D$9+((Params!$G$4-Params!$D$9)/(Params!$G$33-Params!$D$33))*($B248-Params!$D$33),$C248&lt;Params!$G$4+((Params!$K$9-Params!$G$4)/(Params!$K$33-Params!$G$33))*($B248-Params!$G$33)),$P$2,"")</f>
        <v/>
      </c>
      <c r="Q248" s="1" t="str">
        <f>IF(AND($C248&gt;=Params!$G$4+((Params!$K$9-Params!$G$4)/(Params!$K$33-Params!$G$33))*($B248-Params!$G$33),$C248&gt;Params!$K$9+((Params!$L$5-Params!$K$9)/(Params!$L$33-Params!$K$33))*($B248-Params!$K$33),$C248&lt;Params!$G$4+((Params!$L$5-Params!$G$4)/(Params!$L$33-Params!$G$33))*($B248-Params!$G$33)),$Q$2,"")</f>
        <v/>
      </c>
      <c r="R248" s="2" t="str">
        <f>IF(AND(OR($B248&lt;Params!$A$33,AND($B248&gt;=Params!$A$33,$B248&lt;Params!$C$33,$C248&gt;=Params!$A$18+((Params!$C$13-Params!$A$18)/(Params!$C$33-Params!$A$33))*($B248-Params!$A$33)),AND($B248&gt;=Params!$C$33,$B248&lt;Params!$D$33,$C248&gt;=Params!$C$13+((Params!$D$9-Params!$C$13)/(Params!$D$33-Params!$C$33))*($B248-Params!$C$33)),AND($B248&gt;=Params!$D$33,$C248&gt;=Params!$D$9+((Params!$G$4-Params!$D$9)/(Params!$G$33-Params!$D$33))*($B248-Params!$D$33))),$C248&lt;Params!$G$4,$B248&gt;0,$C248&gt;0),$R$2,"")</f>
        <v/>
      </c>
      <c r="S248" s="18" t="str">
        <f t="shared" si="3"/>
        <v>Basalt</v>
      </c>
      <c r="T248" s="14" t="str">
        <f>IF(AND($S248&lt;&gt;$J$2,$S248&lt;&gt;$K$2,$S248&lt;&gt;$L$2),"",
IF($S248=$J$2,IF(Data!$C248&gt;=Data!$D248+2,"Hawaiite","Potassic Trachybasalt"),
IF($S248=$K$2,IF(Data!$C248&gt;=Data!$D248+2,"Mugearite","Shoshonite"),
IF($S248=$L$2,(IF(Data!$C248&gt;=Data!$D248+2,"Benmoreite","Latite")),""))))</f>
        <v/>
      </c>
    </row>
    <row r="249" spans="1:20" x14ac:dyDescent="0.2">
      <c r="A249" s="16" t="str">
        <f>Data!$A249</f>
        <v>Behrens et al 2009</v>
      </c>
      <c r="B249" s="27">
        <f>Data!$B249</f>
        <v>49.89</v>
      </c>
      <c r="C249" s="28">
        <f>Data!$C249+Data!$D249</f>
        <v>9.67</v>
      </c>
      <c r="D249" s="1" t="str">
        <f>IF(AND(AND($B249&gt;=Params!$A$33,$B249&lt;Params!$C$33),AND($C249&gt;=Params!$A$32,$C249&lt;Params!$A$26)),$D$2,"")</f>
        <v/>
      </c>
      <c r="E249" s="1" t="str">
        <f>IF(AND(AND($B249&gt;=Params!$C$33,$B249&lt;Params!$F$33),AND($C249&gt;=Params!$C$32,$C249&lt;Params!$C$22)),$E$2,"")</f>
        <v/>
      </c>
      <c r="F249" s="4" t="str">
        <f>IF(AND($B249&gt;=Params!$F$33,$B249&lt;Params!$J$33,$C249&lt;Params!$F$22+((Params!$J$20-Params!$F$22)/(Params!$J$33-Params!$F$33))*($B249-Params!$F$33)),$F$2,"")</f>
        <v/>
      </c>
      <c r="G249" s="4" t="str">
        <f>IF(AND($B249&gt;=Params!$J$33,$B249&lt;Params!$N$33,$C249&lt;Params!$J$20+((Params!$N$18-Params!$J$20)/(Params!$N$33-Params!$J$33))*($B249-Params!$J$33)),$G$2,"")</f>
        <v/>
      </c>
      <c r="H249" s="4" t="str">
        <f>IF(AND($B249&gt;=Params!$N$33,$C249&lt;Params!$N$18+((Params!$Q$16-Params!$N$18)/(Params!$Q$33-Params!$N$33))*($B249-Params!$N$33),C$3&lt;Params!$Q$16+((Params!$S$32-Params!$Q$16)/(Params!$S$33-Params!$Q$33))*($B249-Params!$Q$33)),$H$2,"")</f>
        <v/>
      </c>
      <c r="I249" s="12" t="str">
        <f>IF(AND($B249&gt;=Params!$Q$33,$C249&gt;=Params!$Q$16+((Params!$S$32-Params!$Q$16)/(Params!$S$33-Params!$Q$33))*($B249-Params!$Q$33)),$I$2,"")</f>
        <v/>
      </c>
      <c r="J249" s="1" t="str">
        <f>IF(AND($C249&gt;=Params!$C$22,$C249&lt;Params!$C$22+((Params!$E$17-Params!$C$22)/(Params!$E$33-Params!$C$33))*($B249-Params!$C$33),$C249&lt;Params!$E$17+((Params!$F$22-Params!$E$17)/(Params!$F$33-Params!$E$33))*($B249-Params!$E$33)),$J$2,"")</f>
        <v/>
      </c>
      <c r="K249" s="1" t="str">
        <f>IF(AND($C249&gt;=Params!$E$17+((Params!$F$22-Params!$E$17)/(Params!$F$33-Params!$E$33))*($B249-Params!$E$33),$C249&gt;=Params!$F$22+((Params!$J$20-Params!$F$22)/(Params!$J$33-Params!$F$33))*($B249-Params!$F$33),$C249&lt;Params!$E$17+((Params!$H$13-Params!$E$17)/(Params!$H$33-Params!$E$33))*($B249-Params!$E$33),$C249&lt;Params!$H$13+((Params!$J$20-Params!$H$13)/(Params!$J$33-Params!$H$33))*($B249-Params!$H$33)),$K$2,"")</f>
        <v/>
      </c>
      <c r="L249" s="1" t="str">
        <f>IF(AND($C249&gt;=Params!$H$13+((Params!$J$20-Params!$H$13)/(Params!$J$33-Params!$H$33))*($B249-Params!$H$33),$C249&gt;=Params!$J$20+((Params!$N$18-Params!$J$20)/(Params!$N$33-Params!$J$33))*($B249-Params!$J$33),$C249&lt;Params!$H$13+((Params!$K$9-Params!$H$13)/(Params!$K$33-Params!$H$33))*($B249-Params!$H$33),$C249&lt;Params!$K$9+((Params!$N$18-Params!$K$9)/(Params!$N$33-Params!$K$33))*($B249-Params!$K$33)),$L$2,"")</f>
        <v/>
      </c>
      <c r="M249" s="2" t="str">
        <f>IF(AND($C249&gt;=Params!$K$9+((Params!$N$18-Params!$K$9)/(Params!$N$33-Params!$K$33))*($B249-Params!$K$33),$C249&gt;=Params!$N$18+((Params!$Q$16-Params!$N$18)/(Params!$Q$33-Params!$N279))*($B249-Params!$Q$33),$C249&lt;Params!$K$9+((Params!$L$5-Params!$K$9)/(Params!$L$33-Params!$K$33))*($B249-Params!$K$33),$C249&lt;Params!$L$5+((Params!$Q$4-Params!$L$5)/(Params!$Q$33-Params!$L$33))*($B249-Params!$L$33),$B249&lt;Params!$Q$33),$M$2,"")</f>
        <v/>
      </c>
      <c r="N249" s="3" t="str">
        <f>IF(OR(AND($C249&gt;=Params!$A$26,$B249&gt;=Params!$A$33,$B249&lt;Params!$C$33,$C249&lt;Params!$A$18+((Params!$C$13-Params!$A$18)/(Params!$C$33-Params!$A$33))*($B249-Params!$A$33)),AND($B249&gt;=Params!$C$33,$C249&gt;Params!$C$22+((Params!$E$17-Params!$C$22)/(Params!$E$33-Params!$C$33))*($B249-Params!$C$33),$C249&lt;Params!$C$13+((Params!$E$17-Params!$C$13)/(Params!$E$33-Params!$C$33))*($B249-Params!$C$33))),$N$2,"")</f>
        <v/>
      </c>
      <c r="O249" s="1" t="str">
        <f>IF(AND($C249&gt;=Params!$C$13+((Params!$E$17-Params!$C$13)/(Params!$E$33-Params!$C$33))*($B249-Params!$C$33),$C249&gt;=Params!$E$17+((Params!$H$13-Params!$E$17)/(Params!$H$33-Params!$E$33))*($B249-Params!$E$33),$C249&lt;Params!$C$13+((Params!$D$9-Params!$C$13)/(Params!$D$33-Params!$C$33))*($B249-Params!$C$33),$C249&lt;Params!$D$9+((Params!$H$13-Params!$D$9)/(Params!$H$33-Params!$D$33))*($B249-Params!$D$33)),$O$2,"")</f>
        <v>Phonotephrite</v>
      </c>
      <c r="P249" s="1" t="str">
        <f>IF(AND($C249&gt;=Params!$D$9+((Params!$H$13-Params!$D$9)/(Params!$H$33-Params!$D$33))*($B249-Params!$D$33),$C249&gt;=Params!$H$13+((Params!$K$9-Params!$H$13)/(Params!$K$33-Params!$H$33))*($B249-Params!$H$33),$C249&lt;Params!$D$9+((Params!$G$4-Params!$D$9)/(Params!$G$33-Params!$D$33))*($B249-Params!$D$33),$C249&lt;Params!$G$4+((Params!$K$9-Params!$G$4)/(Params!$K$33-Params!$G$33))*($B249-Params!$G$33)),$P$2,"")</f>
        <v/>
      </c>
      <c r="Q249" s="1" t="str">
        <f>IF(AND($C249&gt;=Params!$G$4+((Params!$K$9-Params!$G$4)/(Params!$K$33-Params!$G$33))*($B249-Params!$G$33),$C249&gt;Params!$K$9+((Params!$L$5-Params!$K$9)/(Params!$L$33-Params!$K$33))*($B249-Params!$K$33),$C249&lt;Params!$G$4+((Params!$L$5-Params!$G$4)/(Params!$L$33-Params!$G$33))*($B249-Params!$G$33)),$Q$2,"")</f>
        <v/>
      </c>
      <c r="R249" s="2" t="str">
        <f>IF(AND(OR($B249&lt;Params!$A$33,AND($B249&gt;=Params!$A$33,$B249&lt;Params!$C$33,$C249&gt;=Params!$A$18+((Params!$C$13-Params!$A$18)/(Params!$C$33-Params!$A$33))*($B249-Params!$A$33)),AND($B249&gt;=Params!$C$33,$B249&lt;Params!$D$33,$C249&gt;=Params!$C$13+((Params!$D$9-Params!$C$13)/(Params!$D$33-Params!$C$33))*($B249-Params!$C$33)),AND($B249&gt;=Params!$D$33,$C249&gt;=Params!$D$9+((Params!$G$4-Params!$D$9)/(Params!$G$33-Params!$D$33))*($B249-Params!$D$33))),$C249&lt;Params!$G$4,$B249&gt;0,$C249&gt;0),$R$2,"")</f>
        <v/>
      </c>
      <c r="S249" s="18" t="str">
        <f t="shared" si="3"/>
        <v>Phonotephrite</v>
      </c>
      <c r="T249" s="14" t="str">
        <f>IF(AND($S249&lt;&gt;$J$2,$S249&lt;&gt;$K$2,$S249&lt;&gt;$L$2),"",
IF($S249=$J$2,IF(Data!$C249&gt;=Data!$D249+2,"Hawaiite","Potassic Trachybasalt"),
IF($S249=$K$2,IF(Data!$C249&gt;=Data!$D249+2,"Mugearite","Shoshonite"),
IF($S249=$L$2,(IF(Data!$C249&gt;=Data!$D249+2,"Benmoreite","Latite")),""))))</f>
        <v/>
      </c>
    </row>
    <row r="250" spans="1:20" x14ac:dyDescent="0.2">
      <c r="A250" s="16" t="str">
        <f>Data!$A250</f>
        <v>Behrens et al 2009</v>
      </c>
      <c r="B250" s="27">
        <f>Data!$B250</f>
        <v>49.89</v>
      </c>
      <c r="C250" s="28">
        <f>Data!$C250+Data!$D250</f>
        <v>9.67</v>
      </c>
      <c r="D250" s="1" t="str">
        <f>IF(AND(AND($B250&gt;=Params!$A$33,$B250&lt;Params!$C$33),AND($C250&gt;=Params!$A$32,$C250&lt;Params!$A$26)),$D$2,"")</f>
        <v/>
      </c>
      <c r="E250" s="1" t="str">
        <f>IF(AND(AND($B250&gt;=Params!$C$33,$B250&lt;Params!$F$33),AND($C250&gt;=Params!$C$32,$C250&lt;Params!$C$22)),$E$2,"")</f>
        <v/>
      </c>
      <c r="F250" s="4" t="str">
        <f>IF(AND($B250&gt;=Params!$F$33,$B250&lt;Params!$J$33,$C250&lt;Params!$F$22+((Params!$J$20-Params!$F$22)/(Params!$J$33-Params!$F$33))*($B250-Params!$F$33)),$F$2,"")</f>
        <v/>
      </c>
      <c r="G250" s="4" t="str">
        <f>IF(AND($B250&gt;=Params!$J$33,$B250&lt;Params!$N$33,$C250&lt;Params!$J$20+((Params!$N$18-Params!$J$20)/(Params!$N$33-Params!$J$33))*($B250-Params!$J$33)),$G$2,"")</f>
        <v/>
      </c>
      <c r="H250" s="4" t="str">
        <f>IF(AND($B250&gt;=Params!$N$33,$C250&lt;Params!$N$18+((Params!$Q$16-Params!$N$18)/(Params!$Q$33-Params!$N$33))*($B250-Params!$N$33),C$3&lt;Params!$Q$16+((Params!$S$32-Params!$Q$16)/(Params!$S$33-Params!$Q$33))*($B250-Params!$Q$33)),$H$2,"")</f>
        <v/>
      </c>
      <c r="I250" s="12" t="str">
        <f>IF(AND($B250&gt;=Params!$Q$33,$C250&gt;=Params!$Q$16+((Params!$S$32-Params!$Q$16)/(Params!$S$33-Params!$Q$33))*($B250-Params!$Q$33)),$I$2,"")</f>
        <v/>
      </c>
      <c r="J250" s="1" t="str">
        <f>IF(AND($C250&gt;=Params!$C$22,$C250&lt;Params!$C$22+((Params!$E$17-Params!$C$22)/(Params!$E$33-Params!$C$33))*($B250-Params!$C$33),$C250&lt;Params!$E$17+((Params!$F$22-Params!$E$17)/(Params!$F$33-Params!$E$33))*($B250-Params!$E$33)),$J$2,"")</f>
        <v/>
      </c>
      <c r="K250" s="1" t="str">
        <f>IF(AND($C250&gt;=Params!$E$17+((Params!$F$22-Params!$E$17)/(Params!$F$33-Params!$E$33))*($B250-Params!$E$33),$C250&gt;=Params!$F$22+((Params!$J$20-Params!$F$22)/(Params!$J$33-Params!$F$33))*($B250-Params!$F$33),$C250&lt;Params!$E$17+((Params!$H$13-Params!$E$17)/(Params!$H$33-Params!$E$33))*($B250-Params!$E$33),$C250&lt;Params!$H$13+((Params!$J$20-Params!$H$13)/(Params!$J$33-Params!$H$33))*($B250-Params!$H$33)),$K$2,"")</f>
        <v/>
      </c>
      <c r="L250" s="1" t="str">
        <f>IF(AND($C250&gt;=Params!$H$13+((Params!$J$20-Params!$H$13)/(Params!$J$33-Params!$H$33))*($B250-Params!$H$33),$C250&gt;=Params!$J$20+((Params!$N$18-Params!$J$20)/(Params!$N$33-Params!$J$33))*($B250-Params!$J$33),$C250&lt;Params!$H$13+((Params!$K$9-Params!$H$13)/(Params!$K$33-Params!$H$33))*($B250-Params!$H$33),$C250&lt;Params!$K$9+((Params!$N$18-Params!$K$9)/(Params!$N$33-Params!$K$33))*($B250-Params!$K$33)),$L$2,"")</f>
        <v/>
      </c>
      <c r="M250" s="2" t="str">
        <f>IF(AND($C250&gt;=Params!$K$9+((Params!$N$18-Params!$K$9)/(Params!$N$33-Params!$K$33))*($B250-Params!$K$33),$C250&gt;=Params!$N$18+((Params!$Q$16-Params!$N$18)/(Params!$Q$33-Params!$N280))*($B250-Params!$Q$33),$C250&lt;Params!$K$9+((Params!$L$5-Params!$K$9)/(Params!$L$33-Params!$K$33))*($B250-Params!$K$33),$C250&lt;Params!$L$5+((Params!$Q$4-Params!$L$5)/(Params!$Q$33-Params!$L$33))*($B250-Params!$L$33),$B250&lt;Params!$Q$33),$M$2,"")</f>
        <v/>
      </c>
      <c r="N250" s="3" t="str">
        <f>IF(OR(AND($C250&gt;=Params!$A$26,$B250&gt;=Params!$A$33,$B250&lt;Params!$C$33,$C250&lt;Params!$A$18+((Params!$C$13-Params!$A$18)/(Params!$C$33-Params!$A$33))*($B250-Params!$A$33)),AND($B250&gt;=Params!$C$33,$C250&gt;Params!$C$22+((Params!$E$17-Params!$C$22)/(Params!$E$33-Params!$C$33))*($B250-Params!$C$33),$C250&lt;Params!$C$13+((Params!$E$17-Params!$C$13)/(Params!$E$33-Params!$C$33))*($B250-Params!$C$33))),$N$2,"")</f>
        <v/>
      </c>
      <c r="O250" s="1" t="str">
        <f>IF(AND($C250&gt;=Params!$C$13+((Params!$E$17-Params!$C$13)/(Params!$E$33-Params!$C$33))*($B250-Params!$C$33),$C250&gt;=Params!$E$17+((Params!$H$13-Params!$E$17)/(Params!$H$33-Params!$E$33))*($B250-Params!$E$33),$C250&lt;Params!$C$13+((Params!$D$9-Params!$C$13)/(Params!$D$33-Params!$C$33))*($B250-Params!$C$33),$C250&lt;Params!$D$9+((Params!$H$13-Params!$D$9)/(Params!$H$33-Params!$D$33))*($B250-Params!$D$33)),$O$2,"")</f>
        <v>Phonotephrite</v>
      </c>
      <c r="P250" s="1" t="str">
        <f>IF(AND($C250&gt;=Params!$D$9+((Params!$H$13-Params!$D$9)/(Params!$H$33-Params!$D$33))*($B250-Params!$D$33),$C250&gt;=Params!$H$13+((Params!$K$9-Params!$H$13)/(Params!$K$33-Params!$H$33))*($B250-Params!$H$33),$C250&lt;Params!$D$9+((Params!$G$4-Params!$D$9)/(Params!$G$33-Params!$D$33))*($B250-Params!$D$33),$C250&lt;Params!$G$4+((Params!$K$9-Params!$G$4)/(Params!$K$33-Params!$G$33))*($B250-Params!$G$33)),$P$2,"")</f>
        <v/>
      </c>
      <c r="Q250" s="1" t="str">
        <f>IF(AND($C250&gt;=Params!$G$4+((Params!$K$9-Params!$G$4)/(Params!$K$33-Params!$G$33))*($B250-Params!$G$33),$C250&gt;Params!$K$9+((Params!$L$5-Params!$K$9)/(Params!$L$33-Params!$K$33))*($B250-Params!$K$33),$C250&lt;Params!$G$4+((Params!$L$5-Params!$G$4)/(Params!$L$33-Params!$G$33))*($B250-Params!$G$33)),$Q$2,"")</f>
        <v/>
      </c>
      <c r="R250" s="2" t="str">
        <f>IF(AND(OR($B250&lt;Params!$A$33,AND($B250&gt;=Params!$A$33,$B250&lt;Params!$C$33,$C250&gt;=Params!$A$18+((Params!$C$13-Params!$A$18)/(Params!$C$33-Params!$A$33))*($B250-Params!$A$33)),AND($B250&gt;=Params!$C$33,$B250&lt;Params!$D$33,$C250&gt;=Params!$C$13+((Params!$D$9-Params!$C$13)/(Params!$D$33-Params!$C$33))*($B250-Params!$C$33)),AND($B250&gt;=Params!$D$33,$C250&gt;=Params!$D$9+((Params!$G$4-Params!$D$9)/(Params!$G$33-Params!$D$33))*($B250-Params!$D$33))),$C250&lt;Params!$G$4,$B250&gt;0,$C250&gt;0),$R$2,"")</f>
        <v/>
      </c>
      <c r="S250" s="18" t="str">
        <f t="shared" si="3"/>
        <v>Phonotephrite</v>
      </c>
      <c r="T250" s="14" t="str">
        <f>IF(AND($S250&lt;&gt;$J$2,$S250&lt;&gt;$K$2,$S250&lt;&gt;$L$2),"",
IF($S250=$J$2,IF(Data!$C250&gt;=Data!$D250+2,"Hawaiite","Potassic Trachybasalt"),
IF($S250=$K$2,IF(Data!$C250&gt;=Data!$D250+2,"Mugearite","Shoshonite"),
IF($S250=$L$2,(IF(Data!$C250&gt;=Data!$D250+2,"Benmoreite","Latite")),""))))</f>
        <v/>
      </c>
    </row>
    <row r="251" spans="1:20" x14ac:dyDescent="0.2">
      <c r="A251" s="16" t="str">
        <f>Data!$A251</f>
        <v>Behrens et al 2009</v>
      </c>
      <c r="B251" s="27">
        <f>Data!$B251</f>
        <v>49.89</v>
      </c>
      <c r="C251" s="28">
        <f>Data!$C251+Data!$D251</f>
        <v>9.67</v>
      </c>
      <c r="D251" s="1" t="str">
        <f>IF(AND(AND($B251&gt;=Params!$A$33,$B251&lt;Params!$C$33),AND($C251&gt;=Params!$A$32,$C251&lt;Params!$A$26)),$D$2,"")</f>
        <v/>
      </c>
      <c r="E251" s="1" t="str">
        <f>IF(AND(AND($B251&gt;=Params!$C$33,$B251&lt;Params!$F$33),AND($C251&gt;=Params!$C$32,$C251&lt;Params!$C$22)),$E$2,"")</f>
        <v/>
      </c>
      <c r="F251" s="4" t="str">
        <f>IF(AND($B251&gt;=Params!$F$33,$B251&lt;Params!$J$33,$C251&lt;Params!$F$22+((Params!$J$20-Params!$F$22)/(Params!$J$33-Params!$F$33))*($B251-Params!$F$33)),$F$2,"")</f>
        <v/>
      </c>
      <c r="G251" s="4" t="str">
        <f>IF(AND($B251&gt;=Params!$J$33,$B251&lt;Params!$N$33,$C251&lt;Params!$J$20+((Params!$N$18-Params!$J$20)/(Params!$N$33-Params!$J$33))*($B251-Params!$J$33)),$G$2,"")</f>
        <v/>
      </c>
      <c r="H251" s="4" t="str">
        <f>IF(AND($B251&gt;=Params!$N$33,$C251&lt;Params!$N$18+((Params!$Q$16-Params!$N$18)/(Params!$Q$33-Params!$N$33))*($B251-Params!$N$33),C$3&lt;Params!$Q$16+((Params!$S$32-Params!$Q$16)/(Params!$S$33-Params!$Q$33))*($B251-Params!$Q$33)),$H$2,"")</f>
        <v/>
      </c>
      <c r="I251" s="12" t="str">
        <f>IF(AND($B251&gt;=Params!$Q$33,$C251&gt;=Params!$Q$16+((Params!$S$32-Params!$Q$16)/(Params!$S$33-Params!$Q$33))*($B251-Params!$Q$33)),$I$2,"")</f>
        <v/>
      </c>
      <c r="J251" s="1" t="str">
        <f>IF(AND($C251&gt;=Params!$C$22,$C251&lt;Params!$C$22+((Params!$E$17-Params!$C$22)/(Params!$E$33-Params!$C$33))*($B251-Params!$C$33),$C251&lt;Params!$E$17+((Params!$F$22-Params!$E$17)/(Params!$F$33-Params!$E$33))*($B251-Params!$E$33)),$J$2,"")</f>
        <v/>
      </c>
      <c r="K251" s="1" t="str">
        <f>IF(AND($C251&gt;=Params!$E$17+((Params!$F$22-Params!$E$17)/(Params!$F$33-Params!$E$33))*($B251-Params!$E$33),$C251&gt;=Params!$F$22+((Params!$J$20-Params!$F$22)/(Params!$J$33-Params!$F$33))*($B251-Params!$F$33),$C251&lt;Params!$E$17+((Params!$H$13-Params!$E$17)/(Params!$H$33-Params!$E$33))*($B251-Params!$E$33),$C251&lt;Params!$H$13+((Params!$J$20-Params!$H$13)/(Params!$J$33-Params!$H$33))*($B251-Params!$H$33)),$K$2,"")</f>
        <v/>
      </c>
      <c r="L251" s="1" t="str">
        <f>IF(AND($C251&gt;=Params!$H$13+((Params!$J$20-Params!$H$13)/(Params!$J$33-Params!$H$33))*($B251-Params!$H$33),$C251&gt;=Params!$J$20+((Params!$N$18-Params!$J$20)/(Params!$N$33-Params!$J$33))*($B251-Params!$J$33),$C251&lt;Params!$H$13+((Params!$K$9-Params!$H$13)/(Params!$K$33-Params!$H$33))*($B251-Params!$H$33),$C251&lt;Params!$K$9+((Params!$N$18-Params!$K$9)/(Params!$N$33-Params!$K$33))*($B251-Params!$K$33)),$L$2,"")</f>
        <v/>
      </c>
      <c r="M251" s="2" t="str">
        <f>IF(AND($C251&gt;=Params!$K$9+((Params!$N$18-Params!$K$9)/(Params!$N$33-Params!$K$33))*($B251-Params!$K$33),$C251&gt;=Params!$N$18+((Params!$Q$16-Params!$N$18)/(Params!$Q$33-Params!$N281))*($B251-Params!$Q$33),$C251&lt;Params!$K$9+((Params!$L$5-Params!$K$9)/(Params!$L$33-Params!$K$33))*($B251-Params!$K$33),$C251&lt;Params!$L$5+((Params!$Q$4-Params!$L$5)/(Params!$Q$33-Params!$L$33))*($B251-Params!$L$33),$B251&lt;Params!$Q$33),$M$2,"")</f>
        <v/>
      </c>
      <c r="N251" s="3" t="str">
        <f>IF(OR(AND($C251&gt;=Params!$A$26,$B251&gt;=Params!$A$33,$B251&lt;Params!$C$33,$C251&lt;Params!$A$18+((Params!$C$13-Params!$A$18)/(Params!$C$33-Params!$A$33))*($B251-Params!$A$33)),AND($B251&gt;=Params!$C$33,$C251&gt;Params!$C$22+((Params!$E$17-Params!$C$22)/(Params!$E$33-Params!$C$33))*($B251-Params!$C$33),$C251&lt;Params!$C$13+((Params!$E$17-Params!$C$13)/(Params!$E$33-Params!$C$33))*($B251-Params!$C$33))),$N$2,"")</f>
        <v/>
      </c>
      <c r="O251" s="1" t="str">
        <f>IF(AND($C251&gt;=Params!$C$13+((Params!$E$17-Params!$C$13)/(Params!$E$33-Params!$C$33))*($B251-Params!$C$33),$C251&gt;=Params!$E$17+((Params!$H$13-Params!$E$17)/(Params!$H$33-Params!$E$33))*($B251-Params!$E$33),$C251&lt;Params!$C$13+((Params!$D$9-Params!$C$13)/(Params!$D$33-Params!$C$33))*($B251-Params!$C$33),$C251&lt;Params!$D$9+((Params!$H$13-Params!$D$9)/(Params!$H$33-Params!$D$33))*($B251-Params!$D$33)),$O$2,"")</f>
        <v>Phonotephrite</v>
      </c>
      <c r="P251" s="1" t="str">
        <f>IF(AND($C251&gt;=Params!$D$9+((Params!$H$13-Params!$D$9)/(Params!$H$33-Params!$D$33))*($B251-Params!$D$33),$C251&gt;=Params!$H$13+((Params!$K$9-Params!$H$13)/(Params!$K$33-Params!$H$33))*($B251-Params!$H$33),$C251&lt;Params!$D$9+((Params!$G$4-Params!$D$9)/(Params!$G$33-Params!$D$33))*($B251-Params!$D$33),$C251&lt;Params!$G$4+((Params!$K$9-Params!$G$4)/(Params!$K$33-Params!$G$33))*($B251-Params!$G$33)),$P$2,"")</f>
        <v/>
      </c>
      <c r="Q251" s="1" t="str">
        <f>IF(AND($C251&gt;=Params!$G$4+((Params!$K$9-Params!$G$4)/(Params!$K$33-Params!$G$33))*($B251-Params!$G$33),$C251&gt;Params!$K$9+((Params!$L$5-Params!$K$9)/(Params!$L$33-Params!$K$33))*($B251-Params!$K$33),$C251&lt;Params!$G$4+((Params!$L$5-Params!$G$4)/(Params!$L$33-Params!$G$33))*($B251-Params!$G$33)),$Q$2,"")</f>
        <v/>
      </c>
      <c r="R251" s="2" t="str">
        <f>IF(AND(OR($B251&lt;Params!$A$33,AND($B251&gt;=Params!$A$33,$B251&lt;Params!$C$33,$C251&gt;=Params!$A$18+((Params!$C$13-Params!$A$18)/(Params!$C$33-Params!$A$33))*($B251-Params!$A$33)),AND($B251&gt;=Params!$C$33,$B251&lt;Params!$D$33,$C251&gt;=Params!$C$13+((Params!$D$9-Params!$C$13)/(Params!$D$33-Params!$C$33))*($B251-Params!$C$33)),AND($B251&gt;=Params!$D$33,$C251&gt;=Params!$D$9+((Params!$G$4-Params!$D$9)/(Params!$G$33-Params!$D$33))*($B251-Params!$D$33))),$C251&lt;Params!$G$4,$B251&gt;0,$C251&gt;0),$R$2,"")</f>
        <v/>
      </c>
      <c r="S251" s="18" t="str">
        <f t="shared" si="3"/>
        <v>Phonotephrite</v>
      </c>
      <c r="T251" s="14" t="str">
        <f>IF(AND($S251&lt;&gt;$J$2,$S251&lt;&gt;$K$2,$S251&lt;&gt;$L$2),"",
IF($S251=$J$2,IF(Data!$C251&gt;=Data!$D251+2,"Hawaiite","Potassic Trachybasalt"),
IF($S251=$K$2,IF(Data!$C251&gt;=Data!$D251+2,"Mugearite","Shoshonite"),
IF($S251=$L$2,(IF(Data!$C251&gt;=Data!$D251+2,"Benmoreite","Latite")),""))))</f>
        <v/>
      </c>
    </row>
    <row r="252" spans="1:20" x14ac:dyDescent="0.2">
      <c r="A252" s="16" t="str">
        <f>Data!$A252</f>
        <v>Behrens et al 2009</v>
      </c>
      <c r="B252" s="27">
        <f>Data!$B252</f>
        <v>49.89</v>
      </c>
      <c r="C252" s="28">
        <f>Data!$C252+Data!$D252</f>
        <v>9.67</v>
      </c>
      <c r="D252" s="1" t="str">
        <f>IF(AND(AND($B252&gt;=Params!$A$33,$B252&lt;Params!$C$33),AND($C252&gt;=Params!$A$32,$C252&lt;Params!$A$26)),$D$2,"")</f>
        <v/>
      </c>
      <c r="E252" s="1" t="str">
        <f>IF(AND(AND($B252&gt;=Params!$C$33,$B252&lt;Params!$F$33),AND($C252&gt;=Params!$C$32,$C252&lt;Params!$C$22)),$E$2,"")</f>
        <v/>
      </c>
      <c r="F252" s="4" t="str">
        <f>IF(AND($B252&gt;=Params!$F$33,$B252&lt;Params!$J$33,$C252&lt;Params!$F$22+((Params!$J$20-Params!$F$22)/(Params!$J$33-Params!$F$33))*($B252-Params!$F$33)),$F$2,"")</f>
        <v/>
      </c>
      <c r="G252" s="4" t="str">
        <f>IF(AND($B252&gt;=Params!$J$33,$B252&lt;Params!$N$33,$C252&lt;Params!$J$20+((Params!$N$18-Params!$J$20)/(Params!$N$33-Params!$J$33))*($B252-Params!$J$33)),$G$2,"")</f>
        <v/>
      </c>
      <c r="H252" s="4" t="str">
        <f>IF(AND($B252&gt;=Params!$N$33,$C252&lt;Params!$N$18+((Params!$Q$16-Params!$N$18)/(Params!$Q$33-Params!$N$33))*($B252-Params!$N$33),C$3&lt;Params!$Q$16+((Params!$S$32-Params!$Q$16)/(Params!$S$33-Params!$Q$33))*($B252-Params!$Q$33)),$H$2,"")</f>
        <v/>
      </c>
      <c r="I252" s="12" t="str">
        <f>IF(AND($B252&gt;=Params!$Q$33,$C252&gt;=Params!$Q$16+((Params!$S$32-Params!$Q$16)/(Params!$S$33-Params!$Q$33))*($B252-Params!$Q$33)),$I$2,"")</f>
        <v/>
      </c>
      <c r="J252" s="1" t="str">
        <f>IF(AND($C252&gt;=Params!$C$22,$C252&lt;Params!$C$22+((Params!$E$17-Params!$C$22)/(Params!$E$33-Params!$C$33))*($B252-Params!$C$33),$C252&lt;Params!$E$17+((Params!$F$22-Params!$E$17)/(Params!$F$33-Params!$E$33))*($B252-Params!$E$33)),$J$2,"")</f>
        <v/>
      </c>
      <c r="K252" s="1" t="str">
        <f>IF(AND($C252&gt;=Params!$E$17+((Params!$F$22-Params!$E$17)/(Params!$F$33-Params!$E$33))*($B252-Params!$E$33),$C252&gt;=Params!$F$22+((Params!$J$20-Params!$F$22)/(Params!$J$33-Params!$F$33))*($B252-Params!$F$33),$C252&lt;Params!$E$17+((Params!$H$13-Params!$E$17)/(Params!$H$33-Params!$E$33))*($B252-Params!$E$33),$C252&lt;Params!$H$13+((Params!$J$20-Params!$H$13)/(Params!$J$33-Params!$H$33))*($B252-Params!$H$33)),$K$2,"")</f>
        <v/>
      </c>
      <c r="L252" s="1" t="str">
        <f>IF(AND($C252&gt;=Params!$H$13+((Params!$J$20-Params!$H$13)/(Params!$J$33-Params!$H$33))*($B252-Params!$H$33),$C252&gt;=Params!$J$20+((Params!$N$18-Params!$J$20)/(Params!$N$33-Params!$J$33))*($B252-Params!$J$33),$C252&lt;Params!$H$13+((Params!$K$9-Params!$H$13)/(Params!$K$33-Params!$H$33))*($B252-Params!$H$33),$C252&lt;Params!$K$9+((Params!$N$18-Params!$K$9)/(Params!$N$33-Params!$K$33))*($B252-Params!$K$33)),$L$2,"")</f>
        <v/>
      </c>
      <c r="M252" s="2" t="str">
        <f>IF(AND($C252&gt;=Params!$K$9+((Params!$N$18-Params!$K$9)/(Params!$N$33-Params!$K$33))*($B252-Params!$K$33),$C252&gt;=Params!$N$18+((Params!$Q$16-Params!$N$18)/(Params!$Q$33-Params!$N282))*($B252-Params!$Q$33),$C252&lt;Params!$K$9+((Params!$L$5-Params!$K$9)/(Params!$L$33-Params!$K$33))*($B252-Params!$K$33),$C252&lt;Params!$L$5+((Params!$Q$4-Params!$L$5)/(Params!$Q$33-Params!$L$33))*($B252-Params!$L$33),$B252&lt;Params!$Q$33),$M$2,"")</f>
        <v/>
      </c>
      <c r="N252" s="3" t="str">
        <f>IF(OR(AND($C252&gt;=Params!$A$26,$B252&gt;=Params!$A$33,$B252&lt;Params!$C$33,$C252&lt;Params!$A$18+((Params!$C$13-Params!$A$18)/(Params!$C$33-Params!$A$33))*($B252-Params!$A$33)),AND($B252&gt;=Params!$C$33,$C252&gt;Params!$C$22+((Params!$E$17-Params!$C$22)/(Params!$E$33-Params!$C$33))*($B252-Params!$C$33),$C252&lt;Params!$C$13+((Params!$E$17-Params!$C$13)/(Params!$E$33-Params!$C$33))*($B252-Params!$C$33))),$N$2,"")</f>
        <v/>
      </c>
      <c r="O252" s="1" t="str">
        <f>IF(AND($C252&gt;=Params!$C$13+((Params!$E$17-Params!$C$13)/(Params!$E$33-Params!$C$33))*($B252-Params!$C$33),$C252&gt;=Params!$E$17+((Params!$H$13-Params!$E$17)/(Params!$H$33-Params!$E$33))*($B252-Params!$E$33),$C252&lt;Params!$C$13+((Params!$D$9-Params!$C$13)/(Params!$D$33-Params!$C$33))*($B252-Params!$C$33),$C252&lt;Params!$D$9+((Params!$H$13-Params!$D$9)/(Params!$H$33-Params!$D$33))*($B252-Params!$D$33)),$O$2,"")</f>
        <v>Phonotephrite</v>
      </c>
      <c r="P252" s="1" t="str">
        <f>IF(AND($C252&gt;=Params!$D$9+((Params!$H$13-Params!$D$9)/(Params!$H$33-Params!$D$33))*($B252-Params!$D$33),$C252&gt;=Params!$H$13+((Params!$K$9-Params!$H$13)/(Params!$K$33-Params!$H$33))*($B252-Params!$H$33),$C252&lt;Params!$D$9+((Params!$G$4-Params!$D$9)/(Params!$G$33-Params!$D$33))*($B252-Params!$D$33),$C252&lt;Params!$G$4+((Params!$K$9-Params!$G$4)/(Params!$K$33-Params!$G$33))*($B252-Params!$G$33)),$P$2,"")</f>
        <v/>
      </c>
      <c r="Q252" s="1" t="str">
        <f>IF(AND($C252&gt;=Params!$G$4+((Params!$K$9-Params!$G$4)/(Params!$K$33-Params!$G$33))*($B252-Params!$G$33),$C252&gt;Params!$K$9+((Params!$L$5-Params!$K$9)/(Params!$L$33-Params!$K$33))*($B252-Params!$K$33),$C252&lt;Params!$G$4+((Params!$L$5-Params!$G$4)/(Params!$L$33-Params!$G$33))*($B252-Params!$G$33)),$Q$2,"")</f>
        <v/>
      </c>
      <c r="R252" s="2" t="str">
        <f>IF(AND(OR($B252&lt;Params!$A$33,AND($B252&gt;=Params!$A$33,$B252&lt;Params!$C$33,$C252&gt;=Params!$A$18+((Params!$C$13-Params!$A$18)/(Params!$C$33-Params!$A$33))*($B252-Params!$A$33)),AND($B252&gt;=Params!$C$33,$B252&lt;Params!$D$33,$C252&gt;=Params!$C$13+((Params!$D$9-Params!$C$13)/(Params!$D$33-Params!$C$33))*($B252-Params!$C$33)),AND($B252&gt;=Params!$D$33,$C252&gt;=Params!$D$9+((Params!$G$4-Params!$D$9)/(Params!$G$33-Params!$D$33))*($B252-Params!$D$33))),$C252&lt;Params!$G$4,$B252&gt;0,$C252&gt;0),$R$2,"")</f>
        <v/>
      </c>
      <c r="S252" s="18" t="str">
        <f t="shared" si="3"/>
        <v>Phonotephrite</v>
      </c>
      <c r="T252" s="14" t="str">
        <f>IF(AND($S252&lt;&gt;$J$2,$S252&lt;&gt;$K$2,$S252&lt;&gt;$L$2),"",
IF($S252=$J$2,IF(Data!$C252&gt;=Data!$D252+2,"Hawaiite","Potassic Trachybasalt"),
IF($S252=$K$2,IF(Data!$C252&gt;=Data!$D252+2,"Mugearite","Shoshonite"),
IF($S252=$L$2,(IF(Data!$C252&gt;=Data!$D252+2,"Benmoreite","Latite")),""))))</f>
        <v/>
      </c>
    </row>
    <row r="253" spans="1:20" x14ac:dyDescent="0.2">
      <c r="A253" s="16" t="str">
        <f>Data!$A253</f>
        <v>Behrens et al 2009</v>
      </c>
      <c r="B253" s="27">
        <f>Data!$B253</f>
        <v>49.89</v>
      </c>
      <c r="C253" s="28">
        <f>Data!$C253+Data!$D253</f>
        <v>9.67</v>
      </c>
      <c r="D253" s="1" t="str">
        <f>IF(AND(AND($B253&gt;=Params!$A$33,$B253&lt;Params!$C$33),AND($C253&gt;=Params!$A$32,$C253&lt;Params!$A$26)),$D$2,"")</f>
        <v/>
      </c>
      <c r="E253" s="1" t="str">
        <f>IF(AND(AND($B253&gt;=Params!$C$33,$B253&lt;Params!$F$33),AND($C253&gt;=Params!$C$32,$C253&lt;Params!$C$22)),$E$2,"")</f>
        <v/>
      </c>
      <c r="F253" s="4" t="str">
        <f>IF(AND($B253&gt;=Params!$F$33,$B253&lt;Params!$J$33,$C253&lt;Params!$F$22+((Params!$J$20-Params!$F$22)/(Params!$J$33-Params!$F$33))*($B253-Params!$F$33)),$F$2,"")</f>
        <v/>
      </c>
      <c r="G253" s="4" t="str">
        <f>IF(AND($B253&gt;=Params!$J$33,$B253&lt;Params!$N$33,$C253&lt;Params!$J$20+((Params!$N$18-Params!$J$20)/(Params!$N$33-Params!$J$33))*($B253-Params!$J$33)),$G$2,"")</f>
        <v/>
      </c>
      <c r="H253" s="4" t="str">
        <f>IF(AND($B253&gt;=Params!$N$33,$C253&lt;Params!$N$18+((Params!$Q$16-Params!$N$18)/(Params!$Q$33-Params!$N$33))*($B253-Params!$N$33),C$3&lt;Params!$Q$16+((Params!$S$32-Params!$Q$16)/(Params!$S$33-Params!$Q$33))*($B253-Params!$Q$33)),$H$2,"")</f>
        <v/>
      </c>
      <c r="I253" s="12" t="str">
        <f>IF(AND($B253&gt;=Params!$Q$33,$C253&gt;=Params!$Q$16+((Params!$S$32-Params!$Q$16)/(Params!$S$33-Params!$Q$33))*($B253-Params!$Q$33)),$I$2,"")</f>
        <v/>
      </c>
      <c r="J253" s="1" t="str">
        <f>IF(AND($C253&gt;=Params!$C$22,$C253&lt;Params!$C$22+((Params!$E$17-Params!$C$22)/(Params!$E$33-Params!$C$33))*($B253-Params!$C$33),$C253&lt;Params!$E$17+((Params!$F$22-Params!$E$17)/(Params!$F$33-Params!$E$33))*($B253-Params!$E$33)),$J$2,"")</f>
        <v/>
      </c>
      <c r="K253" s="1" t="str">
        <f>IF(AND($C253&gt;=Params!$E$17+((Params!$F$22-Params!$E$17)/(Params!$F$33-Params!$E$33))*($B253-Params!$E$33),$C253&gt;=Params!$F$22+((Params!$J$20-Params!$F$22)/(Params!$J$33-Params!$F$33))*($B253-Params!$F$33),$C253&lt;Params!$E$17+((Params!$H$13-Params!$E$17)/(Params!$H$33-Params!$E$33))*($B253-Params!$E$33),$C253&lt;Params!$H$13+((Params!$J$20-Params!$H$13)/(Params!$J$33-Params!$H$33))*($B253-Params!$H$33)),$K$2,"")</f>
        <v/>
      </c>
      <c r="L253" s="1" t="str">
        <f>IF(AND($C253&gt;=Params!$H$13+((Params!$J$20-Params!$H$13)/(Params!$J$33-Params!$H$33))*($B253-Params!$H$33),$C253&gt;=Params!$J$20+((Params!$N$18-Params!$J$20)/(Params!$N$33-Params!$J$33))*($B253-Params!$J$33),$C253&lt;Params!$H$13+((Params!$K$9-Params!$H$13)/(Params!$K$33-Params!$H$33))*($B253-Params!$H$33),$C253&lt;Params!$K$9+((Params!$N$18-Params!$K$9)/(Params!$N$33-Params!$K$33))*($B253-Params!$K$33)),$L$2,"")</f>
        <v/>
      </c>
      <c r="M253" s="2" t="str">
        <f>IF(AND($C253&gt;=Params!$K$9+((Params!$N$18-Params!$K$9)/(Params!$N$33-Params!$K$33))*($B253-Params!$K$33),$C253&gt;=Params!$N$18+((Params!$Q$16-Params!$N$18)/(Params!$Q$33-Params!$N283))*($B253-Params!$Q$33),$C253&lt;Params!$K$9+((Params!$L$5-Params!$K$9)/(Params!$L$33-Params!$K$33))*($B253-Params!$K$33),$C253&lt;Params!$L$5+((Params!$Q$4-Params!$L$5)/(Params!$Q$33-Params!$L$33))*($B253-Params!$L$33),$B253&lt;Params!$Q$33),$M$2,"")</f>
        <v/>
      </c>
      <c r="N253" s="3" t="str">
        <f>IF(OR(AND($C253&gt;=Params!$A$26,$B253&gt;=Params!$A$33,$B253&lt;Params!$C$33,$C253&lt;Params!$A$18+((Params!$C$13-Params!$A$18)/(Params!$C$33-Params!$A$33))*($B253-Params!$A$33)),AND($B253&gt;=Params!$C$33,$C253&gt;Params!$C$22+((Params!$E$17-Params!$C$22)/(Params!$E$33-Params!$C$33))*($B253-Params!$C$33),$C253&lt;Params!$C$13+((Params!$E$17-Params!$C$13)/(Params!$E$33-Params!$C$33))*($B253-Params!$C$33))),$N$2,"")</f>
        <v/>
      </c>
      <c r="O253" s="1" t="str">
        <f>IF(AND($C253&gt;=Params!$C$13+((Params!$E$17-Params!$C$13)/(Params!$E$33-Params!$C$33))*($B253-Params!$C$33),$C253&gt;=Params!$E$17+((Params!$H$13-Params!$E$17)/(Params!$H$33-Params!$E$33))*($B253-Params!$E$33),$C253&lt;Params!$C$13+((Params!$D$9-Params!$C$13)/(Params!$D$33-Params!$C$33))*($B253-Params!$C$33),$C253&lt;Params!$D$9+((Params!$H$13-Params!$D$9)/(Params!$H$33-Params!$D$33))*($B253-Params!$D$33)),$O$2,"")</f>
        <v>Phonotephrite</v>
      </c>
      <c r="P253" s="1" t="str">
        <f>IF(AND($C253&gt;=Params!$D$9+((Params!$H$13-Params!$D$9)/(Params!$H$33-Params!$D$33))*($B253-Params!$D$33),$C253&gt;=Params!$H$13+((Params!$K$9-Params!$H$13)/(Params!$K$33-Params!$H$33))*($B253-Params!$H$33),$C253&lt;Params!$D$9+((Params!$G$4-Params!$D$9)/(Params!$G$33-Params!$D$33))*($B253-Params!$D$33),$C253&lt;Params!$G$4+((Params!$K$9-Params!$G$4)/(Params!$K$33-Params!$G$33))*($B253-Params!$G$33)),$P$2,"")</f>
        <v/>
      </c>
      <c r="Q253" s="1" t="str">
        <f>IF(AND($C253&gt;=Params!$G$4+((Params!$K$9-Params!$G$4)/(Params!$K$33-Params!$G$33))*($B253-Params!$G$33),$C253&gt;Params!$K$9+((Params!$L$5-Params!$K$9)/(Params!$L$33-Params!$K$33))*($B253-Params!$K$33),$C253&lt;Params!$G$4+((Params!$L$5-Params!$G$4)/(Params!$L$33-Params!$G$33))*($B253-Params!$G$33)),$Q$2,"")</f>
        <v/>
      </c>
      <c r="R253" s="2" t="str">
        <f>IF(AND(OR($B253&lt;Params!$A$33,AND($B253&gt;=Params!$A$33,$B253&lt;Params!$C$33,$C253&gt;=Params!$A$18+((Params!$C$13-Params!$A$18)/(Params!$C$33-Params!$A$33))*($B253-Params!$A$33)),AND($B253&gt;=Params!$C$33,$B253&lt;Params!$D$33,$C253&gt;=Params!$C$13+((Params!$D$9-Params!$C$13)/(Params!$D$33-Params!$C$33))*($B253-Params!$C$33)),AND($B253&gt;=Params!$D$33,$C253&gt;=Params!$D$9+((Params!$G$4-Params!$D$9)/(Params!$G$33-Params!$D$33))*($B253-Params!$D$33))),$C253&lt;Params!$G$4,$B253&gt;0,$C253&gt;0),$R$2,"")</f>
        <v/>
      </c>
      <c r="S253" s="18" t="str">
        <f t="shared" si="3"/>
        <v>Phonotephrite</v>
      </c>
      <c r="T253" s="14" t="str">
        <f>IF(AND($S253&lt;&gt;$J$2,$S253&lt;&gt;$K$2,$S253&lt;&gt;$L$2),"",
IF($S253=$J$2,IF(Data!$C253&gt;=Data!$D253+2,"Hawaiite","Potassic Trachybasalt"),
IF($S253=$K$2,IF(Data!$C253&gt;=Data!$D253+2,"Mugearite","Shoshonite"),
IF($S253=$L$2,(IF(Data!$C253&gt;=Data!$D253+2,"Benmoreite","Latite")),""))))</f>
        <v/>
      </c>
    </row>
    <row r="254" spans="1:20" x14ac:dyDescent="0.2">
      <c r="A254" s="16" t="str">
        <f>Data!$A254</f>
        <v>Behrens et al 2009</v>
      </c>
      <c r="B254" s="27">
        <f>Data!$B254</f>
        <v>49.89</v>
      </c>
      <c r="C254" s="28">
        <f>Data!$C254+Data!$D254</f>
        <v>9.67</v>
      </c>
      <c r="D254" s="1" t="str">
        <f>IF(AND(AND($B254&gt;=Params!$A$33,$B254&lt;Params!$C$33),AND($C254&gt;=Params!$A$32,$C254&lt;Params!$A$26)),$D$2,"")</f>
        <v/>
      </c>
      <c r="E254" s="1" t="str">
        <f>IF(AND(AND($B254&gt;=Params!$C$33,$B254&lt;Params!$F$33),AND($C254&gt;=Params!$C$32,$C254&lt;Params!$C$22)),$E$2,"")</f>
        <v/>
      </c>
      <c r="F254" s="4" t="str">
        <f>IF(AND($B254&gt;=Params!$F$33,$B254&lt;Params!$J$33,$C254&lt;Params!$F$22+((Params!$J$20-Params!$F$22)/(Params!$J$33-Params!$F$33))*($B254-Params!$F$33)),$F$2,"")</f>
        <v/>
      </c>
      <c r="G254" s="4" t="str">
        <f>IF(AND($B254&gt;=Params!$J$33,$B254&lt;Params!$N$33,$C254&lt;Params!$J$20+((Params!$N$18-Params!$J$20)/(Params!$N$33-Params!$J$33))*($B254-Params!$J$33)),$G$2,"")</f>
        <v/>
      </c>
      <c r="H254" s="4" t="str">
        <f>IF(AND($B254&gt;=Params!$N$33,$C254&lt;Params!$N$18+((Params!$Q$16-Params!$N$18)/(Params!$Q$33-Params!$N$33))*($B254-Params!$N$33),C$3&lt;Params!$Q$16+((Params!$S$32-Params!$Q$16)/(Params!$S$33-Params!$Q$33))*($B254-Params!$Q$33)),$H$2,"")</f>
        <v/>
      </c>
      <c r="I254" s="12" t="str">
        <f>IF(AND($B254&gt;=Params!$Q$33,$C254&gt;=Params!$Q$16+((Params!$S$32-Params!$Q$16)/(Params!$S$33-Params!$Q$33))*($B254-Params!$Q$33)),$I$2,"")</f>
        <v/>
      </c>
      <c r="J254" s="1" t="str">
        <f>IF(AND($C254&gt;=Params!$C$22,$C254&lt;Params!$C$22+((Params!$E$17-Params!$C$22)/(Params!$E$33-Params!$C$33))*($B254-Params!$C$33),$C254&lt;Params!$E$17+((Params!$F$22-Params!$E$17)/(Params!$F$33-Params!$E$33))*($B254-Params!$E$33)),$J$2,"")</f>
        <v/>
      </c>
      <c r="K254" s="1" t="str">
        <f>IF(AND($C254&gt;=Params!$E$17+((Params!$F$22-Params!$E$17)/(Params!$F$33-Params!$E$33))*($B254-Params!$E$33),$C254&gt;=Params!$F$22+((Params!$J$20-Params!$F$22)/(Params!$J$33-Params!$F$33))*($B254-Params!$F$33),$C254&lt;Params!$E$17+((Params!$H$13-Params!$E$17)/(Params!$H$33-Params!$E$33))*($B254-Params!$E$33),$C254&lt;Params!$H$13+((Params!$J$20-Params!$H$13)/(Params!$J$33-Params!$H$33))*($B254-Params!$H$33)),$K$2,"")</f>
        <v/>
      </c>
      <c r="L254" s="1" t="str">
        <f>IF(AND($C254&gt;=Params!$H$13+((Params!$J$20-Params!$H$13)/(Params!$J$33-Params!$H$33))*($B254-Params!$H$33),$C254&gt;=Params!$J$20+((Params!$N$18-Params!$J$20)/(Params!$N$33-Params!$J$33))*($B254-Params!$J$33),$C254&lt;Params!$H$13+((Params!$K$9-Params!$H$13)/(Params!$K$33-Params!$H$33))*($B254-Params!$H$33),$C254&lt;Params!$K$9+((Params!$N$18-Params!$K$9)/(Params!$N$33-Params!$K$33))*($B254-Params!$K$33)),$L$2,"")</f>
        <v/>
      </c>
      <c r="M254" s="2" t="str">
        <f>IF(AND($C254&gt;=Params!$K$9+((Params!$N$18-Params!$K$9)/(Params!$N$33-Params!$K$33))*($B254-Params!$K$33),$C254&gt;=Params!$N$18+((Params!$Q$16-Params!$N$18)/(Params!$Q$33-Params!$N284))*($B254-Params!$Q$33),$C254&lt;Params!$K$9+((Params!$L$5-Params!$K$9)/(Params!$L$33-Params!$K$33))*($B254-Params!$K$33),$C254&lt;Params!$L$5+((Params!$Q$4-Params!$L$5)/(Params!$Q$33-Params!$L$33))*($B254-Params!$L$33),$B254&lt;Params!$Q$33),$M$2,"")</f>
        <v/>
      </c>
      <c r="N254" s="3" t="str">
        <f>IF(OR(AND($C254&gt;=Params!$A$26,$B254&gt;=Params!$A$33,$B254&lt;Params!$C$33,$C254&lt;Params!$A$18+((Params!$C$13-Params!$A$18)/(Params!$C$33-Params!$A$33))*($B254-Params!$A$33)),AND($B254&gt;=Params!$C$33,$C254&gt;Params!$C$22+((Params!$E$17-Params!$C$22)/(Params!$E$33-Params!$C$33))*($B254-Params!$C$33),$C254&lt;Params!$C$13+((Params!$E$17-Params!$C$13)/(Params!$E$33-Params!$C$33))*($B254-Params!$C$33))),$N$2,"")</f>
        <v/>
      </c>
      <c r="O254" s="1" t="str">
        <f>IF(AND($C254&gt;=Params!$C$13+((Params!$E$17-Params!$C$13)/(Params!$E$33-Params!$C$33))*($B254-Params!$C$33),$C254&gt;=Params!$E$17+((Params!$H$13-Params!$E$17)/(Params!$H$33-Params!$E$33))*($B254-Params!$E$33),$C254&lt;Params!$C$13+((Params!$D$9-Params!$C$13)/(Params!$D$33-Params!$C$33))*($B254-Params!$C$33),$C254&lt;Params!$D$9+((Params!$H$13-Params!$D$9)/(Params!$H$33-Params!$D$33))*($B254-Params!$D$33)),$O$2,"")</f>
        <v>Phonotephrite</v>
      </c>
      <c r="P254" s="1" t="str">
        <f>IF(AND($C254&gt;=Params!$D$9+((Params!$H$13-Params!$D$9)/(Params!$H$33-Params!$D$33))*($B254-Params!$D$33),$C254&gt;=Params!$H$13+((Params!$K$9-Params!$H$13)/(Params!$K$33-Params!$H$33))*($B254-Params!$H$33),$C254&lt;Params!$D$9+((Params!$G$4-Params!$D$9)/(Params!$G$33-Params!$D$33))*($B254-Params!$D$33),$C254&lt;Params!$G$4+((Params!$K$9-Params!$G$4)/(Params!$K$33-Params!$G$33))*($B254-Params!$G$33)),$P$2,"")</f>
        <v/>
      </c>
      <c r="Q254" s="1" t="str">
        <f>IF(AND($C254&gt;=Params!$G$4+((Params!$K$9-Params!$G$4)/(Params!$K$33-Params!$G$33))*($B254-Params!$G$33),$C254&gt;Params!$K$9+((Params!$L$5-Params!$K$9)/(Params!$L$33-Params!$K$33))*($B254-Params!$K$33),$C254&lt;Params!$G$4+((Params!$L$5-Params!$G$4)/(Params!$L$33-Params!$G$33))*($B254-Params!$G$33)),$Q$2,"")</f>
        <v/>
      </c>
      <c r="R254" s="2" t="str">
        <f>IF(AND(OR($B254&lt;Params!$A$33,AND($B254&gt;=Params!$A$33,$B254&lt;Params!$C$33,$C254&gt;=Params!$A$18+((Params!$C$13-Params!$A$18)/(Params!$C$33-Params!$A$33))*($B254-Params!$A$33)),AND($B254&gt;=Params!$C$33,$B254&lt;Params!$D$33,$C254&gt;=Params!$C$13+((Params!$D$9-Params!$C$13)/(Params!$D$33-Params!$C$33))*($B254-Params!$C$33)),AND($B254&gt;=Params!$D$33,$C254&gt;=Params!$D$9+((Params!$G$4-Params!$D$9)/(Params!$G$33-Params!$D$33))*($B254-Params!$D$33))),$C254&lt;Params!$G$4,$B254&gt;0,$C254&gt;0),$R$2,"")</f>
        <v/>
      </c>
      <c r="S254" s="18" t="str">
        <f t="shared" si="3"/>
        <v>Phonotephrite</v>
      </c>
      <c r="T254" s="14" t="str">
        <f>IF(AND($S254&lt;&gt;$J$2,$S254&lt;&gt;$K$2,$S254&lt;&gt;$L$2),"",
IF($S254=$J$2,IF(Data!$C254&gt;=Data!$D254+2,"Hawaiite","Potassic Trachybasalt"),
IF($S254=$K$2,IF(Data!$C254&gt;=Data!$D254+2,"Mugearite","Shoshonite"),
IF($S254=$L$2,(IF(Data!$C254&gt;=Data!$D254+2,"Benmoreite","Latite")),""))))</f>
        <v/>
      </c>
    </row>
    <row r="255" spans="1:20" x14ac:dyDescent="0.2">
      <c r="A255" s="16" t="str">
        <f>Data!$A255</f>
        <v>Behrens et al 2009</v>
      </c>
      <c r="B255" s="27">
        <f>Data!$B255</f>
        <v>49.89</v>
      </c>
      <c r="C255" s="28">
        <f>Data!$C255+Data!$D255</f>
        <v>9.67</v>
      </c>
      <c r="D255" s="1" t="str">
        <f>IF(AND(AND($B255&gt;=Params!$A$33,$B255&lt;Params!$C$33),AND($C255&gt;=Params!$A$32,$C255&lt;Params!$A$26)),$D$2,"")</f>
        <v/>
      </c>
      <c r="E255" s="1" t="str">
        <f>IF(AND(AND($B255&gt;=Params!$C$33,$B255&lt;Params!$F$33),AND($C255&gt;=Params!$C$32,$C255&lt;Params!$C$22)),$E$2,"")</f>
        <v/>
      </c>
      <c r="F255" s="4" t="str">
        <f>IF(AND($B255&gt;=Params!$F$33,$B255&lt;Params!$J$33,$C255&lt;Params!$F$22+((Params!$J$20-Params!$F$22)/(Params!$J$33-Params!$F$33))*($B255-Params!$F$33)),$F$2,"")</f>
        <v/>
      </c>
      <c r="G255" s="4" t="str">
        <f>IF(AND($B255&gt;=Params!$J$33,$B255&lt;Params!$N$33,$C255&lt;Params!$J$20+((Params!$N$18-Params!$J$20)/(Params!$N$33-Params!$J$33))*($B255-Params!$J$33)),$G$2,"")</f>
        <v/>
      </c>
      <c r="H255" s="4" t="str">
        <f>IF(AND($B255&gt;=Params!$N$33,$C255&lt;Params!$N$18+((Params!$Q$16-Params!$N$18)/(Params!$Q$33-Params!$N$33))*($B255-Params!$N$33),C$3&lt;Params!$Q$16+((Params!$S$32-Params!$Q$16)/(Params!$S$33-Params!$Q$33))*($B255-Params!$Q$33)),$H$2,"")</f>
        <v/>
      </c>
      <c r="I255" s="12" t="str">
        <f>IF(AND($B255&gt;=Params!$Q$33,$C255&gt;=Params!$Q$16+((Params!$S$32-Params!$Q$16)/(Params!$S$33-Params!$Q$33))*($B255-Params!$Q$33)),$I$2,"")</f>
        <v/>
      </c>
      <c r="J255" s="1" t="str">
        <f>IF(AND($C255&gt;=Params!$C$22,$C255&lt;Params!$C$22+((Params!$E$17-Params!$C$22)/(Params!$E$33-Params!$C$33))*($B255-Params!$C$33),$C255&lt;Params!$E$17+((Params!$F$22-Params!$E$17)/(Params!$F$33-Params!$E$33))*($B255-Params!$E$33)),$J$2,"")</f>
        <v/>
      </c>
      <c r="K255" s="1" t="str">
        <f>IF(AND($C255&gt;=Params!$E$17+((Params!$F$22-Params!$E$17)/(Params!$F$33-Params!$E$33))*($B255-Params!$E$33),$C255&gt;=Params!$F$22+((Params!$J$20-Params!$F$22)/(Params!$J$33-Params!$F$33))*($B255-Params!$F$33),$C255&lt;Params!$E$17+((Params!$H$13-Params!$E$17)/(Params!$H$33-Params!$E$33))*($B255-Params!$E$33),$C255&lt;Params!$H$13+((Params!$J$20-Params!$H$13)/(Params!$J$33-Params!$H$33))*($B255-Params!$H$33)),$K$2,"")</f>
        <v/>
      </c>
      <c r="L255" s="1" t="str">
        <f>IF(AND($C255&gt;=Params!$H$13+((Params!$J$20-Params!$H$13)/(Params!$J$33-Params!$H$33))*($B255-Params!$H$33),$C255&gt;=Params!$J$20+((Params!$N$18-Params!$J$20)/(Params!$N$33-Params!$J$33))*($B255-Params!$J$33),$C255&lt;Params!$H$13+((Params!$K$9-Params!$H$13)/(Params!$K$33-Params!$H$33))*($B255-Params!$H$33),$C255&lt;Params!$K$9+((Params!$N$18-Params!$K$9)/(Params!$N$33-Params!$K$33))*($B255-Params!$K$33)),$L$2,"")</f>
        <v/>
      </c>
      <c r="M255" s="2" t="str">
        <f>IF(AND($C255&gt;=Params!$K$9+((Params!$N$18-Params!$K$9)/(Params!$N$33-Params!$K$33))*($B255-Params!$K$33),$C255&gt;=Params!$N$18+((Params!$Q$16-Params!$N$18)/(Params!$Q$33-Params!$N285))*($B255-Params!$Q$33),$C255&lt;Params!$K$9+((Params!$L$5-Params!$K$9)/(Params!$L$33-Params!$K$33))*($B255-Params!$K$33),$C255&lt;Params!$L$5+((Params!$Q$4-Params!$L$5)/(Params!$Q$33-Params!$L$33))*($B255-Params!$L$33),$B255&lt;Params!$Q$33),$M$2,"")</f>
        <v/>
      </c>
      <c r="N255" s="3" t="str">
        <f>IF(OR(AND($C255&gt;=Params!$A$26,$B255&gt;=Params!$A$33,$B255&lt;Params!$C$33,$C255&lt;Params!$A$18+((Params!$C$13-Params!$A$18)/(Params!$C$33-Params!$A$33))*($B255-Params!$A$33)),AND($B255&gt;=Params!$C$33,$C255&gt;Params!$C$22+((Params!$E$17-Params!$C$22)/(Params!$E$33-Params!$C$33))*($B255-Params!$C$33),$C255&lt;Params!$C$13+((Params!$E$17-Params!$C$13)/(Params!$E$33-Params!$C$33))*($B255-Params!$C$33))),$N$2,"")</f>
        <v/>
      </c>
      <c r="O255" s="1" t="str">
        <f>IF(AND($C255&gt;=Params!$C$13+((Params!$E$17-Params!$C$13)/(Params!$E$33-Params!$C$33))*($B255-Params!$C$33),$C255&gt;=Params!$E$17+((Params!$H$13-Params!$E$17)/(Params!$H$33-Params!$E$33))*($B255-Params!$E$33),$C255&lt;Params!$C$13+((Params!$D$9-Params!$C$13)/(Params!$D$33-Params!$C$33))*($B255-Params!$C$33),$C255&lt;Params!$D$9+((Params!$H$13-Params!$D$9)/(Params!$H$33-Params!$D$33))*($B255-Params!$D$33)),$O$2,"")</f>
        <v>Phonotephrite</v>
      </c>
      <c r="P255" s="1" t="str">
        <f>IF(AND($C255&gt;=Params!$D$9+((Params!$H$13-Params!$D$9)/(Params!$H$33-Params!$D$33))*($B255-Params!$D$33),$C255&gt;=Params!$H$13+((Params!$K$9-Params!$H$13)/(Params!$K$33-Params!$H$33))*($B255-Params!$H$33),$C255&lt;Params!$D$9+((Params!$G$4-Params!$D$9)/(Params!$G$33-Params!$D$33))*($B255-Params!$D$33),$C255&lt;Params!$G$4+((Params!$K$9-Params!$G$4)/(Params!$K$33-Params!$G$33))*($B255-Params!$G$33)),$P$2,"")</f>
        <v/>
      </c>
      <c r="Q255" s="1" t="str">
        <f>IF(AND($C255&gt;=Params!$G$4+((Params!$K$9-Params!$G$4)/(Params!$K$33-Params!$G$33))*($B255-Params!$G$33),$C255&gt;Params!$K$9+((Params!$L$5-Params!$K$9)/(Params!$L$33-Params!$K$33))*($B255-Params!$K$33),$C255&lt;Params!$G$4+((Params!$L$5-Params!$G$4)/(Params!$L$33-Params!$G$33))*($B255-Params!$G$33)),$Q$2,"")</f>
        <v/>
      </c>
      <c r="R255" s="2" t="str">
        <f>IF(AND(OR($B255&lt;Params!$A$33,AND($B255&gt;=Params!$A$33,$B255&lt;Params!$C$33,$C255&gt;=Params!$A$18+((Params!$C$13-Params!$A$18)/(Params!$C$33-Params!$A$33))*($B255-Params!$A$33)),AND($B255&gt;=Params!$C$33,$B255&lt;Params!$D$33,$C255&gt;=Params!$C$13+((Params!$D$9-Params!$C$13)/(Params!$D$33-Params!$C$33))*($B255-Params!$C$33)),AND($B255&gt;=Params!$D$33,$C255&gt;=Params!$D$9+((Params!$G$4-Params!$D$9)/(Params!$G$33-Params!$D$33))*($B255-Params!$D$33))),$C255&lt;Params!$G$4,$B255&gt;0,$C255&gt;0),$R$2,"")</f>
        <v/>
      </c>
      <c r="S255" s="18" t="str">
        <f t="shared" si="3"/>
        <v>Phonotephrite</v>
      </c>
      <c r="T255" s="14" t="str">
        <f>IF(AND($S255&lt;&gt;$J$2,$S255&lt;&gt;$K$2,$S255&lt;&gt;$L$2),"",
IF($S255=$J$2,IF(Data!$C255&gt;=Data!$D255+2,"Hawaiite","Potassic Trachybasalt"),
IF($S255=$K$2,IF(Data!$C255&gt;=Data!$D255+2,"Mugearite","Shoshonite"),
IF($S255=$L$2,(IF(Data!$C255&gt;=Data!$D255+2,"Benmoreite","Latite")),""))))</f>
        <v/>
      </c>
    </row>
    <row r="256" spans="1:20" x14ac:dyDescent="0.2">
      <c r="A256" s="16" t="str">
        <f>Data!$A256</f>
        <v>Behrens et al 2009</v>
      </c>
      <c r="B256" s="27">
        <f>Data!$B256</f>
        <v>49.89</v>
      </c>
      <c r="C256" s="28">
        <f>Data!$C256+Data!$D256</f>
        <v>9.67</v>
      </c>
      <c r="D256" s="1" t="str">
        <f>IF(AND(AND($B256&gt;=Params!$A$33,$B256&lt;Params!$C$33),AND($C256&gt;=Params!$A$32,$C256&lt;Params!$A$26)),$D$2,"")</f>
        <v/>
      </c>
      <c r="E256" s="1" t="str">
        <f>IF(AND(AND($B256&gt;=Params!$C$33,$B256&lt;Params!$F$33),AND($C256&gt;=Params!$C$32,$C256&lt;Params!$C$22)),$E$2,"")</f>
        <v/>
      </c>
      <c r="F256" s="4" t="str">
        <f>IF(AND($B256&gt;=Params!$F$33,$B256&lt;Params!$J$33,$C256&lt;Params!$F$22+((Params!$J$20-Params!$F$22)/(Params!$J$33-Params!$F$33))*($B256-Params!$F$33)),$F$2,"")</f>
        <v/>
      </c>
      <c r="G256" s="4" t="str">
        <f>IF(AND($B256&gt;=Params!$J$33,$B256&lt;Params!$N$33,$C256&lt;Params!$J$20+((Params!$N$18-Params!$J$20)/(Params!$N$33-Params!$J$33))*($B256-Params!$J$33)),$G$2,"")</f>
        <v/>
      </c>
      <c r="H256" s="4" t="str">
        <f>IF(AND($B256&gt;=Params!$N$33,$C256&lt;Params!$N$18+((Params!$Q$16-Params!$N$18)/(Params!$Q$33-Params!$N$33))*($B256-Params!$N$33),C$3&lt;Params!$Q$16+((Params!$S$32-Params!$Q$16)/(Params!$S$33-Params!$Q$33))*($B256-Params!$Q$33)),$H$2,"")</f>
        <v/>
      </c>
      <c r="I256" s="12" t="str">
        <f>IF(AND($B256&gt;=Params!$Q$33,$C256&gt;=Params!$Q$16+((Params!$S$32-Params!$Q$16)/(Params!$S$33-Params!$Q$33))*($B256-Params!$Q$33)),$I$2,"")</f>
        <v/>
      </c>
      <c r="J256" s="1" t="str">
        <f>IF(AND($C256&gt;=Params!$C$22,$C256&lt;Params!$C$22+((Params!$E$17-Params!$C$22)/(Params!$E$33-Params!$C$33))*($B256-Params!$C$33),$C256&lt;Params!$E$17+((Params!$F$22-Params!$E$17)/(Params!$F$33-Params!$E$33))*($B256-Params!$E$33)),$J$2,"")</f>
        <v/>
      </c>
      <c r="K256" s="1" t="str">
        <f>IF(AND($C256&gt;=Params!$E$17+((Params!$F$22-Params!$E$17)/(Params!$F$33-Params!$E$33))*($B256-Params!$E$33),$C256&gt;=Params!$F$22+((Params!$J$20-Params!$F$22)/(Params!$J$33-Params!$F$33))*($B256-Params!$F$33),$C256&lt;Params!$E$17+((Params!$H$13-Params!$E$17)/(Params!$H$33-Params!$E$33))*($B256-Params!$E$33),$C256&lt;Params!$H$13+((Params!$J$20-Params!$H$13)/(Params!$J$33-Params!$H$33))*($B256-Params!$H$33)),$K$2,"")</f>
        <v/>
      </c>
      <c r="L256" s="1" t="str">
        <f>IF(AND($C256&gt;=Params!$H$13+((Params!$J$20-Params!$H$13)/(Params!$J$33-Params!$H$33))*($B256-Params!$H$33),$C256&gt;=Params!$J$20+((Params!$N$18-Params!$J$20)/(Params!$N$33-Params!$J$33))*($B256-Params!$J$33),$C256&lt;Params!$H$13+((Params!$K$9-Params!$H$13)/(Params!$K$33-Params!$H$33))*($B256-Params!$H$33),$C256&lt;Params!$K$9+((Params!$N$18-Params!$K$9)/(Params!$N$33-Params!$K$33))*($B256-Params!$K$33)),$L$2,"")</f>
        <v/>
      </c>
      <c r="M256" s="2" t="str">
        <f>IF(AND($C256&gt;=Params!$K$9+((Params!$N$18-Params!$K$9)/(Params!$N$33-Params!$K$33))*($B256-Params!$K$33),$C256&gt;=Params!$N$18+((Params!$Q$16-Params!$N$18)/(Params!$Q$33-Params!$N286))*($B256-Params!$Q$33),$C256&lt;Params!$K$9+((Params!$L$5-Params!$K$9)/(Params!$L$33-Params!$K$33))*($B256-Params!$K$33),$C256&lt;Params!$L$5+((Params!$Q$4-Params!$L$5)/(Params!$Q$33-Params!$L$33))*($B256-Params!$L$33),$B256&lt;Params!$Q$33),$M$2,"")</f>
        <v/>
      </c>
      <c r="N256" s="3" t="str">
        <f>IF(OR(AND($C256&gt;=Params!$A$26,$B256&gt;=Params!$A$33,$B256&lt;Params!$C$33,$C256&lt;Params!$A$18+((Params!$C$13-Params!$A$18)/(Params!$C$33-Params!$A$33))*($B256-Params!$A$33)),AND($B256&gt;=Params!$C$33,$C256&gt;Params!$C$22+((Params!$E$17-Params!$C$22)/(Params!$E$33-Params!$C$33))*($B256-Params!$C$33),$C256&lt;Params!$C$13+((Params!$E$17-Params!$C$13)/(Params!$E$33-Params!$C$33))*($B256-Params!$C$33))),$N$2,"")</f>
        <v/>
      </c>
      <c r="O256" s="1" t="str">
        <f>IF(AND($C256&gt;=Params!$C$13+((Params!$E$17-Params!$C$13)/(Params!$E$33-Params!$C$33))*($B256-Params!$C$33),$C256&gt;=Params!$E$17+((Params!$H$13-Params!$E$17)/(Params!$H$33-Params!$E$33))*($B256-Params!$E$33),$C256&lt;Params!$C$13+((Params!$D$9-Params!$C$13)/(Params!$D$33-Params!$C$33))*($B256-Params!$C$33),$C256&lt;Params!$D$9+((Params!$H$13-Params!$D$9)/(Params!$H$33-Params!$D$33))*($B256-Params!$D$33)),$O$2,"")</f>
        <v>Phonotephrite</v>
      </c>
      <c r="P256" s="1" t="str">
        <f>IF(AND($C256&gt;=Params!$D$9+((Params!$H$13-Params!$D$9)/(Params!$H$33-Params!$D$33))*($B256-Params!$D$33),$C256&gt;=Params!$H$13+((Params!$K$9-Params!$H$13)/(Params!$K$33-Params!$H$33))*($B256-Params!$H$33),$C256&lt;Params!$D$9+((Params!$G$4-Params!$D$9)/(Params!$G$33-Params!$D$33))*($B256-Params!$D$33),$C256&lt;Params!$G$4+((Params!$K$9-Params!$G$4)/(Params!$K$33-Params!$G$33))*($B256-Params!$G$33)),$P$2,"")</f>
        <v/>
      </c>
      <c r="Q256" s="1" t="str">
        <f>IF(AND($C256&gt;=Params!$G$4+((Params!$K$9-Params!$G$4)/(Params!$K$33-Params!$G$33))*($B256-Params!$G$33),$C256&gt;Params!$K$9+((Params!$L$5-Params!$K$9)/(Params!$L$33-Params!$K$33))*($B256-Params!$K$33),$C256&lt;Params!$G$4+((Params!$L$5-Params!$G$4)/(Params!$L$33-Params!$G$33))*($B256-Params!$G$33)),$Q$2,"")</f>
        <v/>
      </c>
      <c r="R256" s="2" t="str">
        <f>IF(AND(OR($B256&lt;Params!$A$33,AND($B256&gt;=Params!$A$33,$B256&lt;Params!$C$33,$C256&gt;=Params!$A$18+((Params!$C$13-Params!$A$18)/(Params!$C$33-Params!$A$33))*($B256-Params!$A$33)),AND($B256&gt;=Params!$C$33,$B256&lt;Params!$D$33,$C256&gt;=Params!$C$13+((Params!$D$9-Params!$C$13)/(Params!$D$33-Params!$C$33))*($B256-Params!$C$33)),AND($B256&gt;=Params!$D$33,$C256&gt;=Params!$D$9+((Params!$G$4-Params!$D$9)/(Params!$G$33-Params!$D$33))*($B256-Params!$D$33))),$C256&lt;Params!$G$4,$B256&gt;0,$C256&gt;0),$R$2,"")</f>
        <v/>
      </c>
      <c r="S256" s="18" t="str">
        <f t="shared" si="3"/>
        <v>Phonotephrite</v>
      </c>
      <c r="T256" s="14" t="str">
        <f>IF(AND($S256&lt;&gt;$J$2,$S256&lt;&gt;$K$2,$S256&lt;&gt;$L$2),"",
IF($S256=$J$2,IF(Data!$C256&gt;=Data!$D256+2,"Hawaiite","Potassic Trachybasalt"),
IF($S256=$K$2,IF(Data!$C256&gt;=Data!$D256+2,"Mugearite","Shoshonite"),
IF($S256=$L$2,(IF(Data!$C256&gt;=Data!$D256+2,"Benmoreite","Latite")),""))))</f>
        <v/>
      </c>
    </row>
    <row r="257" spans="1:20" x14ac:dyDescent="0.2">
      <c r="A257" s="16" t="str">
        <f>Data!$A257</f>
        <v>Behrens et al 2009</v>
      </c>
      <c r="B257" s="27">
        <f>Data!$B257</f>
        <v>49.89</v>
      </c>
      <c r="C257" s="28">
        <f>Data!$C257+Data!$D257</f>
        <v>9.67</v>
      </c>
      <c r="D257" s="1" t="str">
        <f>IF(AND(AND($B257&gt;=Params!$A$33,$B257&lt;Params!$C$33),AND($C257&gt;=Params!$A$32,$C257&lt;Params!$A$26)),$D$2,"")</f>
        <v/>
      </c>
      <c r="E257" s="1" t="str">
        <f>IF(AND(AND($B257&gt;=Params!$C$33,$B257&lt;Params!$F$33),AND($C257&gt;=Params!$C$32,$C257&lt;Params!$C$22)),$E$2,"")</f>
        <v/>
      </c>
      <c r="F257" s="4" t="str">
        <f>IF(AND($B257&gt;=Params!$F$33,$B257&lt;Params!$J$33,$C257&lt;Params!$F$22+((Params!$J$20-Params!$F$22)/(Params!$J$33-Params!$F$33))*($B257-Params!$F$33)),$F$2,"")</f>
        <v/>
      </c>
      <c r="G257" s="4" t="str">
        <f>IF(AND($B257&gt;=Params!$J$33,$B257&lt;Params!$N$33,$C257&lt;Params!$J$20+((Params!$N$18-Params!$J$20)/(Params!$N$33-Params!$J$33))*($B257-Params!$J$33)),$G$2,"")</f>
        <v/>
      </c>
      <c r="H257" s="4" t="str">
        <f>IF(AND($B257&gt;=Params!$N$33,$C257&lt;Params!$N$18+((Params!$Q$16-Params!$N$18)/(Params!$Q$33-Params!$N$33))*($B257-Params!$N$33),C$3&lt;Params!$Q$16+((Params!$S$32-Params!$Q$16)/(Params!$S$33-Params!$Q$33))*($B257-Params!$Q$33)),$H$2,"")</f>
        <v/>
      </c>
      <c r="I257" s="12" t="str">
        <f>IF(AND($B257&gt;=Params!$Q$33,$C257&gt;=Params!$Q$16+((Params!$S$32-Params!$Q$16)/(Params!$S$33-Params!$Q$33))*($B257-Params!$Q$33)),$I$2,"")</f>
        <v/>
      </c>
      <c r="J257" s="1" t="str">
        <f>IF(AND($C257&gt;=Params!$C$22,$C257&lt;Params!$C$22+((Params!$E$17-Params!$C$22)/(Params!$E$33-Params!$C$33))*($B257-Params!$C$33),$C257&lt;Params!$E$17+((Params!$F$22-Params!$E$17)/(Params!$F$33-Params!$E$33))*($B257-Params!$E$33)),$J$2,"")</f>
        <v/>
      </c>
      <c r="K257" s="1" t="str">
        <f>IF(AND($C257&gt;=Params!$E$17+((Params!$F$22-Params!$E$17)/(Params!$F$33-Params!$E$33))*($B257-Params!$E$33),$C257&gt;=Params!$F$22+((Params!$J$20-Params!$F$22)/(Params!$J$33-Params!$F$33))*($B257-Params!$F$33),$C257&lt;Params!$E$17+((Params!$H$13-Params!$E$17)/(Params!$H$33-Params!$E$33))*($B257-Params!$E$33),$C257&lt;Params!$H$13+((Params!$J$20-Params!$H$13)/(Params!$J$33-Params!$H$33))*($B257-Params!$H$33)),$K$2,"")</f>
        <v/>
      </c>
      <c r="L257" s="1" t="str">
        <f>IF(AND($C257&gt;=Params!$H$13+((Params!$J$20-Params!$H$13)/(Params!$J$33-Params!$H$33))*($B257-Params!$H$33),$C257&gt;=Params!$J$20+((Params!$N$18-Params!$J$20)/(Params!$N$33-Params!$J$33))*($B257-Params!$J$33),$C257&lt;Params!$H$13+((Params!$K$9-Params!$H$13)/(Params!$K$33-Params!$H$33))*($B257-Params!$H$33),$C257&lt;Params!$K$9+((Params!$N$18-Params!$K$9)/(Params!$N$33-Params!$K$33))*($B257-Params!$K$33)),$L$2,"")</f>
        <v/>
      </c>
      <c r="M257" s="2" t="str">
        <f>IF(AND($C257&gt;=Params!$K$9+((Params!$N$18-Params!$K$9)/(Params!$N$33-Params!$K$33))*($B257-Params!$K$33),$C257&gt;=Params!$N$18+((Params!$Q$16-Params!$N$18)/(Params!$Q$33-Params!$N287))*($B257-Params!$Q$33),$C257&lt;Params!$K$9+((Params!$L$5-Params!$K$9)/(Params!$L$33-Params!$K$33))*($B257-Params!$K$33),$C257&lt;Params!$L$5+((Params!$Q$4-Params!$L$5)/(Params!$Q$33-Params!$L$33))*($B257-Params!$L$33),$B257&lt;Params!$Q$33),$M$2,"")</f>
        <v/>
      </c>
      <c r="N257" s="3" t="str">
        <f>IF(OR(AND($C257&gt;=Params!$A$26,$B257&gt;=Params!$A$33,$B257&lt;Params!$C$33,$C257&lt;Params!$A$18+((Params!$C$13-Params!$A$18)/(Params!$C$33-Params!$A$33))*($B257-Params!$A$33)),AND($B257&gt;=Params!$C$33,$C257&gt;Params!$C$22+((Params!$E$17-Params!$C$22)/(Params!$E$33-Params!$C$33))*($B257-Params!$C$33),$C257&lt;Params!$C$13+((Params!$E$17-Params!$C$13)/(Params!$E$33-Params!$C$33))*($B257-Params!$C$33))),$N$2,"")</f>
        <v/>
      </c>
      <c r="O257" s="1" t="str">
        <f>IF(AND($C257&gt;=Params!$C$13+((Params!$E$17-Params!$C$13)/(Params!$E$33-Params!$C$33))*($B257-Params!$C$33),$C257&gt;=Params!$E$17+((Params!$H$13-Params!$E$17)/(Params!$H$33-Params!$E$33))*($B257-Params!$E$33),$C257&lt;Params!$C$13+((Params!$D$9-Params!$C$13)/(Params!$D$33-Params!$C$33))*($B257-Params!$C$33),$C257&lt;Params!$D$9+((Params!$H$13-Params!$D$9)/(Params!$H$33-Params!$D$33))*($B257-Params!$D$33)),$O$2,"")</f>
        <v>Phonotephrite</v>
      </c>
      <c r="P257" s="1" t="str">
        <f>IF(AND($C257&gt;=Params!$D$9+((Params!$H$13-Params!$D$9)/(Params!$H$33-Params!$D$33))*($B257-Params!$D$33),$C257&gt;=Params!$H$13+((Params!$K$9-Params!$H$13)/(Params!$K$33-Params!$H$33))*($B257-Params!$H$33),$C257&lt;Params!$D$9+((Params!$G$4-Params!$D$9)/(Params!$G$33-Params!$D$33))*($B257-Params!$D$33),$C257&lt;Params!$G$4+((Params!$K$9-Params!$G$4)/(Params!$K$33-Params!$G$33))*($B257-Params!$G$33)),$P$2,"")</f>
        <v/>
      </c>
      <c r="Q257" s="1" t="str">
        <f>IF(AND($C257&gt;=Params!$G$4+((Params!$K$9-Params!$G$4)/(Params!$K$33-Params!$G$33))*($B257-Params!$G$33),$C257&gt;Params!$K$9+((Params!$L$5-Params!$K$9)/(Params!$L$33-Params!$K$33))*($B257-Params!$K$33),$C257&lt;Params!$G$4+((Params!$L$5-Params!$G$4)/(Params!$L$33-Params!$G$33))*($B257-Params!$G$33)),$Q$2,"")</f>
        <v/>
      </c>
      <c r="R257" s="2" t="str">
        <f>IF(AND(OR($B257&lt;Params!$A$33,AND($B257&gt;=Params!$A$33,$B257&lt;Params!$C$33,$C257&gt;=Params!$A$18+((Params!$C$13-Params!$A$18)/(Params!$C$33-Params!$A$33))*($B257-Params!$A$33)),AND($B257&gt;=Params!$C$33,$B257&lt;Params!$D$33,$C257&gt;=Params!$C$13+((Params!$D$9-Params!$C$13)/(Params!$D$33-Params!$C$33))*($B257-Params!$C$33)),AND($B257&gt;=Params!$D$33,$C257&gt;=Params!$D$9+((Params!$G$4-Params!$D$9)/(Params!$G$33-Params!$D$33))*($B257-Params!$D$33))),$C257&lt;Params!$G$4,$B257&gt;0,$C257&gt;0),$R$2,"")</f>
        <v/>
      </c>
      <c r="S257" s="18" t="str">
        <f t="shared" si="3"/>
        <v>Phonotephrite</v>
      </c>
      <c r="T257" s="14" t="str">
        <f>IF(AND($S257&lt;&gt;$J$2,$S257&lt;&gt;$K$2,$S257&lt;&gt;$L$2),"",
IF($S257=$J$2,IF(Data!$C257&gt;=Data!$D257+2,"Hawaiite","Potassic Trachybasalt"),
IF($S257=$K$2,IF(Data!$C257&gt;=Data!$D257+2,"Mugearite","Shoshonite"),
IF($S257=$L$2,(IF(Data!$C257&gt;=Data!$D257+2,"Benmoreite","Latite")),""))))</f>
        <v/>
      </c>
    </row>
    <row r="258" spans="1:20" x14ac:dyDescent="0.2">
      <c r="A258" s="16" t="str">
        <f>Data!$A258</f>
        <v>Behrens et al 2009</v>
      </c>
      <c r="B258" s="27">
        <f>Data!$B258</f>
        <v>49.89</v>
      </c>
      <c r="C258" s="28">
        <f>Data!$C258+Data!$D258</f>
        <v>9.67</v>
      </c>
      <c r="D258" s="1" t="str">
        <f>IF(AND(AND($B258&gt;=Params!$A$33,$B258&lt;Params!$C$33),AND($C258&gt;=Params!$A$32,$C258&lt;Params!$A$26)),$D$2,"")</f>
        <v/>
      </c>
      <c r="E258" s="1" t="str">
        <f>IF(AND(AND($B258&gt;=Params!$C$33,$B258&lt;Params!$F$33),AND($C258&gt;=Params!$C$32,$C258&lt;Params!$C$22)),$E$2,"")</f>
        <v/>
      </c>
      <c r="F258" s="4" t="str">
        <f>IF(AND($B258&gt;=Params!$F$33,$B258&lt;Params!$J$33,$C258&lt;Params!$F$22+((Params!$J$20-Params!$F$22)/(Params!$J$33-Params!$F$33))*($B258-Params!$F$33)),$F$2,"")</f>
        <v/>
      </c>
      <c r="G258" s="4" t="str">
        <f>IF(AND($B258&gt;=Params!$J$33,$B258&lt;Params!$N$33,$C258&lt;Params!$J$20+((Params!$N$18-Params!$J$20)/(Params!$N$33-Params!$J$33))*($B258-Params!$J$33)),$G$2,"")</f>
        <v/>
      </c>
      <c r="H258" s="4" t="str">
        <f>IF(AND($B258&gt;=Params!$N$33,$C258&lt;Params!$N$18+((Params!$Q$16-Params!$N$18)/(Params!$Q$33-Params!$N$33))*($B258-Params!$N$33),C$3&lt;Params!$Q$16+((Params!$S$32-Params!$Q$16)/(Params!$S$33-Params!$Q$33))*($B258-Params!$Q$33)),$H$2,"")</f>
        <v/>
      </c>
      <c r="I258" s="12" t="str">
        <f>IF(AND($B258&gt;=Params!$Q$33,$C258&gt;=Params!$Q$16+((Params!$S$32-Params!$Q$16)/(Params!$S$33-Params!$Q$33))*($B258-Params!$Q$33)),$I$2,"")</f>
        <v/>
      </c>
      <c r="J258" s="1" t="str">
        <f>IF(AND($C258&gt;=Params!$C$22,$C258&lt;Params!$C$22+((Params!$E$17-Params!$C$22)/(Params!$E$33-Params!$C$33))*($B258-Params!$C$33),$C258&lt;Params!$E$17+((Params!$F$22-Params!$E$17)/(Params!$F$33-Params!$E$33))*($B258-Params!$E$33)),$J$2,"")</f>
        <v/>
      </c>
      <c r="K258" s="1" t="str">
        <f>IF(AND($C258&gt;=Params!$E$17+((Params!$F$22-Params!$E$17)/(Params!$F$33-Params!$E$33))*($B258-Params!$E$33),$C258&gt;=Params!$F$22+((Params!$J$20-Params!$F$22)/(Params!$J$33-Params!$F$33))*($B258-Params!$F$33),$C258&lt;Params!$E$17+((Params!$H$13-Params!$E$17)/(Params!$H$33-Params!$E$33))*($B258-Params!$E$33),$C258&lt;Params!$H$13+((Params!$J$20-Params!$H$13)/(Params!$J$33-Params!$H$33))*($B258-Params!$H$33)),$K$2,"")</f>
        <v/>
      </c>
      <c r="L258" s="1" t="str">
        <f>IF(AND($C258&gt;=Params!$H$13+((Params!$J$20-Params!$H$13)/(Params!$J$33-Params!$H$33))*($B258-Params!$H$33),$C258&gt;=Params!$J$20+((Params!$N$18-Params!$J$20)/(Params!$N$33-Params!$J$33))*($B258-Params!$J$33),$C258&lt;Params!$H$13+((Params!$K$9-Params!$H$13)/(Params!$K$33-Params!$H$33))*($B258-Params!$H$33),$C258&lt;Params!$K$9+((Params!$N$18-Params!$K$9)/(Params!$N$33-Params!$K$33))*($B258-Params!$K$33)),$L$2,"")</f>
        <v/>
      </c>
      <c r="M258" s="2" t="str">
        <f>IF(AND($C258&gt;=Params!$K$9+((Params!$N$18-Params!$K$9)/(Params!$N$33-Params!$K$33))*($B258-Params!$K$33),$C258&gt;=Params!$N$18+((Params!$Q$16-Params!$N$18)/(Params!$Q$33-Params!$N288))*($B258-Params!$Q$33),$C258&lt;Params!$K$9+((Params!$L$5-Params!$K$9)/(Params!$L$33-Params!$K$33))*($B258-Params!$K$33),$C258&lt;Params!$L$5+((Params!$Q$4-Params!$L$5)/(Params!$Q$33-Params!$L$33))*($B258-Params!$L$33),$B258&lt;Params!$Q$33),$M$2,"")</f>
        <v/>
      </c>
      <c r="N258" s="3" t="str">
        <f>IF(OR(AND($C258&gt;=Params!$A$26,$B258&gt;=Params!$A$33,$B258&lt;Params!$C$33,$C258&lt;Params!$A$18+((Params!$C$13-Params!$A$18)/(Params!$C$33-Params!$A$33))*($B258-Params!$A$33)),AND($B258&gt;=Params!$C$33,$C258&gt;Params!$C$22+((Params!$E$17-Params!$C$22)/(Params!$E$33-Params!$C$33))*($B258-Params!$C$33),$C258&lt;Params!$C$13+((Params!$E$17-Params!$C$13)/(Params!$E$33-Params!$C$33))*($B258-Params!$C$33))),$N$2,"")</f>
        <v/>
      </c>
      <c r="O258" s="1" t="str">
        <f>IF(AND($C258&gt;=Params!$C$13+((Params!$E$17-Params!$C$13)/(Params!$E$33-Params!$C$33))*($B258-Params!$C$33),$C258&gt;=Params!$E$17+((Params!$H$13-Params!$E$17)/(Params!$H$33-Params!$E$33))*($B258-Params!$E$33),$C258&lt;Params!$C$13+((Params!$D$9-Params!$C$13)/(Params!$D$33-Params!$C$33))*($B258-Params!$C$33),$C258&lt;Params!$D$9+((Params!$H$13-Params!$D$9)/(Params!$H$33-Params!$D$33))*($B258-Params!$D$33)),$O$2,"")</f>
        <v>Phonotephrite</v>
      </c>
      <c r="P258" s="1" t="str">
        <f>IF(AND($C258&gt;=Params!$D$9+((Params!$H$13-Params!$D$9)/(Params!$H$33-Params!$D$33))*($B258-Params!$D$33),$C258&gt;=Params!$H$13+((Params!$K$9-Params!$H$13)/(Params!$K$33-Params!$H$33))*($B258-Params!$H$33),$C258&lt;Params!$D$9+((Params!$G$4-Params!$D$9)/(Params!$G$33-Params!$D$33))*($B258-Params!$D$33),$C258&lt;Params!$G$4+((Params!$K$9-Params!$G$4)/(Params!$K$33-Params!$G$33))*($B258-Params!$G$33)),$P$2,"")</f>
        <v/>
      </c>
      <c r="Q258" s="1" t="str">
        <f>IF(AND($C258&gt;=Params!$G$4+((Params!$K$9-Params!$G$4)/(Params!$K$33-Params!$G$33))*($B258-Params!$G$33),$C258&gt;Params!$K$9+((Params!$L$5-Params!$K$9)/(Params!$L$33-Params!$K$33))*($B258-Params!$K$33),$C258&lt;Params!$G$4+((Params!$L$5-Params!$G$4)/(Params!$L$33-Params!$G$33))*($B258-Params!$G$33)),$Q$2,"")</f>
        <v/>
      </c>
      <c r="R258" s="2" t="str">
        <f>IF(AND(OR($B258&lt;Params!$A$33,AND($B258&gt;=Params!$A$33,$B258&lt;Params!$C$33,$C258&gt;=Params!$A$18+((Params!$C$13-Params!$A$18)/(Params!$C$33-Params!$A$33))*($B258-Params!$A$33)),AND($B258&gt;=Params!$C$33,$B258&lt;Params!$D$33,$C258&gt;=Params!$C$13+((Params!$D$9-Params!$C$13)/(Params!$D$33-Params!$C$33))*($B258-Params!$C$33)),AND($B258&gt;=Params!$D$33,$C258&gt;=Params!$D$9+((Params!$G$4-Params!$D$9)/(Params!$G$33-Params!$D$33))*($B258-Params!$D$33))),$C258&lt;Params!$G$4,$B258&gt;0,$C258&gt;0),$R$2,"")</f>
        <v/>
      </c>
      <c r="S258" s="18" t="str">
        <f t="shared" si="3"/>
        <v>Phonotephrite</v>
      </c>
      <c r="T258" s="14" t="str">
        <f>IF(AND($S258&lt;&gt;$J$2,$S258&lt;&gt;$K$2,$S258&lt;&gt;$L$2),"",
IF($S258=$J$2,IF(Data!$C258&gt;=Data!$D258+2,"Hawaiite","Potassic Trachybasalt"),
IF($S258=$K$2,IF(Data!$C258&gt;=Data!$D258+2,"Mugearite","Shoshonite"),
IF($S258=$L$2,(IF(Data!$C258&gt;=Data!$D258+2,"Benmoreite","Latite")),""))))</f>
        <v/>
      </c>
    </row>
    <row r="259" spans="1:20" x14ac:dyDescent="0.2">
      <c r="A259" s="16" t="str">
        <f>Data!$A259</f>
        <v>Behrens et al 2009</v>
      </c>
      <c r="B259" s="27">
        <f>Data!$B259</f>
        <v>49.89</v>
      </c>
      <c r="C259" s="28">
        <f>Data!$C259+Data!$D259</f>
        <v>9.67</v>
      </c>
      <c r="D259" s="1" t="str">
        <f>IF(AND(AND($B259&gt;=Params!$A$33,$B259&lt;Params!$C$33),AND($C259&gt;=Params!$A$32,$C259&lt;Params!$A$26)),$D$2,"")</f>
        <v/>
      </c>
      <c r="E259" s="1" t="str">
        <f>IF(AND(AND($B259&gt;=Params!$C$33,$B259&lt;Params!$F$33),AND($C259&gt;=Params!$C$32,$C259&lt;Params!$C$22)),$E$2,"")</f>
        <v/>
      </c>
      <c r="F259" s="4" t="str">
        <f>IF(AND($B259&gt;=Params!$F$33,$B259&lt;Params!$J$33,$C259&lt;Params!$F$22+((Params!$J$20-Params!$F$22)/(Params!$J$33-Params!$F$33))*($B259-Params!$F$33)),$F$2,"")</f>
        <v/>
      </c>
      <c r="G259" s="4" t="str">
        <f>IF(AND($B259&gt;=Params!$J$33,$B259&lt;Params!$N$33,$C259&lt;Params!$J$20+((Params!$N$18-Params!$J$20)/(Params!$N$33-Params!$J$33))*($B259-Params!$J$33)),$G$2,"")</f>
        <v/>
      </c>
      <c r="H259" s="4" t="str">
        <f>IF(AND($B259&gt;=Params!$N$33,$C259&lt;Params!$N$18+((Params!$Q$16-Params!$N$18)/(Params!$Q$33-Params!$N$33))*($B259-Params!$N$33),C$3&lt;Params!$Q$16+((Params!$S$32-Params!$Q$16)/(Params!$S$33-Params!$Q$33))*($B259-Params!$Q$33)),$H$2,"")</f>
        <v/>
      </c>
      <c r="I259" s="12" t="str">
        <f>IF(AND($B259&gt;=Params!$Q$33,$C259&gt;=Params!$Q$16+((Params!$S$32-Params!$Q$16)/(Params!$S$33-Params!$Q$33))*($B259-Params!$Q$33)),$I$2,"")</f>
        <v/>
      </c>
      <c r="J259" s="1" t="str">
        <f>IF(AND($C259&gt;=Params!$C$22,$C259&lt;Params!$C$22+((Params!$E$17-Params!$C$22)/(Params!$E$33-Params!$C$33))*($B259-Params!$C$33),$C259&lt;Params!$E$17+((Params!$F$22-Params!$E$17)/(Params!$F$33-Params!$E$33))*($B259-Params!$E$33)),$J$2,"")</f>
        <v/>
      </c>
      <c r="K259" s="1" t="str">
        <f>IF(AND($C259&gt;=Params!$E$17+((Params!$F$22-Params!$E$17)/(Params!$F$33-Params!$E$33))*($B259-Params!$E$33),$C259&gt;=Params!$F$22+((Params!$J$20-Params!$F$22)/(Params!$J$33-Params!$F$33))*($B259-Params!$F$33),$C259&lt;Params!$E$17+((Params!$H$13-Params!$E$17)/(Params!$H$33-Params!$E$33))*($B259-Params!$E$33),$C259&lt;Params!$H$13+((Params!$J$20-Params!$H$13)/(Params!$J$33-Params!$H$33))*($B259-Params!$H$33)),$K$2,"")</f>
        <v/>
      </c>
      <c r="L259" s="1" t="str">
        <f>IF(AND($C259&gt;=Params!$H$13+((Params!$J$20-Params!$H$13)/(Params!$J$33-Params!$H$33))*($B259-Params!$H$33),$C259&gt;=Params!$J$20+((Params!$N$18-Params!$J$20)/(Params!$N$33-Params!$J$33))*($B259-Params!$J$33),$C259&lt;Params!$H$13+((Params!$K$9-Params!$H$13)/(Params!$K$33-Params!$H$33))*($B259-Params!$H$33),$C259&lt;Params!$K$9+((Params!$N$18-Params!$K$9)/(Params!$N$33-Params!$K$33))*($B259-Params!$K$33)),$L$2,"")</f>
        <v/>
      </c>
      <c r="M259" s="2" t="str">
        <f>IF(AND($C259&gt;=Params!$K$9+((Params!$N$18-Params!$K$9)/(Params!$N$33-Params!$K$33))*($B259-Params!$K$33),$C259&gt;=Params!$N$18+((Params!$Q$16-Params!$N$18)/(Params!$Q$33-Params!$N289))*($B259-Params!$Q$33),$C259&lt;Params!$K$9+((Params!$L$5-Params!$K$9)/(Params!$L$33-Params!$K$33))*($B259-Params!$K$33),$C259&lt;Params!$L$5+((Params!$Q$4-Params!$L$5)/(Params!$Q$33-Params!$L$33))*($B259-Params!$L$33),$B259&lt;Params!$Q$33),$M$2,"")</f>
        <v/>
      </c>
      <c r="N259" s="3" t="str">
        <f>IF(OR(AND($C259&gt;=Params!$A$26,$B259&gt;=Params!$A$33,$B259&lt;Params!$C$33,$C259&lt;Params!$A$18+((Params!$C$13-Params!$A$18)/(Params!$C$33-Params!$A$33))*($B259-Params!$A$33)),AND($B259&gt;=Params!$C$33,$C259&gt;Params!$C$22+((Params!$E$17-Params!$C$22)/(Params!$E$33-Params!$C$33))*($B259-Params!$C$33),$C259&lt;Params!$C$13+((Params!$E$17-Params!$C$13)/(Params!$E$33-Params!$C$33))*($B259-Params!$C$33))),$N$2,"")</f>
        <v/>
      </c>
      <c r="O259" s="1" t="str">
        <f>IF(AND($C259&gt;=Params!$C$13+((Params!$E$17-Params!$C$13)/(Params!$E$33-Params!$C$33))*($B259-Params!$C$33),$C259&gt;=Params!$E$17+((Params!$H$13-Params!$E$17)/(Params!$H$33-Params!$E$33))*($B259-Params!$E$33),$C259&lt;Params!$C$13+((Params!$D$9-Params!$C$13)/(Params!$D$33-Params!$C$33))*($B259-Params!$C$33),$C259&lt;Params!$D$9+((Params!$H$13-Params!$D$9)/(Params!$H$33-Params!$D$33))*($B259-Params!$D$33)),$O$2,"")</f>
        <v>Phonotephrite</v>
      </c>
      <c r="P259" s="1" t="str">
        <f>IF(AND($C259&gt;=Params!$D$9+((Params!$H$13-Params!$D$9)/(Params!$H$33-Params!$D$33))*($B259-Params!$D$33),$C259&gt;=Params!$H$13+((Params!$K$9-Params!$H$13)/(Params!$K$33-Params!$H$33))*($B259-Params!$H$33),$C259&lt;Params!$D$9+((Params!$G$4-Params!$D$9)/(Params!$G$33-Params!$D$33))*($B259-Params!$D$33),$C259&lt;Params!$G$4+((Params!$K$9-Params!$G$4)/(Params!$K$33-Params!$G$33))*($B259-Params!$G$33)),$P$2,"")</f>
        <v/>
      </c>
      <c r="Q259" s="1" t="str">
        <f>IF(AND($C259&gt;=Params!$G$4+((Params!$K$9-Params!$G$4)/(Params!$K$33-Params!$G$33))*($B259-Params!$G$33),$C259&gt;Params!$K$9+((Params!$L$5-Params!$K$9)/(Params!$L$33-Params!$K$33))*($B259-Params!$K$33),$C259&lt;Params!$G$4+((Params!$L$5-Params!$G$4)/(Params!$L$33-Params!$G$33))*($B259-Params!$G$33)),$Q$2,"")</f>
        <v/>
      </c>
      <c r="R259" s="2" t="str">
        <f>IF(AND(OR($B259&lt;Params!$A$33,AND($B259&gt;=Params!$A$33,$B259&lt;Params!$C$33,$C259&gt;=Params!$A$18+((Params!$C$13-Params!$A$18)/(Params!$C$33-Params!$A$33))*($B259-Params!$A$33)),AND($B259&gt;=Params!$C$33,$B259&lt;Params!$D$33,$C259&gt;=Params!$C$13+((Params!$D$9-Params!$C$13)/(Params!$D$33-Params!$C$33))*($B259-Params!$C$33)),AND($B259&gt;=Params!$D$33,$C259&gt;=Params!$D$9+((Params!$G$4-Params!$D$9)/(Params!$G$33-Params!$D$33))*($B259-Params!$D$33))),$C259&lt;Params!$G$4,$B259&gt;0,$C259&gt;0),$R$2,"")</f>
        <v/>
      </c>
      <c r="S259" s="18" t="str">
        <f t="shared" si="3"/>
        <v>Phonotephrite</v>
      </c>
      <c r="T259" s="14" t="str">
        <f>IF(AND($S259&lt;&gt;$J$2,$S259&lt;&gt;$K$2,$S259&lt;&gt;$L$2),"",
IF($S259=$J$2,IF(Data!$C259&gt;=Data!$D259+2,"Hawaiite","Potassic Trachybasalt"),
IF($S259=$K$2,IF(Data!$C259&gt;=Data!$D259+2,"Mugearite","Shoshonite"),
IF($S259=$L$2,(IF(Data!$C259&gt;=Data!$D259+2,"Benmoreite","Latite")),""))))</f>
        <v/>
      </c>
    </row>
    <row r="260" spans="1:20" x14ac:dyDescent="0.2">
      <c r="A260" s="16" t="str">
        <f>Data!$A260</f>
        <v>Behrens et al 2009</v>
      </c>
      <c r="B260" s="27">
        <f>Data!$B260</f>
        <v>49.89</v>
      </c>
      <c r="C260" s="28">
        <f>Data!$C260+Data!$D260</f>
        <v>9.67</v>
      </c>
      <c r="D260" s="1" t="str">
        <f>IF(AND(AND($B260&gt;=Params!$A$33,$B260&lt;Params!$C$33),AND($C260&gt;=Params!$A$32,$C260&lt;Params!$A$26)),$D$2,"")</f>
        <v/>
      </c>
      <c r="E260" s="1" t="str">
        <f>IF(AND(AND($B260&gt;=Params!$C$33,$B260&lt;Params!$F$33),AND($C260&gt;=Params!$C$32,$C260&lt;Params!$C$22)),$E$2,"")</f>
        <v/>
      </c>
      <c r="F260" s="4" t="str">
        <f>IF(AND($B260&gt;=Params!$F$33,$B260&lt;Params!$J$33,$C260&lt;Params!$F$22+((Params!$J$20-Params!$F$22)/(Params!$J$33-Params!$F$33))*($B260-Params!$F$33)),$F$2,"")</f>
        <v/>
      </c>
      <c r="G260" s="4" t="str">
        <f>IF(AND($B260&gt;=Params!$J$33,$B260&lt;Params!$N$33,$C260&lt;Params!$J$20+((Params!$N$18-Params!$J$20)/(Params!$N$33-Params!$J$33))*($B260-Params!$J$33)),$G$2,"")</f>
        <v/>
      </c>
      <c r="H260" s="4" t="str">
        <f>IF(AND($B260&gt;=Params!$N$33,$C260&lt;Params!$N$18+((Params!$Q$16-Params!$N$18)/(Params!$Q$33-Params!$N$33))*($B260-Params!$N$33),C$3&lt;Params!$Q$16+((Params!$S$32-Params!$Q$16)/(Params!$S$33-Params!$Q$33))*($B260-Params!$Q$33)),$H$2,"")</f>
        <v/>
      </c>
      <c r="I260" s="12" t="str">
        <f>IF(AND($B260&gt;=Params!$Q$33,$C260&gt;=Params!$Q$16+((Params!$S$32-Params!$Q$16)/(Params!$S$33-Params!$Q$33))*($B260-Params!$Q$33)),$I$2,"")</f>
        <v/>
      </c>
      <c r="J260" s="1" t="str">
        <f>IF(AND($C260&gt;=Params!$C$22,$C260&lt;Params!$C$22+((Params!$E$17-Params!$C$22)/(Params!$E$33-Params!$C$33))*($B260-Params!$C$33),$C260&lt;Params!$E$17+((Params!$F$22-Params!$E$17)/(Params!$F$33-Params!$E$33))*($B260-Params!$E$33)),$J$2,"")</f>
        <v/>
      </c>
      <c r="K260" s="1" t="str">
        <f>IF(AND($C260&gt;=Params!$E$17+((Params!$F$22-Params!$E$17)/(Params!$F$33-Params!$E$33))*($B260-Params!$E$33),$C260&gt;=Params!$F$22+((Params!$J$20-Params!$F$22)/(Params!$J$33-Params!$F$33))*($B260-Params!$F$33),$C260&lt;Params!$E$17+((Params!$H$13-Params!$E$17)/(Params!$H$33-Params!$E$33))*($B260-Params!$E$33),$C260&lt;Params!$H$13+((Params!$J$20-Params!$H$13)/(Params!$J$33-Params!$H$33))*($B260-Params!$H$33)),$K$2,"")</f>
        <v/>
      </c>
      <c r="L260" s="1" t="str">
        <f>IF(AND($C260&gt;=Params!$H$13+((Params!$J$20-Params!$H$13)/(Params!$J$33-Params!$H$33))*($B260-Params!$H$33),$C260&gt;=Params!$J$20+((Params!$N$18-Params!$J$20)/(Params!$N$33-Params!$J$33))*($B260-Params!$J$33),$C260&lt;Params!$H$13+((Params!$K$9-Params!$H$13)/(Params!$K$33-Params!$H$33))*($B260-Params!$H$33),$C260&lt;Params!$K$9+((Params!$N$18-Params!$K$9)/(Params!$N$33-Params!$K$33))*($B260-Params!$K$33)),$L$2,"")</f>
        <v/>
      </c>
      <c r="M260" s="2" t="str">
        <f>IF(AND($C260&gt;=Params!$K$9+((Params!$N$18-Params!$K$9)/(Params!$N$33-Params!$K$33))*($B260-Params!$K$33),$C260&gt;=Params!$N$18+((Params!$Q$16-Params!$N$18)/(Params!$Q$33-Params!$N290))*($B260-Params!$Q$33),$C260&lt;Params!$K$9+((Params!$L$5-Params!$K$9)/(Params!$L$33-Params!$K$33))*($B260-Params!$K$33),$C260&lt;Params!$L$5+((Params!$Q$4-Params!$L$5)/(Params!$Q$33-Params!$L$33))*($B260-Params!$L$33),$B260&lt;Params!$Q$33),$M$2,"")</f>
        <v/>
      </c>
      <c r="N260" s="3" t="str">
        <f>IF(OR(AND($C260&gt;=Params!$A$26,$B260&gt;=Params!$A$33,$B260&lt;Params!$C$33,$C260&lt;Params!$A$18+((Params!$C$13-Params!$A$18)/(Params!$C$33-Params!$A$33))*($B260-Params!$A$33)),AND($B260&gt;=Params!$C$33,$C260&gt;Params!$C$22+((Params!$E$17-Params!$C$22)/(Params!$E$33-Params!$C$33))*($B260-Params!$C$33),$C260&lt;Params!$C$13+((Params!$E$17-Params!$C$13)/(Params!$E$33-Params!$C$33))*($B260-Params!$C$33))),$N$2,"")</f>
        <v/>
      </c>
      <c r="O260" s="1" t="str">
        <f>IF(AND($C260&gt;=Params!$C$13+((Params!$E$17-Params!$C$13)/(Params!$E$33-Params!$C$33))*($B260-Params!$C$33),$C260&gt;=Params!$E$17+((Params!$H$13-Params!$E$17)/(Params!$H$33-Params!$E$33))*($B260-Params!$E$33),$C260&lt;Params!$C$13+((Params!$D$9-Params!$C$13)/(Params!$D$33-Params!$C$33))*($B260-Params!$C$33),$C260&lt;Params!$D$9+((Params!$H$13-Params!$D$9)/(Params!$H$33-Params!$D$33))*($B260-Params!$D$33)),$O$2,"")</f>
        <v>Phonotephrite</v>
      </c>
      <c r="P260" s="1" t="str">
        <f>IF(AND($C260&gt;=Params!$D$9+((Params!$H$13-Params!$D$9)/(Params!$H$33-Params!$D$33))*($B260-Params!$D$33),$C260&gt;=Params!$H$13+((Params!$K$9-Params!$H$13)/(Params!$K$33-Params!$H$33))*($B260-Params!$H$33),$C260&lt;Params!$D$9+((Params!$G$4-Params!$D$9)/(Params!$G$33-Params!$D$33))*($B260-Params!$D$33),$C260&lt;Params!$G$4+((Params!$K$9-Params!$G$4)/(Params!$K$33-Params!$G$33))*($B260-Params!$G$33)),$P$2,"")</f>
        <v/>
      </c>
      <c r="Q260" s="1" t="str">
        <f>IF(AND($C260&gt;=Params!$G$4+((Params!$K$9-Params!$G$4)/(Params!$K$33-Params!$G$33))*($B260-Params!$G$33),$C260&gt;Params!$K$9+((Params!$L$5-Params!$K$9)/(Params!$L$33-Params!$K$33))*($B260-Params!$K$33),$C260&lt;Params!$G$4+((Params!$L$5-Params!$G$4)/(Params!$L$33-Params!$G$33))*($B260-Params!$G$33)),$Q$2,"")</f>
        <v/>
      </c>
      <c r="R260" s="2" t="str">
        <f>IF(AND(OR($B260&lt;Params!$A$33,AND($B260&gt;=Params!$A$33,$B260&lt;Params!$C$33,$C260&gt;=Params!$A$18+((Params!$C$13-Params!$A$18)/(Params!$C$33-Params!$A$33))*($B260-Params!$A$33)),AND($B260&gt;=Params!$C$33,$B260&lt;Params!$D$33,$C260&gt;=Params!$C$13+((Params!$D$9-Params!$C$13)/(Params!$D$33-Params!$C$33))*($B260-Params!$C$33)),AND($B260&gt;=Params!$D$33,$C260&gt;=Params!$D$9+((Params!$G$4-Params!$D$9)/(Params!$G$33-Params!$D$33))*($B260-Params!$D$33))),$C260&lt;Params!$G$4,$B260&gt;0,$C260&gt;0),$R$2,"")</f>
        <v/>
      </c>
      <c r="S260" s="18" t="str">
        <f t="shared" ref="S260:S323" si="4">$D260&amp;$E260&amp;$F260&amp;$G260&amp;$H260&amp;$I260&amp;$J260&amp;$K260&amp;$L260&amp;$M260&amp;$N260&amp;$O260&amp;$P260&amp;$Q260&amp;$R260</f>
        <v>Phonotephrite</v>
      </c>
      <c r="T260" s="14" t="str">
        <f>IF(AND($S260&lt;&gt;$J$2,$S260&lt;&gt;$K$2,$S260&lt;&gt;$L$2),"",
IF($S260=$J$2,IF(Data!$C260&gt;=Data!$D260+2,"Hawaiite","Potassic Trachybasalt"),
IF($S260=$K$2,IF(Data!$C260&gt;=Data!$D260+2,"Mugearite","Shoshonite"),
IF($S260=$L$2,(IF(Data!$C260&gt;=Data!$D260+2,"Benmoreite","Latite")),""))))</f>
        <v/>
      </c>
    </row>
    <row r="261" spans="1:20" x14ac:dyDescent="0.2">
      <c r="A261" s="16" t="str">
        <f>Data!$A261</f>
        <v>Behrens et al 2009</v>
      </c>
      <c r="B261" s="27">
        <f>Data!$B261</f>
        <v>49.89</v>
      </c>
      <c r="C261" s="28">
        <f>Data!$C261+Data!$D261</f>
        <v>9.67</v>
      </c>
      <c r="D261" s="1" t="str">
        <f>IF(AND(AND($B261&gt;=Params!$A$33,$B261&lt;Params!$C$33),AND($C261&gt;=Params!$A$32,$C261&lt;Params!$A$26)),$D$2,"")</f>
        <v/>
      </c>
      <c r="E261" s="1" t="str">
        <f>IF(AND(AND($B261&gt;=Params!$C$33,$B261&lt;Params!$F$33),AND($C261&gt;=Params!$C$32,$C261&lt;Params!$C$22)),$E$2,"")</f>
        <v/>
      </c>
      <c r="F261" s="4" t="str">
        <f>IF(AND($B261&gt;=Params!$F$33,$B261&lt;Params!$J$33,$C261&lt;Params!$F$22+((Params!$J$20-Params!$F$22)/(Params!$J$33-Params!$F$33))*($B261-Params!$F$33)),$F$2,"")</f>
        <v/>
      </c>
      <c r="G261" s="4" t="str">
        <f>IF(AND($B261&gt;=Params!$J$33,$B261&lt;Params!$N$33,$C261&lt;Params!$J$20+((Params!$N$18-Params!$J$20)/(Params!$N$33-Params!$J$33))*($B261-Params!$J$33)),$G$2,"")</f>
        <v/>
      </c>
      <c r="H261" s="4" t="str">
        <f>IF(AND($B261&gt;=Params!$N$33,$C261&lt;Params!$N$18+((Params!$Q$16-Params!$N$18)/(Params!$Q$33-Params!$N$33))*($B261-Params!$N$33),C$3&lt;Params!$Q$16+((Params!$S$32-Params!$Q$16)/(Params!$S$33-Params!$Q$33))*($B261-Params!$Q$33)),$H$2,"")</f>
        <v/>
      </c>
      <c r="I261" s="12" t="str">
        <f>IF(AND($B261&gt;=Params!$Q$33,$C261&gt;=Params!$Q$16+((Params!$S$32-Params!$Q$16)/(Params!$S$33-Params!$Q$33))*($B261-Params!$Q$33)),$I$2,"")</f>
        <v/>
      </c>
      <c r="J261" s="1" t="str">
        <f>IF(AND($C261&gt;=Params!$C$22,$C261&lt;Params!$C$22+((Params!$E$17-Params!$C$22)/(Params!$E$33-Params!$C$33))*($B261-Params!$C$33),$C261&lt;Params!$E$17+((Params!$F$22-Params!$E$17)/(Params!$F$33-Params!$E$33))*($B261-Params!$E$33)),$J$2,"")</f>
        <v/>
      </c>
      <c r="K261" s="1" t="str">
        <f>IF(AND($C261&gt;=Params!$E$17+((Params!$F$22-Params!$E$17)/(Params!$F$33-Params!$E$33))*($B261-Params!$E$33),$C261&gt;=Params!$F$22+((Params!$J$20-Params!$F$22)/(Params!$J$33-Params!$F$33))*($B261-Params!$F$33),$C261&lt;Params!$E$17+((Params!$H$13-Params!$E$17)/(Params!$H$33-Params!$E$33))*($B261-Params!$E$33),$C261&lt;Params!$H$13+((Params!$J$20-Params!$H$13)/(Params!$J$33-Params!$H$33))*($B261-Params!$H$33)),$K$2,"")</f>
        <v/>
      </c>
      <c r="L261" s="1" t="str">
        <f>IF(AND($C261&gt;=Params!$H$13+((Params!$J$20-Params!$H$13)/(Params!$J$33-Params!$H$33))*($B261-Params!$H$33),$C261&gt;=Params!$J$20+((Params!$N$18-Params!$J$20)/(Params!$N$33-Params!$J$33))*($B261-Params!$J$33),$C261&lt;Params!$H$13+((Params!$K$9-Params!$H$13)/(Params!$K$33-Params!$H$33))*($B261-Params!$H$33),$C261&lt;Params!$K$9+((Params!$N$18-Params!$K$9)/(Params!$N$33-Params!$K$33))*($B261-Params!$K$33)),$L$2,"")</f>
        <v/>
      </c>
      <c r="M261" s="2" t="str">
        <f>IF(AND($C261&gt;=Params!$K$9+((Params!$N$18-Params!$K$9)/(Params!$N$33-Params!$K$33))*($B261-Params!$K$33),$C261&gt;=Params!$N$18+((Params!$Q$16-Params!$N$18)/(Params!$Q$33-Params!$N291))*($B261-Params!$Q$33),$C261&lt;Params!$K$9+((Params!$L$5-Params!$K$9)/(Params!$L$33-Params!$K$33))*($B261-Params!$K$33),$C261&lt;Params!$L$5+((Params!$Q$4-Params!$L$5)/(Params!$Q$33-Params!$L$33))*($B261-Params!$L$33),$B261&lt;Params!$Q$33),$M$2,"")</f>
        <v/>
      </c>
      <c r="N261" s="3" t="str">
        <f>IF(OR(AND($C261&gt;=Params!$A$26,$B261&gt;=Params!$A$33,$B261&lt;Params!$C$33,$C261&lt;Params!$A$18+((Params!$C$13-Params!$A$18)/(Params!$C$33-Params!$A$33))*($B261-Params!$A$33)),AND($B261&gt;=Params!$C$33,$C261&gt;Params!$C$22+((Params!$E$17-Params!$C$22)/(Params!$E$33-Params!$C$33))*($B261-Params!$C$33),$C261&lt;Params!$C$13+((Params!$E$17-Params!$C$13)/(Params!$E$33-Params!$C$33))*($B261-Params!$C$33))),$N$2,"")</f>
        <v/>
      </c>
      <c r="O261" s="1" t="str">
        <f>IF(AND($C261&gt;=Params!$C$13+((Params!$E$17-Params!$C$13)/(Params!$E$33-Params!$C$33))*($B261-Params!$C$33),$C261&gt;=Params!$E$17+((Params!$H$13-Params!$E$17)/(Params!$H$33-Params!$E$33))*($B261-Params!$E$33),$C261&lt;Params!$C$13+((Params!$D$9-Params!$C$13)/(Params!$D$33-Params!$C$33))*($B261-Params!$C$33),$C261&lt;Params!$D$9+((Params!$H$13-Params!$D$9)/(Params!$H$33-Params!$D$33))*($B261-Params!$D$33)),$O$2,"")</f>
        <v>Phonotephrite</v>
      </c>
      <c r="P261" s="1" t="str">
        <f>IF(AND($C261&gt;=Params!$D$9+((Params!$H$13-Params!$D$9)/(Params!$H$33-Params!$D$33))*($B261-Params!$D$33),$C261&gt;=Params!$H$13+((Params!$K$9-Params!$H$13)/(Params!$K$33-Params!$H$33))*($B261-Params!$H$33),$C261&lt;Params!$D$9+((Params!$G$4-Params!$D$9)/(Params!$G$33-Params!$D$33))*($B261-Params!$D$33),$C261&lt;Params!$G$4+((Params!$K$9-Params!$G$4)/(Params!$K$33-Params!$G$33))*($B261-Params!$G$33)),$P$2,"")</f>
        <v/>
      </c>
      <c r="Q261" s="1" t="str">
        <f>IF(AND($C261&gt;=Params!$G$4+((Params!$K$9-Params!$G$4)/(Params!$K$33-Params!$G$33))*($B261-Params!$G$33),$C261&gt;Params!$K$9+((Params!$L$5-Params!$K$9)/(Params!$L$33-Params!$K$33))*($B261-Params!$K$33),$C261&lt;Params!$G$4+((Params!$L$5-Params!$G$4)/(Params!$L$33-Params!$G$33))*($B261-Params!$G$33)),$Q$2,"")</f>
        <v/>
      </c>
      <c r="R261" s="2" t="str">
        <f>IF(AND(OR($B261&lt;Params!$A$33,AND($B261&gt;=Params!$A$33,$B261&lt;Params!$C$33,$C261&gt;=Params!$A$18+((Params!$C$13-Params!$A$18)/(Params!$C$33-Params!$A$33))*($B261-Params!$A$33)),AND($B261&gt;=Params!$C$33,$B261&lt;Params!$D$33,$C261&gt;=Params!$C$13+((Params!$D$9-Params!$C$13)/(Params!$D$33-Params!$C$33))*($B261-Params!$C$33)),AND($B261&gt;=Params!$D$33,$C261&gt;=Params!$D$9+((Params!$G$4-Params!$D$9)/(Params!$G$33-Params!$D$33))*($B261-Params!$D$33))),$C261&lt;Params!$G$4,$B261&gt;0,$C261&gt;0),$R$2,"")</f>
        <v/>
      </c>
      <c r="S261" s="18" t="str">
        <f t="shared" si="4"/>
        <v>Phonotephrite</v>
      </c>
      <c r="T261" s="14" t="str">
        <f>IF(AND($S261&lt;&gt;$J$2,$S261&lt;&gt;$K$2,$S261&lt;&gt;$L$2),"",
IF($S261=$J$2,IF(Data!$C261&gt;=Data!$D261+2,"Hawaiite","Potassic Trachybasalt"),
IF($S261=$K$2,IF(Data!$C261&gt;=Data!$D261+2,"Mugearite","Shoshonite"),
IF($S261=$L$2,(IF(Data!$C261&gt;=Data!$D261+2,"Benmoreite","Latite")),""))))</f>
        <v/>
      </c>
    </row>
    <row r="262" spans="1:20" x14ac:dyDescent="0.2">
      <c r="A262" s="16" t="str">
        <f>Data!$A262</f>
        <v>Behrens et al 2009</v>
      </c>
      <c r="B262" s="27">
        <f>Data!$B262</f>
        <v>49.89</v>
      </c>
      <c r="C262" s="28">
        <f>Data!$C262+Data!$D262</f>
        <v>9.67</v>
      </c>
      <c r="D262" s="1" t="str">
        <f>IF(AND(AND($B262&gt;=Params!$A$33,$B262&lt;Params!$C$33),AND($C262&gt;=Params!$A$32,$C262&lt;Params!$A$26)),$D$2,"")</f>
        <v/>
      </c>
      <c r="E262" s="1" t="str">
        <f>IF(AND(AND($B262&gt;=Params!$C$33,$B262&lt;Params!$F$33),AND($C262&gt;=Params!$C$32,$C262&lt;Params!$C$22)),$E$2,"")</f>
        <v/>
      </c>
      <c r="F262" s="4" t="str">
        <f>IF(AND($B262&gt;=Params!$F$33,$B262&lt;Params!$J$33,$C262&lt;Params!$F$22+((Params!$J$20-Params!$F$22)/(Params!$J$33-Params!$F$33))*($B262-Params!$F$33)),$F$2,"")</f>
        <v/>
      </c>
      <c r="G262" s="4" t="str">
        <f>IF(AND($B262&gt;=Params!$J$33,$B262&lt;Params!$N$33,$C262&lt;Params!$J$20+((Params!$N$18-Params!$J$20)/(Params!$N$33-Params!$J$33))*($B262-Params!$J$33)),$G$2,"")</f>
        <v/>
      </c>
      <c r="H262" s="4" t="str">
        <f>IF(AND($B262&gt;=Params!$N$33,$C262&lt;Params!$N$18+((Params!$Q$16-Params!$N$18)/(Params!$Q$33-Params!$N$33))*($B262-Params!$N$33),C$3&lt;Params!$Q$16+((Params!$S$32-Params!$Q$16)/(Params!$S$33-Params!$Q$33))*($B262-Params!$Q$33)),$H$2,"")</f>
        <v/>
      </c>
      <c r="I262" s="12" t="str">
        <f>IF(AND($B262&gt;=Params!$Q$33,$C262&gt;=Params!$Q$16+((Params!$S$32-Params!$Q$16)/(Params!$S$33-Params!$Q$33))*($B262-Params!$Q$33)),$I$2,"")</f>
        <v/>
      </c>
      <c r="J262" s="1" t="str">
        <f>IF(AND($C262&gt;=Params!$C$22,$C262&lt;Params!$C$22+((Params!$E$17-Params!$C$22)/(Params!$E$33-Params!$C$33))*($B262-Params!$C$33),$C262&lt;Params!$E$17+((Params!$F$22-Params!$E$17)/(Params!$F$33-Params!$E$33))*($B262-Params!$E$33)),$J$2,"")</f>
        <v/>
      </c>
      <c r="K262" s="1" t="str">
        <f>IF(AND($C262&gt;=Params!$E$17+((Params!$F$22-Params!$E$17)/(Params!$F$33-Params!$E$33))*($B262-Params!$E$33),$C262&gt;=Params!$F$22+((Params!$J$20-Params!$F$22)/(Params!$J$33-Params!$F$33))*($B262-Params!$F$33),$C262&lt;Params!$E$17+((Params!$H$13-Params!$E$17)/(Params!$H$33-Params!$E$33))*($B262-Params!$E$33),$C262&lt;Params!$H$13+((Params!$J$20-Params!$H$13)/(Params!$J$33-Params!$H$33))*($B262-Params!$H$33)),$K$2,"")</f>
        <v/>
      </c>
      <c r="L262" s="1" t="str">
        <f>IF(AND($C262&gt;=Params!$H$13+((Params!$J$20-Params!$H$13)/(Params!$J$33-Params!$H$33))*($B262-Params!$H$33),$C262&gt;=Params!$J$20+((Params!$N$18-Params!$J$20)/(Params!$N$33-Params!$J$33))*($B262-Params!$J$33),$C262&lt;Params!$H$13+((Params!$K$9-Params!$H$13)/(Params!$K$33-Params!$H$33))*($B262-Params!$H$33),$C262&lt;Params!$K$9+((Params!$N$18-Params!$K$9)/(Params!$N$33-Params!$K$33))*($B262-Params!$K$33)),$L$2,"")</f>
        <v/>
      </c>
      <c r="M262" s="2" t="str">
        <f>IF(AND($C262&gt;=Params!$K$9+((Params!$N$18-Params!$K$9)/(Params!$N$33-Params!$K$33))*($B262-Params!$K$33),$C262&gt;=Params!$N$18+((Params!$Q$16-Params!$N$18)/(Params!$Q$33-Params!$N292))*($B262-Params!$Q$33),$C262&lt;Params!$K$9+((Params!$L$5-Params!$K$9)/(Params!$L$33-Params!$K$33))*($B262-Params!$K$33),$C262&lt;Params!$L$5+((Params!$Q$4-Params!$L$5)/(Params!$Q$33-Params!$L$33))*($B262-Params!$L$33),$B262&lt;Params!$Q$33),$M$2,"")</f>
        <v/>
      </c>
      <c r="N262" s="3" t="str">
        <f>IF(OR(AND($C262&gt;=Params!$A$26,$B262&gt;=Params!$A$33,$B262&lt;Params!$C$33,$C262&lt;Params!$A$18+((Params!$C$13-Params!$A$18)/(Params!$C$33-Params!$A$33))*($B262-Params!$A$33)),AND($B262&gt;=Params!$C$33,$C262&gt;Params!$C$22+((Params!$E$17-Params!$C$22)/(Params!$E$33-Params!$C$33))*($B262-Params!$C$33),$C262&lt;Params!$C$13+((Params!$E$17-Params!$C$13)/(Params!$E$33-Params!$C$33))*($B262-Params!$C$33))),$N$2,"")</f>
        <v/>
      </c>
      <c r="O262" s="1" t="str">
        <f>IF(AND($C262&gt;=Params!$C$13+((Params!$E$17-Params!$C$13)/(Params!$E$33-Params!$C$33))*($B262-Params!$C$33),$C262&gt;=Params!$E$17+((Params!$H$13-Params!$E$17)/(Params!$H$33-Params!$E$33))*($B262-Params!$E$33),$C262&lt;Params!$C$13+((Params!$D$9-Params!$C$13)/(Params!$D$33-Params!$C$33))*($B262-Params!$C$33),$C262&lt;Params!$D$9+((Params!$H$13-Params!$D$9)/(Params!$H$33-Params!$D$33))*($B262-Params!$D$33)),$O$2,"")</f>
        <v>Phonotephrite</v>
      </c>
      <c r="P262" s="1" t="str">
        <f>IF(AND($C262&gt;=Params!$D$9+((Params!$H$13-Params!$D$9)/(Params!$H$33-Params!$D$33))*($B262-Params!$D$33),$C262&gt;=Params!$H$13+((Params!$K$9-Params!$H$13)/(Params!$K$33-Params!$H$33))*($B262-Params!$H$33),$C262&lt;Params!$D$9+((Params!$G$4-Params!$D$9)/(Params!$G$33-Params!$D$33))*($B262-Params!$D$33),$C262&lt;Params!$G$4+((Params!$K$9-Params!$G$4)/(Params!$K$33-Params!$G$33))*($B262-Params!$G$33)),$P$2,"")</f>
        <v/>
      </c>
      <c r="Q262" s="1" t="str">
        <f>IF(AND($C262&gt;=Params!$G$4+((Params!$K$9-Params!$G$4)/(Params!$K$33-Params!$G$33))*($B262-Params!$G$33),$C262&gt;Params!$K$9+((Params!$L$5-Params!$K$9)/(Params!$L$33-Params!$K$33))*($B262-Params!$K$33),$C262&lt;Params!$G$4+((Params!$L$5-Params!$G$4)/(Params!$L$33-Params!$G$33))*($B262-Params!$G$33)),$Q$2,"")</f>
        <v/>
      </c>
      <c r="R262" s="2" t="str">
        <f>IF(AND(OR($B262&lt;Params!$A$33,AND($B262&gt;=Params!$A$33,$B262&lt;Params!$C$33,$C262&gt;=Params!$A$18+((Params!$C$13-Params!$A$18)/(Params!$C$33-Params!$A$33))*($B262-Params!$A$33)),AND($B262&gt;=Params!$C$33,$B262&lt;Params!$D$33,$C262&gt;=Params!$C$13+((Params!$D$9-Params!$C$13)/(Params!$D$33-Params!$C$33))*($B262-Params!$C$33)),AND($B262&gt;=Params!$D$33,$C262&gt;=Params!$D$9+((Params!$G$4-Params!$D$9)/(Params!$G$33-Params!$D$33))*($B262-Params!$D$33))),$C262&lt;Params!$G$4,$B262&gt;0,$C262&gt;0),$R$2,"")</f>
        <v/>
      </c>
      <c r="S262" s="18" t="str">
        <f t="shared" si="4"/>
        <v>Phonotephrite</v>
      </c>
      <c r="T262" s="14" t="str">
        <f>IF(AND($S262&lt;&gt;$J$2,$S262&lt;&gt;$K$2,$S262&lt;&gt;$L$2),"",
IF($S262=$J$2,IF(Data!$C262&gt;=Data!$D262+2,"Hawaiite","Potassic Trachybasalt"),
IF($S262=$K$2,IF(Data!$C262&gt;=Data!$D262+2,"Mugearite","Shoshonite"),
IF($S262=$L$2,(IF(Data!$C262&gt;=Data!$D262+2,"Benmoreite","Latite")),""))))</f>
        <v/>
      </c>
    </row>
    <row r="263" spans="1:20" x14ac:dyDescent="0.2">
      <c r="A263" s="16" t="str">
        <f>Data!$A263</f>
        <v>Behrens et al 2009</v>
      </c>
      <c r="B263" s="27">
        <f>Data!$B263</f>
        <v>49.89</v>
      </c>
      <c r="C263" s="28">
        <f>Data!$C263+Data!$D263</f>
        <v>9.67</v>
      </c>
      <c r="D263" s="1" t="str">
        <f>IF(AND(AND($B263&gt;=Params!$A$33,$B263&lt;Params!$C$33),AND($C263&gt;=Params!$A$32,$C263&lt;Params!$A$26)),$D$2,"")</f>
        <v/>
      </c>
      <c r="E263" s="1" t="str">
        <f>IF(AND(AND($B263&gt;=Params!$C$33,$B263&lt;Params!$F$33),AND($C263&gt;=Params!$C$32,$C263&lt;Params!$C$22)),$E$2,"")</f>
        <v/>
      </c>
      <c r="F263" s="4" t="str">
        <f>IF(AND($B263&gt;=Params!$F$33,$B263&lt;Params!$J$33,$C263&lt;Params!$F$22+((Params!$J$20-Params!$F$22)/(Params!$J$33-Params!$F$33))*($B263-Params!$F$33)),$F$2,"")</f>
        <v/>
      </c>
      <c r="G263" s="4" t="str">
        <f>IF(AND($B263&gt;=Params!$J$33,$B263&lt;Params!$N$33,$C263&lt;Params!$J$20+((Params!$N$18-Params!$J$20)/(Params!$N$33-Params!$J$33))*($B263-Params!$J$33)),$G$2,"")</f>
        <v/>
      </c>
      <c r="H263" s="4" t="str">
        <f>IF(AND($B263&gt;=Params!$N$33,$C263&lt;Params!$N$18+((Params!$Q$16-Params!$N$18)/(Params!$Q$33-Params!$N$33))*($B263-Params!$N$33),C$3&lt;Params!$Q$16+((Params!$S$32-Params!$Q$16)/(Params!$S$33-Params!$Q$33))*($B263-Params!$Q$33)),$H$2,"")</f>
        <v/>
      </c>
      <c r="I263" s="12" t="str">
        <f>IF(AND($B263&gt;=Params!$Q$33,$C263&gt;=Params!$Q$16+((Params!$S$32-Params!$Q$16)/(Params!$S$33-Params!$Q$33))*($B263-Params!$Q$33)),$I$2,"")</f>
        <v/>
      </c>
      <c r="J263" s="1" t="str">
        <f>IF(AND($C263&gt;=Params!$C$22,$C263&lt;Params!$C$22+((Params!$E$17-Params!$C$22)/(Params!$E$33-Params!$C$33))*($B263-Params!$C$33),$C263&lt;Params!$E$17+((Params!$F$22-Params!$E$17)/(Params!$F$33-Params!$E$33))*($B263-Params!$E$33)),$J$2,"")</f>
        <v/>
      </c>
      <c r="K263" s="1" t="str">
        <f>IF(AND($C263&gt;=Params!$E$17+((Params!$F$22-Params!$E$17)/(Params!$F$33-Params!$E$33))*($B263-Params!$E$33),$C263&gt;=Params!$F$22+((Params!$J$20-Params!$F$22)/(Params!$J$33-Params!$F$33))*($B263-Params!$F$33),$C263&lt;Params!$E$17+((Params!$H$13-Params!$E$17)/(Params!$H$33-Params!$E$33))*($B263-Params!$E$33),$C263&lt;Params!$H$13+((Params!$J$20-Params!$H$13)/(Params!$J$33-Params!$H$33))*($B263-Params!$H$33)),$K$2,"")</f>
        <v/>
      </c>
      <c r="L263" s="1" t="str">
        <f>IF(AND($C263&gt;=Params!$H$13+((Params!$J$20-Params!$H$13)/(Params!$J$33-Params!$H$33))*($B263-Params!$H$33),$C263&gt;=Params!$J$20+((Params!$N$18-Params!$J$20)/(Params!$N$33-Params!$J$33))*($B263-Params!$J$33),$C263&lt;Params!$H$13+((Params!$K$9-Params!$H$13)/(Params!$K$33-Params!$H$33))*($B263-Params!$H$33),$C263&lt;Params!$K$9+((Params!$N$18-Params!$K$9)/(Params!$N$33-Params!$K$33))*($B263-Params!$K$33)),$L$2,"")</f>
        <v/>
      </c>
      <c r="M263" s="2" t="str">
        <f>IF(AND($C263&gt;=Params!$K$9+((Params!$N$18-Params!$K$9)/(Params!$N$33-Params!$K$33))*($B263-Params!$K$33),$C263&gt;=Params!$N$18+((Params!$Q$16-Params!$N$18)/(Params!$Q$33-Params!$N293))*($B263-Params!$Q$33),$C263&lt;Params!$K$9+((Params!$L$5-Params!$K$9)/(Params!$L$33-Params!$K$33))*($B263-Params!$K$33),$C263&lt;Params!$L$5+((Params!$Q$4-Params!$L$5)/(Params!$Q$33-Params!$L$33))*($B263-Params!$L$33),$B263&lt;Params!$Q$33),$M$2,"")</f>
        <v/>
      </c>
      <c r="N263" s="3" t="str">
        <f>IF(OR(AND($C263&gt;=Params!$A$26,$B263&gt;=Params!$A$33,$B263&lt;Params!$C$33,$C263&lt;Params!$A$18+((Params!$C$13-Params!$A$18)/(Params!$C$33-Params!$A$33))*($B263-Params!$A$33)),AND($B263&gt;=Params!$C$33,$C263&gt;Params!$C$22+((Params!$E$17-Params!$C$22)/(Params!$E$33-Params!$C$33))*($B263-Params!$C$33),$C263&lt;Params!$C$13+((Params!$E$17-Params!$C$13)/(Params!$E$33-Params!$C$33))*($B263-Params!$C$33))),$N$2,"")</f>
        <v/>
      </c>
      <c r="O263" s="1" t="str">
        <f>IF(AND($C263&gt;=Params!$C$13+((Params!$E$17-Params!$C$13)/(Params!$E$33-Params!$C$33))*($B263-Params!$C$33),$C263&gt;=Params!$E$17+((Params!$H$13-Params!$E$17)/(Params!$H$33-Params!$E$33))*($B263-Params!$E$33),$C263&lt;Params!$C$13+((Params!$D$9-Params!$C$13)/(Params!$D$33-Params!$C$33))*($B263-Params!$C$33),$C263&lt;Params!$D$9+((Params!$H$13-Params!$D$9)/(Params!$H$33-Params!$D$33))*($B263-Params!$D$33)),$O$2,"")</f>
        <v>Phonotephrite</v>
      </c>
      <c r="P263" s="1" t="str">
        <f>IF(AND($C263&gt;=Params!$D$9+((Params!$H$13-Params!$D$9)/(Params!$H$33-Params!$D$33))*($B263-Params!$D$33),$C263&gt;=Params!$H$13+((Params!$K$9-Params!$H$13)/(Params!$K$33-Params!$H$33))*($B263-Params!$H$33),$C263&lt;Params!$D$9+((Params!$G$4-Params!$D$9)/(Params!$G$33-Params!$D$33))*($B263-Params!$D$33),$C263&lt;Params!$G$4+((Params!$K$9-Params!$G$4)/(Params!$K$33-Params!$G$33))*($B263-Params!$G$33)),$P$2,"")</f>
        <v/>
      </c>
      <c r="Q263" s="1" t="str">
        <f>IF(AND($C263&gt;=Params!$G$4+((Params!$K$9-Params!$G$4)/(Params!$K$33-Params!$G$33))*($B263-Params!$G$33),$C263&gt;Params!$K$9+((Params!$L$5-Params!$K$9)/(Params!$L$33-Params!$K$33))*($B263-Params!$K$33),$C263&lt;Params!$G$4+((Params!$L$5-Params!$G$4)/(Params!$L$33-Params!$G$33))*($B263-Params!$G$33)),$Q$2,"")</f>
        <v/>
      </c>
      <c r="R263" s="2" t="str">
        <f>IF(AND(OR($B263&lt;Params!$A$33,AND($B263&gt;=Params!$A$33,$B263&lt;Params!$C$33,$C263&gt;=Params!$A$18+((Params!$C$13-Params!$A$18)/(Params!$C$33-Params!$A$33))*($B263-Params!$A$33)),AND($B263&gt;=Params!$C$33,$B263&lt;Params!$D$33,$C263&gt;=Params!$C$13+((Params!$D$9-Params!$C$13)/(Params!$D$33-Params!$C$33))*($B263-Params!$C$33)),AND($B263&gt;=Params!$D$33,$C263&gt;=Params!$D$9+((Params!$G$4-Params!$D$9)/(Params!$G$33-Params!$D$33))*($B263-Params!$D$33))),$C263&lt;Params!$G$4,$B263&gt;0,$C263&gt;0),$R$2,"")</f>
        <v/>
      </c>
      <c r="S263" s="18" t="str">
        <f t="shared" si="4"/>
        <v>Phonotephrite</v>
      </c>
      <c r="T263" s="14" t="str">
        <f>IF(AND($S263&lt;&gt;$J$2,$S263&lt;&gt;$K$2,$S263&lt;&gt;$L$2),"",
IF($S263=$J$2,IF(Data!$C263&gt;=Data!$D263+2,"Hawaiite","Potassic Trachybasalt"),
IF($S263=$K$2,IF(Data!$C263&gt;=Data!$D263+2,"Mugearite","Shoshonite"),
IF($S263=$L$2,(IF(Data!$C263&gt;=Data!$D263+2,"Benmoreite","Latite")),""))))</f>
        <v/>
      </c>
    </row>
    <row r="264" spans="1:20" x14ac:dyDescent="0.2">
      <c r="A264" s="16" t="str">
        <f>Data!$A264</f>
        <v>Behrens et al 2009</v>
      </c>
      <c r="B264" s="27">
        <f>Data!$B264</f>
        <v>49.89</v>
      </c>
      <c r="C264" s="28">
        <f>Data!$C264+Data!$D264</f>
        <v>9.67</v>
      </c>
      <c r="D264" s="1" t="str">
        <f>IF(AND(AND($B264&gt;=Params!$A$33,$B264&lt;Params!$C$33),AND($C264&gt;=Params!$A$32,$C264&lt;Params!$A$26)),$D$2,"")</f>
        <v/>
      </c>
      <c r="E264" s="1" t="str">
        <f>IF(AND(AND($B264&gt;=Params!$C$33,$B264&lt;Params!$F$33),AND($C264&gt;=Params!$C$32,$C264&lt;Params!$C$22)),$E$2,"")</f>
        <v/>
      </c>
      <c r="F264" s="4" t="str">
        <f>IF(AND($B264&gt;=Params!$F$33,$B264&lt;Params!$J$33,$C264&lt;Params!$F$22+((Params!$J$20-Params!$F$22)/(Params!$J$33-Params!$F$33))*($B264-Params!$F$33)),$F$2,"")</f>
        <v/>
      </c>
      <c r="G264" s="4" t="str">
        <f>IF(AND($B264&gt;=Params!$J$33,$B264&lt;Params!$N$33,$C264&lt;Params!$J$20+((Params!$N$18-Params!$J$20)/(Params!$N$33-Params!$J$33))*($B264-Params!$J$33)),$G$2,"")</f>
        <v/>
      </c>
      <c r="H264" s="4" t="str">
        <f>IF(AND($B264&gt;=Params!$N$33,$C264&lt;Params!$N$18+((Params!$Q$16-Params!$N$18)/(Params!$Q$33-Params!$N$33))*($B264-Params!$N$33),C$3&lt;Params!$Q$16+((Params!$S$32-Params!$Q$16)/(Params!$S$33-Params!$Q$33))*($B264-Params!$Q$33)),$H$2,"")</f>
        <v/>
      </c>
      <c r="I264" s="12" t="str">
        <f>IF(AND($B264&gt;=Params!$Q$33,$C264&gt;=Params!$Q$16+((Params!$S$32-Params!$Q$16)/(Params!$S$33-Params!$Q$33))*($B264-Params!$Q$33)),$I$2,"")</f>
        <v/>
      </c>
      <c r="J264" s="1" t="str">
        <f>IF(AND($C264&gt;=Params!$C$22,$C264&lt;Params!$C$22+((Params!$E$17-Params!$C$22)/(Params!$E$33-Params!$C$33))*($B264-Params!$C$33),$C264&lt;Params!$E$17+((Params!$F$22-Params!$E$17)/(Params!$F$33-Params!$E$33))*($B264-Params!$E$33)),$J$2,"")</f>
        <v/>
      </c>
      <c r="K264" s="1" t="str">
        <f>IF(AND($C264&gt;=Params!$E$17+((Params!$F$22-Params!$E$17)/(Params!$F$33-Params!$E$33))*($B264-Params!$E$33),$C264&gt;=Params!$F$22+((Params!$J$20-Params!$F$22)/(Params!$J$33-Params!$F$33))*($B264-Params!$F$33),$C264&lt;Params!$E$17+((Params!$H$13-Params!$E$17)/(Params!$H$33-Params!$E$33))*($B264-Params!$E$33),$C264&lt;Params!$H$13+((Params!$J$20-Params!$H$13)/(Params!$J$33-Params!$H$33))*($B264-Params!$H$33)),$K$2,"")</f>
        <v/>
      </c>
      <c r="L264" s="1" t="str">
        <f>IF(AND($C264&gt;=Params!$H$13+((Params!$J$20-Params!$H$13)/(Params!$J$33-Params!$H$33))*($B264-Params!$H$33),$C264&gt;=Params!$J$20+((Params!$N$18-Params!$J$20)/(Params!$N$33-Params!$J$33))*($B264-Params!$J$33),$C264&lt;Params!$H$13+((Params!$K$9-Params!$H$13)/(Params!$K$33-Params!$H$33))*($B264-Params!$H$33),$C264&lt;Params!$K$9+((Params!$N$18-Params!$K$9)/(Params!$N$33-Params!$K$33))*($B264-Params!$K$33)),$L$2,"")</f>
        <v/>
      </c>
      <c r="M264" s="2" t="str">
        <f>IF(AND($C264&gt;=Params!$K$9+((Params!$N$18-Params!$K$9)/(Params!$N$33-Params!$K$33))*($B264-Params!$K$33),$C264&gt;=Params!$N$18+((Params!$Q$16-Params!$N$18)/(Params!$Q$33-Params!$N294))*($B264-Params!$Q$33),$C264&lt;Params!$K$9+((Params!$L$5-Params!$K$9)/(Params!$L$33-Params!$K$33))*($B264-Params!$K$33),$C264&lt;Params!$L$5+((Params!$Q$4-Params!$L$5)/(Params!$Q$33-Params!$L$33))*($B264-Params!$L$33),$B264&lt;Params!$Q$33),$M$2,"")</f>
        <v/>
      </c>
      <c r="N264" s="3" t="str">
        <f>IF(OR(AND($C264&gt;=Params!$A$26,$B264&gt;=Params!$A$33,$B264&lt;Params!$C$33,$C264&lt;Params!$A$18+((Params!$C$13-Params!$A$18)/(Params!$C$33-Params!$A$33))*($B264-Params!$A$33)),AND($B264&gt;=Params!$C$33,$C264&gt;Params!$C$22+((Params!$E$17-Params!$C$22)/(Params!$E$33-Params!$C$33))*($B264-Params!$C$33),$C264&lt;Params!$C$13+((Params!$E$17-Params!$C$13)/(Params!$E$33-Params!$C$33))*($B264-Params!$C$33))),$N$2,"")</f>
        <v/>
      </c>
      <c r="O264" s="1" t="str">
        <f>IF(AND($C264&gt;=Params!$C$13+((Params!$E$17-Params!$C$13)/(Params!$E$33-Params!$C$33))*($B264-Params!$C$33),$C264&gt;=Params!$E$17+((Params!$H$13-Params!$E$17)/(Params!$H$33-Params!$E$33))*($B264-Params!$E$33),$C264&lt;Params!$C$13+((Params!$D$9-Params!$C$13)/(Params!$D$33-Params!$C$33))*($B264-Params!$C$33),$C264&lt;Params!$D$9+((Params!$H$13-Params!$D$9)/(Params!$H$33-Params!$D$33))*($B264-Params!$D$33)),$O$2,"")</f>
        <v>Phonotephrite</v>
      </c>
      <c r="P264" s="1" t="str">
        <f>IF(AND($C264&gt;=Params!$D$9+((Params!$H$13-Params!$D$9)/(Params!$H$33-Params!$D$33))*($B264-Params!$D$33),$C264&gt;=Params!$H$13+((Params!$K$9-Params!$H$13)/(Params!$K$33-Params!$H$33))*($B264-Params!$H$33),$C264&lt;Params!$D$9+((Params!$G$4-Params!$D$9)/(Params!$G$33-Params!$D$33))*($B264-Params!$D$33),$C264&lt;Params!$G$4+((Params!$K$9-Params!$G$4)/(Params!$K$33-Params!$G$33))*($B264-Params!$G$33)),$P$2,"")</f>
        <v/>
      </c>
      <c r="Q264" s="1" t="str">
        <f>IF(AND($C264&gt;=Params!$G$4+((Params!$K$9-Params!$G$4)/(Params!$K$33-Params!$G$33))*($B264-Params!$G$33),$C264&gt;Params!$K$9+((Params!$L$5-Params!$K$9)/(Params!$L$33-Params!$K$33))*($B264-Params!$K$33),$C264&lt;Params!$G$4+((Params!$L$5-Params!$G$4)/(Params!$L$33-Params!$G$33))*($B264-Params!$G$33)),$Q$2,"")</f>
        <v/>
      </c>
      <c r="R264" s="2" t="str">
        <f>IF(AND(OR($B264&lt;Params!$A$33,AND($B264&gt;=Params!$A$33,$B264&lt;Params!$C$33,$C264&gt;=Params!$A$18+((Params!$C$13-Params!$A$18)/(Params!$C$33-Params!$A$33))*($B264-Params!$A$33)),AND($B264&gt;=Params!$C$33,$B264&lt;Params!$D$33,$C264&gt;=Params!$C$13+((Params!$D$9-Params!$C$13)/(Params!$D$33-Params!$C$33))*($B264-Params!$C$33)),AND($B264&gt;=Params!$D$33,$C264&gt;=Params!$D$9+((Params!$G$4-Params!$D$9)/(Params!$G$33-Params!$D$33))*($B264-Params!$D$33))),$C264&lt;Params!$G$4,$B264&gt;0,$C264&gt;0),$R$2,"")</f>
        <v/>
      </c>
      <c r="S264" s="18" t="str">
        <f t="shared" si="4"/>
        <v>Phonotephrite</v>
      </c>
      <c r="T264" s="14" t="str">
        <f>IF(AND($S264&lt;&gt;$J$2,$S264&lt;&gt;$K$2,$S264&lt;&gt;$L$2),"",
IF($S264=$J$2,IF(Data!$C264&gt;=Data!$D264+2,"Hawaiite","Potassic Trachybasalt"),
IF($S264=$K$2,IF(Data!$C264&gt;=Data!$D264+2,"Mugearite","Shoshonite"),
IF($S264=$L$2,(IF(Data!$C264&gt;=Data!$D264+2,"Benmoreite","Latite")),""))))</f>
        <v/>
      </c>
    </row>
    <row r="265" spans="1:20" x14ac:dyDescent="0.2">
      <c r="A265" s="16" t="str">
        <f>Data!$A265</f>
        <v>Behrens et al 2009</v>
      </c>
      <c r="B265" s="27">
        <f>Data!$B265</f>
        <v>49.89</v>
      </c>
      <c r="C265" s="28">
        <f>Data!$C265+Data!$D265</f>
        <v>9.67</v>
      </c>
      <c r="D265" s="1" t="str">
        <f>IF(AND(AND($B265&gt;=Params!$A$33,$B265&lt;Params!$C$33),AND($C265&gt;=Params!$A$32,$C265&lt;Params!$A$26)),$D$2,"")</f>
        <v/>
      </c>
      <c r="E265" s="1" t="str">
        <f>IF(AND(AND($B265&gt;=Params!$C$33,$B265&lt;Params!$F$33),AND($C265&gt;=Params!$C$32,$C265&lt;Params!$C$22)),$E$2,"")</f>
        <v/>
      </c>
      <c r="F265" s="4" t="str">
        <f>IF(AND($B265&gt;=Params!$F$33,$B265&lt;Params!$J$33,$C265&lt;Params!$F$22+((Params!$J$20-Params!$F$22)/(Params!$J$33-Params!$F$33))*($B265-Params!$F$33)),$F$2,"")</f>
        <v/>
      </c>
      <c r="G265" s="4" t="str">
        <f>IF(AND($B265&gt;=Params!$J$33,$B265&lt;Params!$N$33,$C265&lt;Params!$J$20+((Params!$N$18-Params!$J$20)/(Params!$N$33-Params!$J$33))*($B265-Params!$J$33)),$G$2,"")</f>
        <v/>
      </c>
      <c r="H265" s="4" t="str">
        <f>IF(AND($B265&gt;=Params!$N$33,$C265&lt;Params!$N$18+((Params!$Q$16-Params!$N$18)/(Params!$Q$33-Params!$N$33))*($B265-Params!$N$33),C$3&lt;Params!$Q$16+((Params!$S$32-Params!$Q$16)/(Params!$S$33-Params!$Q$33))*($B265-Params!$Q$33)),$H$2,"")</f>
        <v/>
      </c>
      <c r="I265" s="12" t="str">
        <f>IF(AND($B265&gt;=Params!$Q$33,$C265&gt;=Params!$Q$16+((Params!$S$32-Params!$Q$16)/(Params!$S$33-Params!$Q$33))*($B265-Params!$Q$33)),$I$2,"")</f>
        <v/>
      </c>
      <c r="J265" s="1" t="str">
        <f>IF(AND($C265&gt;=Params!$C$22,$C265&lt;Params!$C$22+((Params!$E$17-Params!$C$22)/(Params!$E$33-Params!$C$33))*($B265-Params!$C$33),$C265&lt;Params!$E$17+((Params!$F$22-Params!$E$17)/(Params!$F$33-Params!$E$33))*($B265-Params!$E$33)),$J$2,"")</f>
        <v/>
      </c>
      <c r="K265" s="1" t="str">
        <f>IF(AND($C265&gt;=Params!$E$17+((Params!$F$22-Params!$E$17)/(Params!$F$33-Params!$E$33))*($B265-Params!$E$33),$C265&gt;=Params!$F$22+((Params!$J$20-Params!$F$22)/(Params!$J$33-Params!$F$33))*($B265-Params!$F$33),$C265&lt;Params!$E$17+((Params!$H$13-Params!$E$17)/(Params!$H$33-Params!$E$33))*($B265-Params!$E$33),$C265&lt;Params!$H$13+((Params!$J$20-Params!$H$13)/(Params!$J$33-Params!$H$33))*($B265-Params!$H$33)),$K$2,"")</f>
        <v/>
      </c>
      <c r="L265" s="1" t="str">
        <f>IF(AND($C265&gt;=Params!$H$13+((Params!$J$20-Params!$H$13)/(Params!$J$33-Params!$H$33))*($B265-Params!$H$33),$C265&gt;=Params!$J$20+((Params!$N$18-Params!$J$20)/(Params!$N$33-Params!$J$33))*($B265-Params!$J$33),$C265&lt;Params!$H$13+((Params!$K$9-Params!$H$13)/(Params!$K$33-Params!$H$33))*($B265-Params!$H$33),$C265&lt;Params!$K$9+((Params!$N$18-Params!$K$9)/(Params!$N$33-Params!$K$33))*($B265-Params!$K$33)),$L$2,"")</f>
        <v/>
      </c>
      <c r="M265" s="2" t="str">
        <f>IF(AND($C265&gt;=Params!$K$9+((Params!$N$18-Params!$K$9)/(Params!$N$33-Params!$K$33))*($B265-Params!$K$33),$C265&gt;=Params!$N$18+((Params!$Q$16-Params!$N$18)/(Params!$Q$33-Params!$N295))*($B265-Params!$Q$33),$C265&lt;Params!$K$9+((Params!$L$5-Params!$K$9)/(Params!$L$33-Params!$K$33))*($B265-Params!$K$33),$C265&lt;Params!$L$5+((Params!$Q$4-Params!$L$5)/(Params!$Q$33-Params!$L$33))*($B265-Params!$L$33),$B265&lt;Params!$Q$33),$M$2,"")</f>
        <v/>
      </c>
      <c r="N265" s="3" t="str">
        <f>IF(OR(AND($C265&gt;=Params!$A$26,$B265&gt;=Params!$A$33,$B265&lt;Params!$C$33,$C265&lt;Params!$A$18+((Params!$C$13-Params!$A$18)/(Params!$C$33-Params!$A$33))*($B265-Params!$A$33)),AND($B265&gt;=Params!$C$33,$C265&gt;Params!$C$22+((Params!$E$17-Params!$C$22)/(Params!$E$33-Params!$C$33))*($B265-Params!$C$33),$C265&lt;Params!$C$13+((Params!$E$17-Params!$C$13)/(Params!$E$33-Params!$C$33))*($B265-Params!$C$33))),$N$2,"")</f>
        <v/>
      </c>
      <c r="O265" s="1" t="str">
        <f>IF(AND($C265&gt;=Params!$C$13+((Params!$E$17-Params!$C$13)/(Params!$E$33-Params!$C$33))*($B265-Params!$C$33),$C265&gt;=Params!$E$17+((Params!$H$13-Params!$E$17)/(Params!$H$33-Params!$E$33))*($B265-Params!$E$33),$C265&lt;Params!$C$13+((Params!$D$9-Params!$C$13)/(Params!$D$33-Params!$C$33))*($B265-Params!$C$33),$C265&lt;Params!$D$9+((Params!$H$13-Params!$D$9)/(Params!$H$33-Params!$D$33))*($B265-Params!$D$33)),$O$2,"")</f>
        <v>Phonotephrite</v>
      </c>
      <c r="P265" s="1" t="str">
        <f>IF(AND($C265&gt;=Params!$D$9+((Params!$H$13-Params!$D$9)/(Params!$H$33-Params!$D$33))*($B265-Params!$D$33),$C265&gt;=Params!$H$13+((Params!$K$9-Params!$H$13)/(Params!$K$33-Params!$H$33))*($B265-Params!$H$33),$C265&lt;Params!$D$9+((Params!$G$4-Params!$D$9)/(Params!$G$33-Params!$D$33))*($B265-Params!$D$33),$C265&lt;Params!$G$4+((Params!$K$9-Params!$G$4)/(Params!$K$33-Params!$G$33))*($B265-Params!$G$33)),$P$2,"")</f>
        <v/>
      </c>
      <c r="Q265" s="1" t="str">
        <f>IF(AND($C265&gt;=Params!$G$4+((Params!$K$9-Params!$G$4)/(Params!$K$33-Params!$G$33))*($B265-Params!$G$33),$C265&gt;Params!$K$9+((Params!$L$5-Params!$K$9)/(Params!$L$33-Params!$K$33))*($B265-Params!$K$33),$C265&lt;Params!$G$4+((Params!$L$5-Params!$G$4)/(Params!$L$33-Params!$G$33))*($B265-Params!$G$33)),$Q$2,"")</f>
        <v/>
      </c>
      <c r="R265" s="2" t="str">
        <f>IF(AND(OR($B265&lt;Params!$A$33,AND($B265&gt;=Params!$A$33,$B265&lt;Params!$C$33,$C265&gt;=Params!$A$18+((Params!$C$13-Params!$A$18)/(Params!$C$33-Params!$A$33))*($B265-Params!$A$33)),AND($B265&gt;=Params!$C$33,$B265&lt;Params!$D$33,$C265&gt;=Params!$C$13+((Params!$D$9-Params!$C$13)/(Params!$D$33-Params!$C$33))*($B265-Params!$C$33)),AND($B265&gt;=Params!$D$33,$C265&gt;=Params!$D$9+((Params!$G$4-Params!$D$9)/(Params!$G$33-Params!$D$33))*($B265-Params!$D$33))),$C265&lt;Params!$G$4,$B265&gt;0,$C265&gt;0),$R$2,"")</f>
        <v/>
      </c>
      <c r="S265" s="18" t="str">
        <f t="shared" si="4"/>
        <v>Phonotephrite</v>
      </c>
      <c r="T265" s="14" t="str">
        <f>IF(AND($S265&lt;&gt;$J$2,$S265&lt;&gt;$K$2,$S265&lt;&gt;$L$2),"",
IF($S265=$J$2,IF(Data!$C265&gt;=Data!$D265+2,"Hawaiite","Potassic Trachybasalt"),
IF($S265=$K$2,IF(Data!$C265&gt;=Data!$D265+2,"Mugearite","Shoshonite"),
IF($S265=$L$2,(IF(Data!$C265&gt;=Data!$D265+2,"Benmoreite","Latite")),""))))</f>
        <v/>
      </c>
    </row>
    <row r="266" spans="1:20" x14ac:dyDescent="0.2">
      <c r="A266" s="16" t="str">
        <f>Data!$A266</f>
        <v>Behrens et al 2009</v>
      </c>
      <c r="B266" s="27">
        <f>Data!$B266</f>
        <v>49.89</v>
      </c>
      <c r="C266" s="28">
        <f>Data!$C266+Data!$D266</f>
        <v>9.67</v>
      </c>
      <c r="D266" s="1" t="str">
        <f>IF(AND(AND($B266&gt;=Params!$A$33,$B266&lt;Params!$C$33),AND($C266&gt;=Params!$A$32,$C266&lt;Params!$A$26)),$D$2,"")</f>
        <v/>
      </c>
      <c r="E266" s="1" t="str">
        <f>IF(AND(AND($B266&gt;=Params!$C$33,$B266&lt;Params!$F$33),AND($C266&gt;=Params!$C$32,$C266&lt;Params!$C$22)),$E$2,"")</f>
        <v/>
      </c>
      <c r="F266" s="4" t="str">
        <f>IF(AND($B266&gt;=Params!$F$33,$B266&lt;Params!$J$33,$C266&lt;Params!$F$22+((Params!$J$20-Params!$F$22)/(Params!$J$33-Params!$F$33))*($B266-Params!$F$33)),$F$2,"")</f>
        <v/>
      </c>
      <c r="G266" s="4" t="str">
        <f>IF(AND($B266&gt;=Params!$J$33,$B266&lt;Params!$N$33,$C266&lt;Params!$J$20+((Params!$N$18-Params!$J$20)/(Params!$N$33-Params!$J$33))*($B266-Params!$J$33)),$G$2,"")</f>
        <v/>
      </c>
      <c r="H266" s="4" t="str">
        <f>IF(AND($B266&gt;=Params!$N$33,$C266&lt;Params!$N$18+((Params!$Q$16-Params!$N$18)/(Params!$Q$33-Params!$N$33))*($B266-Params!$N$33),C$3&lt;Params!$Q$16+((Params!$S$32-Params!$Q$16)/(Params!$S$33-Params!$Q$33))*($B266-Params!$Q$33)),$H$2,"")</f>
        <v/>
      </c>
      <c r="I266" s="12" t="str">
        <f>IF(AND($B266&gt;=Params!$Q$33,$C266&gt;=Params!$Q$16+((Params!$S$32-Params!$Q$16)/(Params!$S$33-Params!$Q$33))*($B266-Params!$Q$33)),$I$2,"")</f>
        <v/>
      </c>
      <c r="J266" s="1" t="str">
        <f>IF(AND($C266&gt;=Params!$C$22,$C266&lt;Params!$C$22+((Params!$E$17-Params!$C$22)/(Params!$E$33-Params!$C$33))*($B266-Params!$C$33),$C266&lt;Params!$E$17+((Params!$F$22-Params!$E$17)/(Params!$F$33-Params!$E$33))*($B266-Params!$E$33)),$J$2,"")</f>
        <v/>
      </c>
      <c r="K266" s="1" t="str">
        <f>IF(AND($C266&gt;=Params!$E$17+((Params!$F$22-Params!$E$17)/(Params!$F$33-Params!$E$33))*($B266-Params!$E$33),$C266&gt;=Params!$F$22+((Params!$J$20-Params!$F$22)/(Params!$J$33-Params!$F$33))*($B266-Params!$F$33),$C266&lt;Params!$E$17+((Params!$H$13-Params!$E$17)/(Params!$H$33-Params!$E$33))*($B266-Params!$E$33),$C266&lt;Params!$H$13+((Params!$J$20-Params!$H$13)/(Params!$J$33-Params!$H$33))*($B266-Params!$H$33)),$K$2,"")</f>
        <v/>
      </c>
      <c r="L266" s="1" t="str">
        <f>IF(AND($C266&gt;=Params!$H$13+((Params!$J$20-Params!$H$13)/(Params!$J$33-Params!$H$33))*($B266-Params!$H$33),$C266&gt;=Params!$J$20+((Params!$N$18-Params!$J$20)/(Params!$N$33-Params!$J$33))*($B266-Params!$J$33),$C266&lt;Params!$H$13+((Params!$K$9-Params!$H$13)/(Params!$K$33-Params!$H$33))*($B266-Params!$H$33),$C266&lt;Params!$K$9+((Params!$N$18-Params!$K$9)/(Params!$N$33-Params!$K$33))*($B266-Params!$K$33)),$L$2,"")</f>
        <v/>
      </c>
      <c r="M266" s="2" t="str">
        <f>IF(AND($C266&gt;=Params!$K$9+((Params!$N$18-Params!$K$9)/(Params!$N$33-Params!$K$33))*($B266-Params!$K$33),$C266&gt;=Params!$N$18+((Params!$Q$16-Params!$N$18)/(Params!$Q$33-Params!$N296))*($B266-Params!$Q$33),$C266&lt;Params!$K$9+((Params!$L$5-Params!$K$9)/(Params!$L$33-Params!$K$33))*($B266-Params!$K$33),$C266&lt;Params!$L$5+((Params!$Q$4-Params!$L$5)/(Params!$Q$33-Params!$L$33))*($B266-Params!$L$33),$B266&lt;Params!$Q$33),$M$2,"")</f>
        <v/>
      </c>
      <c r="N266" s="3" t="str">
        <f>IF(OR(AND($C266&gt;=Params!$A$26,$B266&gt;=Params!$A$33,$B266&lt;Params!$C$33,$C266&lt;Params!$A$18+((Params!$C$13-Params!$A$18)/(Params!$C$33-Params!$A$33))*($B266-Params!$A$33)),AND($B266&gt;=Params!$C$33,$C266&gt;Params!$C$22+((Params!$E$17-Params!$C$22)/(Params!$E$33-Params!$C$33))*($B266-Params!$C$33),$C266&lt;Params!$C$13+((Params!$E$17-Params!$C$13)/(Params!$E$33-Params!$C$33))*($B266-Params!$C$33))),$N$2,"")</f>
        <v/>
      </c>
      <c r="O266" s="1" t="str">
        <f>IF(AND($C266&gt;=Params!$C$13+((Params!$E$17-Params!$C$13)/(Params!$E$33-Params!$C$33))*($B266-Params!$C$33),$C266&gt;=Params!$E$17+((Params!$H$13-Params!$E$17)/(Params!$H$33-Params!$E$33))*($B266-Params!$E$33),$C266&lt;Params!$C$13+((Params!$D$9-Params!$C$13)/(Params!$D$33-Params!$C$33))*($B266-Params!$C$33),$C266&lt;Params!$D$9+((Params!$H$13-Params!$D$9)/(Params!$H$33-Params!$D$33))*($B266-Params!$D$33)),$O$2,"")</f>
        <v>Phonotephrite</v>
      </c>
      <c r="P266" s="1" t="str">
        <f>IF(AND($C266&gt;=Params!$D$9+((Params!$H$13-Params!$D$9)/(Params!$H$33-Params!$D$33))*($B266-Params!$D$33),$C266&gt;=Params!$H$13+((Params!$K$9-Params!$H$13)/(Params!$K$33-Params!$H$33))*($B266-Params!$H$33),$C266&lt;Params!$D$9+((Params!$G$4-Params!$D$9)/(Params!$G$33-Params!$D$33))*($B266-Params!$D$33),$C266&lt;Params!$G$4+((Params!$K$9-Params!$G$4)/(Params!$K$33-Params!$G$33))*($B266-Params!$G$33)),$P$2,"")</f>
        <v/>
      </c>
      <c r="Q266" s="1" t="str">
        <f>IF(AND($C266&gt;=Params!$G$4+((Params!$K$9-Params!$G$4)/(Params!$K$33-Params!$G$33))*($B266-Params!$G$33),$C266&gt;Params!$K$9+((Params!$L$5-Params!$K$9)/(Params!$L$33-Params!$K$33))*($B266-Params!$K$33),$C266&lt;Params!$G$4+((Params!$L$5-Params!$G$4)/(Params!$L$33-Params!$G$33))*($B266-Params!$G$33)),$Q$2,"")</f>
        <v/>
      </c>
      <c r="R266" s="2" t="str">
        <f>IF(AND(OR($B266&lt;Params!$A$33,AND($B266&gt;=Params!$A$33,$B266&lt;Params!$C$33,$C266&gt;=Params!$A$18+((Params!$C$13-Params!$A$18)/(Params!$C$33-Params!$A$33))*($B266-Params!$A$33)),AND($B266&gt;=Params!$C$33,$B266&lt;Params!$D$33,$C266&gt;=Params!$C$13+((Params!$D$9-Params!$C$13)/(Params!$D$33-Params!$C$33))*($B266-Params!$C$33)),AND($B266&gt;=Params!$D$33,$C266&gt;=Params!$D$9+((Params!$G$4-Params!$D$9)/(Params!$G$33-Params!$D$33))*($B266-Params!$D$33))),$C266&lt;Params!$G$4,$B266&gt;0,$C266&gt;0),$R$2,"")</f>
        <v/>
      </c>
      <c r="S266" s="18" t="str">
        <f t="shared" si="4"/>
        <v>Phonotephrite</v>
      </c>
      <c r="T266" s="14" t="str">
        <f>IF(AND($S266&lt;&gt;$J$2,$S266&lt;&gt;$K$2,$S266&lt;&gt;$L$2),"",
IF($S266=$J$2,IF(Data!$C266&gt;=Data!$D266+2,"Hawaiite","Potassic Trachybasalt"),
IF($S266=$K$2,IF(Data!$C266&gt;=Data!$D266+2,"Mugearite","Shoshonite"),
IF($S266=$L$2,(IF(Data!$C266&gt;=Data!$D266+2,"Benmoreite","Latite")),""))))</f>
        <v/>
      </c>
    </row>
    <row r="267" spans="1:20" x14ac:dyDescent="0.2">
      <c r="A267" s="16" t="str">
        <f>Data!$A267</f>
        <v>Behrens et al 2009</v>
      </c>
      <c r="B267" s="27">
        <f>Data!$B267</f>
        <v>49.89</v>
      </c>
      <c r="C267" s="28">
        <f>Data!$C267+Data!$D267</f>
        <v>9.67</v>
      </c>
      <c r="D267" s="1" t="str">
        <f>IF(AND(AND($B267&gt;=Params!$A$33,$B267&lt;Params!$C$33),AND($C267&gt;=Params!$A$32,$C267&lt;Params!$A$26)),$D$2,"")</f>
        <v/>
      </c>
      <c r="E267" s="1" t="str">
        <f>IF(AND(AND($B267&gt;=Params!$C$33,$B267&lt;Params!$F$33),AND($C267&gt;=Params!$C$32,$C267&lt;Params!$C$22)),$E$2,"")</f>
        <v/>
      </c>
      <c r="F267" s="4" t="str">
        <f>IF(AND($B267&gt;=Params!$F$33,$B267&lt;Params!$J$33,$C267&lt;Params!$F$22+((Params!$J$20-Params!$F$22)/(Params!$J$33-Params!$F$33))*($B267-Params!$F$33)),$F$2,"")</f>
        <v/>
      </c>
      <c r="G267" s="4" t="str">
        <f>IF(AND($B267&gt;=Params!$J$33,$B267&lt;Params!$N$33,$C267&lt;Params!$J$20+((Params!$N$18-Params!$J$20)/(Params!$N$33-Params!$J$33))*($B267-Params!$J$33)),$G$2,"")</f>
        <v/>
      </c>
      <c r="H267" s="4" t="str">
        <f>IF(AND($B267&gt;=Params!$N$33,$C267&lt;Params!$N$18+((Params!$Q$16-Params!$N$18)/(Params!$Q$33-Params!$N$33))*($B267-Params!$N$33),C$3&lt;Params!$Q$16+((Params!$S$32-Params!$Q$16)/(Params!$S$33-Params!$Q$33))*($B267-Params!$Q$33)),$H$2,"")</f>
        <v/>
      </c>
      <c r="I267" s="12" t="str">
        <f>IF(AND($B267&gt;=Params!$Q$33,$C267&gt;=Params!$Q$16+((Params!$S$32-Params!$Q$16)/(Params!$S$33-Params!$Q$33))*($B267-Params!$Q$33)),$I$2,"")</f>
        <v/>
      </c>
      <c r="J267" s="1" t="str">
        <f>IF(AND($C267&gt;=Params!$C$22,$C267&lt;Params!$C$22+((Params!$E$17-Params!$C$22)/(Params!$E$33-Params!$C$33))*($B267-Params!$C$33),$C267&lt;Params!$E$17+((Params!$F$22-Params!$E$17)/(Params!$F$33-Params!$E$33))*($B267-Params!$E$33)),$J$2,"")</f>
        <v/>
      </c>
      <c r="K267" s="1" t="str">
        <f>IF(AND($C267&gt;=Params!$E$17+((Params!$F$22-Params!$E$17)/(Params!$F$33-Params!$E$33))*($B267-Params!$E$33),$C267&gt;=Params!$F$22+((Params!$J$20-Params!$F$22)/(Params!$J$33-Params!$F$33))*($B267-Params!$F$33),$C267&lt;Params!$E$17+((Params!$H$13-Params!$E$17)/(Params!$H$33-Params!$E$33))*($B267-Params!$E$33),$C267&lt;Params!$H$13+((Params!$J$20-Params!$H$13)/(Params!$J$33-Params!$H$33))*($B267-Params!$H$33)),$K$2,"")</f>
        <v/>
      </c>
      <c r="L267" s="1" t="str">
        <f>IF(AND($C267&gt;=Params!$H$13+((Params!$J$20-Params!$H$13)/(Params!$J$33-Params!$H$33))*($B267-Params!$H$33),$C267&gt;=Params!$J$20+((Params!$N$18-Params!$J$20)/(Params!$N$33-Params!$J$33))*($B267-Params!$J$33),$C267&lt;Params!$H$13+((Params!$K$9-Params!$H$13)/(Params!$K$33-Params!$H$33))*($B267-Params!$H$33),$C267&lt;Params!$K$9+((Params!$N$18-Params!$K$9)/(Params!$N$33-Params!$K$33))*($B267-Params!$K$33)),$L$2,"")</f>
        <v/>
      </c>
      <c r="M267" s="2" t="str">
        <f>IF(AND($C267&gt;=Params!$K$9+((Params!$N$18-Params!$K$9)/(Params!$N$33-Params!$K$33))*($B267-Params!$K$33),$C267&gt;=Params!$N$18+((Params!$Q$16-Params!$N$18)/(Params!$Q$33-Params!$N297))*($B267-Params!$Q$33),$C267&lt;Params!$K$9+((Params!$L$5-Params!$K$9)/(Params!$L$33-Params!$K$33))*($B267-Params!$K$33),$C267&lt;Params!$L$5+((Params!$Q$4-Params!$L$5)/(Params!$Q$33-Params!$L$33))*($B267-Params!$L$33),$B267&lt;Params!$Q$33),$M$2,"")</f>
        <v/>
      </c>
      <c r="N267" s="3" t="str">
        <f>IF(OR(AND($C267&gt;=Params!$A$26,$B267&gt;=Params!$A$33,$B267&lt;Params!$C$33,$C267&lt;Params!$A$18+((Params!$C$13-Params!$A$18)/(Params!$C$33-Params!$A$33))*($B267-Params!$A$33)),AND($B267&gt;=Params!$C$33,$C267&gt;Params!$C$22+((Params!$E$17-Params!$C$22)/(Params!$E$33-Params!$C$33))*($B267-Params!$C$33),$C267&lt;Params!$C$13+((Params!$E$17-Params!$C$13)/(Params!$E$33-Params!$C$33))*($B267-Params!$C$33))),$N$2,"")</f>
        <v/>
      </c>
      <c r="O267" s="1" t="str">
        <f>IF(AND($C267&gt;=Params!$C$13+((Params!$E$17-Params!$C$13)/(Params!$E$33-Params!$C$33))*($B267-Params!$C$33),$C267&gt;=Params!$E$17+((Params!$H$13-Params!$E$17)/(Params!$H$33-Params!$E$33))*($B267-Params!$E$33),$C267&lt;Params!$C$13+((Params!$D$9-Params!$C$13)/(Params!$D$33-Params!$C$33))*($B267-Params!$C$33),$C267&lt;Params!$D$9+((Params!$H$13-Params!$D$9)/(Params!$H$33-Params!$D$33))*($B267-Params!$D$33)),$O$2,"")</f>
        <v>Phonotephrite</v>
      </c>
      <c r="P267" s="1" t="str">
        <f>IF(AND($C267&gt;=Params!$D$9+((Params!$H$13-Params!$D$9)/(Params!$H$33-Params!$D$33))*($B267-Params!$D$33),$C267&gt;=Params!$H$13+((Params!$K$9-Params!$H$13)/(Params!$K$33-Params!$H$33))*($B267-Params!$H$33),$C267&lt;Params!$D$9+((Params!$G$4-Params!$D$9)/(Params!$G$33-Params!$D$33))*($B267-Params!$D$33),$C267&lt;Params!$G$4+((Params!$K$9-Params!$G$4)/(Params!$K$33-Params!$G$33))*($B267-Params!$G$33)),$P$2,"")</f>
        <v/>
      </c>
      <c r="Q267" s="1" t="str">
        <f>IF(AND($C267&gt;=Params!$G$4+((Params!$K$9-Params!$G$4)/(Params!$K$33-Params!$G$33))*($B267-Params!$G$33),$C267&gt;Params!$K$9+((Params!$L$5-Params!$K$9)/(Params!$L$33-Params!$K$33))*($B267-Params!$K$33),$C267&lt;Params!$G$4+((Params!$L$5-Params!$G$4)/(Params!$L$33-Params!$G$33))*($B267-Params!$G$33)),$Q$2,"")</f>
        <v/>
      </c>
      <c r="R267" s="2" t="str">
        <f>IF(AND(OR($B267&lt;Params!$A$33,AND($B267&gt;=Params!$A$33,$B267&lt;Params!$C$33,$C267&gt;=Params!$A$18+((Params!$C$13-Params!$A$18)/(Params!$C$33-Params!$A$33))*($B267-Params!$A$33)),AND($B267&gt;=Params!$C$33,$B267&lt;Params!$D$33,$C267&gt;=Params!$C$13+((Params!$D$9-Params!$C$13)/(Params!$D$33-Params!$C$33))*($B267-Params!$C$33)),AND($B267&gt;=Params!$D$33,$C267&gt;=Params!$D$9+((Params!$G$4-Params!$D$9)/(Params!$G$33-Params!$D$33))*($B267-Params!$D$33))),$C267&lt;Params!$G$4,$B267&gt;0,$C267&gt;0),$R$2,"")</f>
        <v/>
      </c>
      <c r="S267" s="18" t="str">
        <f t="shared" si="4"/>
        <v>Phonotephrite</v>
      </c>
      <c r="T267" s="14" t="str">
        <f>IF(AND($S267&lt;&gt;$J$2,$S267&lt;&gt;$K$2,$S267&lt;&gt;$L$2),"",
IF($S267=$J$2,IF(Data!$C267&gt;=Data!$D267+2,"Hawaiite","Potassic Trachybasalt"),
IF($S267=$K$2,IF(Data!$C267&gt;=Data!$D267+2,"Mugearite","Shoshonite"),
IF($S267=$L$2,(IF(Data!$C267&gt;=Data!$D267+2,"Benmoreite","Latite")),""))))</f>
        <v/>
      </c>
    </row>
    <row r="268" spans="1:20" x14ac:dyDescent="0.2">
      <c r="A268" s="16" t="str">
        <f>Data!$A268</f>
        <v>Behrens et al 2009</v>
      </c>
      <c r="B268" s="27">
        <f>Data!$B268</f>
        <v>49.89</v>
      </c>
      <c r="C268" s="28">
        <f>Data!$C268+Data!$D268</f>
        <v>9.67</v>
      </c>
      <c r="D268" s="1" t="str">
        <f>IF(AND(AND($B268&gt;=Params!$A$33,$B268&lt;Params!$C$33),AND($C268&gt;=Params!$A$32,$C268&lt;Params!$A$26)),$D$2,"")</f>
        <v/>
      </c>
      <c r="E268" s="1" t="str">
        <f>IF(AND(AND($B268&gt;=Params!$C$33,$B268&lt;Params!$F$33),AND($C268&gt;=Params!$C$32,$C268&lt;Params!$C$22)),$E$2,"")</f>
        <v/>
      </c>
      <c r="F268" s="4" t="str">
        <f>IF(AND($B268&gt;=Params!$F$33,$B268&lt;Params!$J$33,$C268&lt;Params!$F$22+((Params!$J$20-Params!$F$22)/(Params!$J$33-Params!$F$33))*($B268-Params!$F$33)),$F$2,"")</f>
        <v/>
      </c>
      <c r="G268" s="4" t="str">
        <f>IF(AND($B268&gt;=Params!$J$33,$B268&lt;Params!$N$33,$C268&lt;Params!$J$20+((Params!$N$18-Params!$J$20)/(Params!$N$33-Params!$J$33))*($B268-Params!$J$33)),$G$2,"")</f>
        <v/>
      </c>
      <c r="H268" s="4" t="str">
        <f>IF(AND($B268&gt;=Params!$N$33,$C268&lt;Params!$N$18+((Params!$Q$16-Params!$N$18)/(Params!$Q$33-Params!$N$33))*($B268-Params!$N$33),C$3&lt;Params!$Q$16+((Params!$S$32-Params!$Q$16)/(Params!$S$33-Params!$Q$33))*($B268-Params!$Q$33)),$H$2,"")</f>
        <v/>
      </c>
      <c r="I268" s="12" t="str">
        <f>IF(AND($B268&gt;=Params!$Q$33,$C268&gt;=Params!$Q$16+((Params!$S$32-Params!$Q$16)/(Params!$S$33-Params!$Q$33))*($B268-Params!$Q$33)),$I$2,"")</f>
        <v/>
      </c>
      <c r="J268" s="1" t="str">
        <f>IF(AND($C268&gt;=Params!$C$22,$C268&lt;Params!$C$22+((Params!$E$17-Params!$C$22)/(Params!$E$33-Params!$C$33))*($B268-Params!$C$33),$C268&lt;Params!$E$17+((Params!$F$22-Params!$E$17)/(Params!$F$33-Params!$E$33))*($B268-Params!$E$33)),$J$2,"")</f>
        <v/>
      </c>
      <c r="K268" s="1" t="str">
        <f>IF(AND($C268&gt;=Params!$E$17+((Params!$F$22-Params!$E$17)/(Params!$F$33-Params!$E$33))*($B268-Params!$E$33),$C268&gt;=Params!$F$22+((Params!$J$20-Params!$F$22)/(Params!$J$33-Params!$F$33))*($B268-Params!$F$33),$C268&lt;Params!$E$17+((Params!$H$13-Params!$E$17)/(Params!$H$33-Params!$E$33))*($B268-Params!$E$33),$C268&lt;Params!$H$13+((Params!$J$20-Params!$H$13)/(Params!$J$33-Params!$H$33))*($B268-Params!$H$33)),$K$2,"")</f>
        <v/>
      </c>
      <c r="L268" s="1" t="str">
        <f>IF(AND($C268&gt;=Params!$H$13+((Params!$J$20-Params!$H$13)/(Params!$J$33-Params!$H$33))*($B268-Params!$H$33),$C268&gt;=Params!$J$20+((Params!$N$18-Params!$J$20)/(Params!$N$33-Params!$J$33))*($B268-Params!$J$33),$C268&lt;Params!$H$13+((Params!$K$9-Params!$H$13)/(Params!$K$33-Params!$H$33))*($B268-Params!$H$33),$C268&lt;Params!$K$9+((Params!$N$18-Params!$K$9)/(Params!$N$33-Params!$K$33))*($B268-Params!$K$33)),$L$2,"")</f>
        <v/>
      </c>
      <c r="M268" s="2" t="str">
        <f>IF(AND($C268&gt;=Params!$K$9+((Params!$N$18-Params!$K$9)/(Params!$N$33-Params!$K$33))*($B268-Params!$K$33),$C268&gt;=Params!$N$18+((Params!$Q$16-Params!$N$18)/(Params!$Q$33-Params!$N298))*($B268-Params!$Q$33),$C268&lt;Params!$K$9+((Params!$L$5-Params!$K$9)/(Params!$L$33-Params!$K$33))*($B268-Params!$K$33),$C268&lt;Params!$L$5+((Params!$Q$4-Params!$L$5)/(Params!$Q$33-Params!$L$33))*($B268-Params!$L$33),$B268&lt;Params!$Q$33),$M$2,"")</f>
        <v/>
      </c>
      <c r="N268" s="3" t="str">
        <f>IF(OR(AND($C268&gt;=Params!$A$26,$B268&gt;=Params!$A$33,$B268&lt;Params!$C$33,$C268&lt;Params!$A$18+((Params!$C$13-Params!$A$18)/(Params!$C$33-Params!$A$33))*($B268-Params!$A$33)),AND($B268&gt;=Params!$C$33,$C268&gt;Params!$C$22+((Params!$E$17-Params!$C$22)/(Params!$E$33-Params!$C$33))*($B268-Params!$C$33),$C268&lt;Params!$C$13+((Params!$E$17-Params!$C$13)/(Params!$E$33-Params!$C$33))*($B268-Params!$C$33))),$N$2,"")</f>
        <v/>
      </c>
      <c r="O268" s="1" t="str">
        <f>IF(AND($C268&gt;=Params!$C$13+((Params!$E$17-Params!$C$13)/(Params!$E$33-Params!$C$33))*($B268-Params!$C$33),$C268&gt;=Params!$E$17+((Params!$H$13-Params!$E$17)/(Params!$H$33-Params!$E$33))*($B268-Params!$E$33),$C268&lt;Params!$C$13+((Params!$D$9-Params!$C$13)/(Params!$D$33-Params!$C$33))*($B268-Params!$C$33),$C268&lt;Params!$D$9+((Params!$H$13-Params!$D$9)/(Params!$H$33-Params!$D$33))*($B268-Params!$D$33)),$O$2,"")</f>
        <v>Phonotephrite</v>
      </c>
      <c r="P268" s="1" t="str">
        <f>IF(AND($C268&gt;=Params!$D$9+((Params!$H$13-Params!$D$9)/(Params!$H$33-Params!$D$33))*($B268-Params!$D$33),$C268&gt;=Params!$H$13+((Params!$K$9-Params!$H$13)/(Params!$K$33-Params!$H$33))*($B268-Params!$H$33),$C268&lt;Params!$D$9+((Params!$G$4-Params!$D$9)/(Params!$G$33-Params!$D$33))*($B268-Params!$D$33),$C268&lt;Params!$G$4+((Params!$K$9-Params!$G$4)/(Params!$K$33-Params!$G$33))*($B268-Params!$G$33)),$P$2,"")</f>
        <v/>
      </c>
      <c r="Q268" s="1" t="str">
        <f>IF(AND($C268&gt;=Params!$G$4+((Params!$K$9-Params!$G$4)/(Params!$K$33-Params!$G$33))*($B268-Params!$G$33),$C268&gt;Params!$K$9+((Params!$L$5-Params!$K$9)/(Params!$L$33-Params!$K$33))*($B268-Params!$K$33),$C268&lt;Params!$G$4+((Params!$L$5-Params!$G$4)/(Params!$L$33-Params!$G$33))*($B268-Params!$G$33)),$Q$2,"")</f>
        <v/>
      </c>
      <c r="R268" s="2" t="str">
        <f>IF(AND(OR($B268&lt;Params!$A$33,AND($B268&gt;=Params!$A$33,$B268&lt;Params!$C$33,$C268&gt;=Params!$A$18+((Params!$C$13-Params!$A$18)/(Params!$C$33-Params!$A$33))*($B268-Params!$A$33)),AND($B268&gt;=Params!$C$33,$B268&lt;Params!$D$33,$C268&gt;=Params!$C$13+((Params!$D$9-Params!$C$13)/(Params!$D$33-Params!$C$33))*($B268-Params!$C$33)),AND($B268&gt;=Params!$D$33,$C268&gt;=Params!$D$9+((Params!$G$4-Params!$D$9)/(Params!$G$33-Params!$D$33))*($B268-Params!$D$33))),$C268&lt;Params!$G$4,$B268&gt;0,$C268&gt;0),$R$2,"")</f>
        <v/>
      </c>
      <c r="S268" s="18" t="str">
        <f t="shared" si="4"/>
        <v>Phonotephrite</v>
      </c>
      <c r="T268" s="14" t="str">
        <f>IF(AND($S268&lt;&gt;$J$2,$S268&lt;&gt;$K$2,$S268&lt;&gt;$L$2),"",
IF($S268=$J$2,IF(Data!$C268&gt;=Data!$D268+2,"Hawaiite","Potassic Trachybasalt"),
IF($S268=$K$2,IF(Data!$C268&gt;=Data!$D268+2,"Mugearite","Shoshonite"),
IF($S268=$L$2,(IF(Data!$C268&gt;=Data!$D268+2,"Benmoreite","Latite")),""))))</f>
        <v/>
      </c>
    </row>
    <row r="269" spans="1:20" x14ac:dyDescent="0.2">
      <c r="A269" s="16" t="str">
        <f>Data!$A269</f>
        <v>Behrens et al 2009</v>
      </c>
      <c r="B269" s="27">
        <f>Data!$B269</f>
        <v>49.89</v>
      </c>
      <c r="C269" s="28">
        <f>Data!$C269+Data!$D269</f>
        <v>9.67</v>
      </c>
      <c r="D269" s="1" t="str">
        <f>IF(AND(AND($B269&gt;=Params!$A$33,$B269&lt;Params!$C$33),AND($C269&gt;=Params!$A$32,$C269&lt;Params!$A$26)),$D$2,"")</f>
        <v/>
      </c>
      <c r="E269" s="1" t="str">
        <f>IF(AND(AND($B269&gt;=Params!$C$33,$B269&lt;Params!$F$33),AND($C269&gt;=Params!$C$32,$C269&lt;Params!$C$22)),$E$2,"")</f>
        <v/>
      </c>
      <c r="F269" s="4" t="str">
        <f>IF(AND($B269&gt;=Params!$F$33,$B269&lt;Params!$J$33,$C269&lt;Params!$F$22+((Params!$J$20-Params!$F$22)/(Params!$J$33-Params!$F$33))*($B269-Params!$F$33)),$F$2,"")</f>
        <v/>
      </c>
      <c r="G269" s="4" t="str">
        <f>IF(AND($B269&gt;=Params!$J$33,$B269&lt;Params!$N$33,$C269&lt;Params!$J$20+((Params!$N$18-Params!$J$20)/(Params!$N$33-Params!$J$33))*($B269-Params!$J$33)),$G$2,"")</f>
        <v/>
      </c>
      <c r="H269" s="4" t="str">
        <f>IF(AND($B269&gt;=Params!$N$33,$C269&lt;Params!$N$18+((Params!$Q$16-Params!$N$18)/(Params!$Q$33-Params!$N$33))*($B269-Params!$N$33),C$3&lt;Params!$Q$16+((Params!$S$32-Params!$Q$16)/(Params!$S$33-Params!$Q$33))*($B269-Params!$Q$33)),$H$2,"")</f>
        <v/>
      </c>
      <c r="I269" s="12" t="str">
        <f>IF(AND($B269&gt;=Params!$Q$33,$C269&gt;=Params!$Q$16+((Params!$S$32-Params!$Q$16)/(Params!$S$33-Params!$Q$33))*($B269-Params!$Q$33)),$I$2,"")</f>
        <v/>
      </c>
      <c r="J269" s="1" t="str">
        <f>IF(AND($C269&gt;=Params!$C$22,$C269&lt;Params!$C$22+((Params!$E$17-Params!$C$22)/(Params!$E$33-Params!$C$33))*($B269-Params!$C$33),$C269&lt;Params!$E$17+((Params!$F$22-Params!$E$17)/(Params!$F$33-Params!$E$33))*($B269-Params!$E$33)),$J$2,"")</f>
        <v/>
      </c>
      <c r="K269" s="1" t="str">
        <f>IF(AND($C269&gt;=Params!$E$17+((Params!$F$22-Params!$E$17)/(Params!$F$33-Params!$E$33))*($B269-Params!$E$33),$C269&gt;=Params!$F$22+((Params!$J$20-Params!$F$22)/(Params!$J$33-Params!$F$33))*($B269-Params!$F$33),$C269&lt;Params!$E$17+((Params!$H$13-Params!$E$17)/(Params!$H$33-Params!$E$33))*($B269-Params!$E$33),$C269&lt;Params!$H$13+((Params!$J$20-Params!$H$13)/(Params!$J$33-Params!$H$33))*($B269-Params!$H$33)),$K$2,"")</f>
        <v/>
      </c>
      <c r="L269" s="1" t="str">
        <f>IF(AND($C269&gt;=Params!$H$13+((Params!$J$20-Params!$H$13)/(Params!$J$33-Params!$H$33))*($B269-Params!$H$33),$C269&gt;=Params!$J$20+((Params!$N$18-Params!$J$20)/(Params!$N$33-Params!$J$33))*($B269-Params!$J$33),$C269&lt;Params!$H$13+((Params!$K$9-Params!$H$13)/(Params!$K$33-Params!$H$33))*($B269-Params!$H$33),$C269&lt;Params!$K$9+((Params!$N$18-Params!$K$9)/(Params!$N$33-Params!$K$33))*($B269-Params!$K$33)),$L$2,"")</f>
        <v/>
      </c>
      <c r="M269" s="2" t="str">
        <f>IF(AND($C269&gt;=Params!$K$9+((Params!$N$18-Params!$K$9)/(Params!$N$33-Params!$K$33))*($B269-Params!$K$33),$C269&gt;=Params!$N$18+((Params!$Q$16-Params!$N$18)/(Params!$Q$33-Params!$N299))*($B269-Params!$Q$33),$C269&lt;Params!$K$9+((Params!$L$5-Params!$K$9)/(Params!$L$33-Params!$K$33))*($B269-Params!$K$33),$C269&lt;Params!$L$5+((Params!$Q$4-Params!$L$5)/(Params!$Q$33-Params!$L$33))*($B269-Params!$L$33),$B269&lt;Params!$Q$33),$M$2,"")</f>
        <v/>
      </c>
      <c r="N269" s="3" t="str">
        <f>IF(OR(AND($C269&gt;=Params!$A$26,$B269&gt;=Params!$A$33,$B269&lt;Params!$C$33,$C269&lt;Params!$A$18+((Params!$C$13-Params!$A$18)/(Params!$C$33-Params!$A$33))*($B269-Params!$A$33)),AND($B269&gt;=Params!$C$33,$C269&gt;Params!$C$22+((Params!$E$17-Params!$C$22)/(Params!$E$33-Params!$C$33))*($B269-Params!$C$33),$C269&lt;Params!$C$13+((Params!$E$17-Params!$C$13)/(Params!$E$33-Params!$C$33))*($B269-Params!$C$33))),$N$2,"")</f>
        <v/>
      </c>
      <c r="O269" s="1" t="str">
        <f>IF(AND($C269&gt;=Params!$C$13+((Params!$E$17-Params!$C$13)/(Params!$E$33-Params!$C$33))*($B269-Params!$C$33),$C269&gt;=Params!$E$17+((Params!$H$13-Params!$E$17)/(Params!$H$33-Params!$E$33))*($B269-Params!$E$33),$C269&lt;Params!$C$13+((Params!$D$9-Params!$C$13)/(Params!$D$33-Params!$C$33))*($B269-Params!$C$33),$C269&lt;Params!$D$9+((Params!$H$13-Params!$D$9)/(Params!$H$33-Params!$D$33))*($B269-Params!$D$33)),$O$2,"")</f>
        <v>Phonotephrite</v>
      </c>
      <c r="P269" s="1" t="str">
        <f>IF(AND($C269&gt;=Params!$D$9+((Params!$H$13-Params!$D$9)/(Params!$H$33-Params!$D$33))*($B269-Params!$D$33),$C269&gt;=Params!$H$13+((Params!$K$9-Params!$H$13)/(Params!$K$33-Params!$H$33))*($B269-Params!$H$33),$C269&lt;Params!$D$9+((Params!$G$4-Params!$D$9)/(Params!$G$33-Params!$D$33))*($B269-Params!$D$33),$C269&lt;Params!$G$4+((Params!$K$9-Params!$G$4)/(Params!$K$33-Params!$G$33))*($B269-Params!$G$33)),$P$2,"")</f>
        <v/>
      </c>
      <c r="Q269" s="1" t="str">
        <f>IF(AND($C269&gt;=Params!$G$4+((Params!$K$9-Params!$G$4)/(Params!$K$33-Params!$G$33))*($B269-Params!$G$33),$C269&gt;Params!$K$9+((Params!$L$5-Params!$K$9)/(Params!$L$33-Params!$K$33))*($B269-Params!$K$33),$C269&lt;Params!$G$4+((Params!$L$5-Params!$G$4)/(Params!$L$33-Params!$G$33))*($B269-Params!$G$33)),$Q$2,"")</f>
        <v/>
      </c>
      <c r="R269" s="2" t="str">
        <f>IF(AND(OR($B269&lt;Params!$A$33,AND($B269&gt;=Params!$A$33,$B269&lt;Params!$C$33,$C269&gt;=Params!$A$18+((Params!$C$13-Params!$A$18)/(Params!$C$33-Params!$A$33))*($B269-Params!$A$33)),AND($B269&gt;=Params!$C$33,$B269&lt;Params!$D$33,$C269&gt;=Params!$C$13+((Params!$D$9-Params!$C$13)/(Params!$D$33-Params!$C$33))*($B269-Params!$C$33)),AND($B269&gt;=Params!$D$33,$C269&gt;=Params!$D$9+((Params!$G$4-Params!$D$9)/(Params!$G$33-Params!$D$33))*($B269-Params!$D$33))),$C269&lt;Params!$G$4,$B269&gt;0,$C269&gt;0),$R$2,"")</f>
        <v/>
      </c>
      <c r="S269" s="18" t="str">
        <f t="shared" si="4"/>
        <v>Phonotephrite</v>
      </c>
      <c r="T269" s="14" t="str">
        <f>IF(AND($S269&lt;&gt;$J$2,$S269&lt;&gt;$K$2,$S269&lt;&gt;$L$2),"",
IF($S269=$J$2,IF(Data!$C269&gt;=Data!$D269+2,"Hawaiite","Potassic Trachybasalt"),
IF($S269=$K$2,IF(Data!$C269&gt;=Data!$D269+2,"Mugearite","Shoshonite"),
IF($S269=$L$2,(IF(Data!$C269&gt;=Data!$D269+2,"Benmoreite","Latite")),""))))</f>
        <v/>
      </c>
    </row>
    <row r="270" spans="1:20" x14ac:dyDescent="0.2">
      <c r="A270" s="16" t="str">
        <f>Data!$A270</f>
        <v>Behrens et al 2009</v>
      </c>
      <c r="B270" s="27">
        <f>Data!$B270</f>
        <v>49.89</v>
      </c>
      <c r="C270" s="28">
        <f>Data!$C270+Data!$D270</f>
        <v>9.67</v>
      </c>
      <c r="D270" s="1" t="str">
        <f>IF(AND(AND($B270&gt;=Params!$A$33,$B270&lt;Params!$C$33),AND($C270&gt;=Params!$A$32,$C270&lt;Params!$A$26)),$D$2,"")</f>
        <v/>
      </c>
      <c r="E270" s="1" t="str">
        <f>IF(AND(AND($B270&gt;=Params!$C$33,$B270&lt;Params!$F$33),AND($C270&gt;=Params!$C$32,$C270&lt;Params!$C$22)),$E$2,"")</f>
        <v/>
      </c>
      <c r="F270" s="4" t="str">
        <f>IF(AND($B270&gt;=Params!$F$33,$B270&lt;Params!$J$33,$C270&lt;Params!$F$22+((Params!$J$20-Params!$F$22)/(Params!$J$33-Params!$F$33))*($B270-Params!$F$33)),$F$2,"")</f>
        <v/>
      </c>
      <c r="G270" s="4" t="str">
        <f>IF(AND($B270&gt;=Params!$J$33,$B270&lt;Params!$N$33,$C270&lt;Params!$J$20+((Params!$N$18-Params!$J$20)/(Params!$N$33-Params!$J$33))*($B270-Params!$J$33)),$G$2,"")</f>
        <v/>
      </c>
      <c r="H270" s="4" t="str">
        <f>IF(AND($B270&gt;=Params!$N$33,$C270&lt;Params!$N$18+((Params!$Q$16-Params!$N$18)/(Params!$Q$33-Params!$N$33))*($B270-Params!$N$33),C$3&lt;Params!$Q$16+((Params!$S$32-Params!$Q$16)/(Params!$S$33-Params!$Q$33))*($B270-Params!$Q$33)),$H$2,"")</f>
        <v/>
      </c>
      <c r="I270" s="12" t="str">
        <f>IF(AND($B270&gt;=Params!$Q$33,$C270&gt;=Params!$Q$16+((Params!$S$32-Params!$Q$16)/(Params!$S$33-Params!$Q$33))*($B270-Params!$Q$33)),$I$2,"")</f>
        <v/>
      </c>
      <c r="J270" s="1" t="str">
        <f>IF(AND($C270&gt;=Params!$C$22,$C270&lt;Params!$C$22+((Params!$E$17-Params!$C$22)/(Params!$E$33-Params!$C$33))*($B270-Params!$C$33),$C270&lt;Params!$E$17+((Params!$F$22-Params!$E$17)/(Params!$F$33-Params!$E$33))*($B270-Params!$E$33)),$J$2,"")</f>
        <v/>
      </c>
      <c r="K270" s="1" t="str">
        <f>IF(AND($C270&gt;=Params!$E$17+((Params!$F$22-Params!$E$17)/(Params!$F$33-Params!$E$33))*($B270-Params!$E$33),$C270&gt;=Params!$F$22+((Params!$J$20-Params!$F$22)/(Params!$J$33-Params!$F$33))*($B270-Params!$F$33),$C270&lt;Params!$E$17+((Params!$H$13-Params!$E$17)/(Params!$H$33-Params!$E$33))*($B270-Params!$E$33),$C270&lt;Params!$H$13+((Params!$J$20-Params!$H$13)/(Params!$J$33-Params!$H$33))*($B270-Params!$H$33)),$K$2,"")</f>
        <v/>
      </c>
      <c r="L270" s="1" t="str">
        <f>IF(AND($C270&gt;=Params!$H$13+((Params!$J$20-Params!$H$13)/(Params!$J$33-Params!$H$33))*($B270-Params!$H$33),$C270&gt;=Params!$J$20+((Params!$N$18-Params!$J$20)/(Params!$N$33-Params!$J$33))*($B270-Params!$J$33),$C270&lt;Params!$H$13+((Params!$K$9-Params!$H$13)/(Params!$K$33-Params!$H$33))*($B270-Params!$H$33),$C270&lt;Params!$K$9+((Params!$N$18-Params!$K$9)/(Params!$N$33-Params!$K$33))*($B270-Params!$K$33)),$L$2,"")</f>
        <v/>
      </c>
      <c r="M270" s="2" t="str">
        <f>IF(AND($C270&gt;=Params!$K$9+((Params!$N$18-Params!$K$9)/(Params!$N$33-Params!$K$33))*($B270-Params!$K$33),$C270&gt;=Params!$N$18+((Params!$Q$16-Params!$N$18)/(Params!$Q$33-Params!$N300))*($B270-Params!$Q$33),$C270&lt;Params!$K$9+((Params!$L$5-Params!$K$9)/(Params!$L$33-Params!$K$33))*($B270-Params!$K$33),$C270&lt;Params!$L$5+((Params!$Q$4-Params!$L$5)/(Params!$Q$33-Params!$L$33))*($B270-Params!$L$33),$B270&lt;Params!$Q$33),$M$2,"")</f>
        <v/>
      </c>
      <c r="N270" s="3" t="str">
        <f>IF(OR(AND($C270&gt;=Params!$A$26,$B270&gt;=Params!$A$33,$B270&lt;Params!$C$33,$C270&lt;Params!$A$18+((Params!$C$13-Params!$A$18)/(Params!$C$33-Params!$A$33))*($B270-Params!$A$33)),AND($B270&gt;=Params!$C$33,$C270&gt;Params!$C$22+((Params!$E$17-Params!$C$22)/(Params!$E$33-Params!$C$33))*($B270-Params!$C$33),$C270&lt;Params!$C$13+((Params!$E$17-Params!$C$13)/(Params!$E$33-Params!$C$33))*($B270-Params!$C$33))),$N$2,"")</f>
        <v/>
      </c>
      <c r="O270" s="1" t="str">
        <f>IF(AND($C270&gt;=Params!$C$13+((Params!$E$17-Params!$C$13)/(Params!$E$33-Params!$C$33))*($B270-Params!$C$33),$C270&gt;=Params!$E$17+((Params!$H$13-Params!$E$17)/(Params!$H$33-Params!$E$33))*($B270-Params!$E$33),$C270&lt;Params!$C$13+((Params!$D$9-Params!$C$13)/(Params!$D$33-Params!$C$33))*($B270-Params!$C$33),$C270&lt;Params!$D$9+((Params!$H$13-Params!$D$9)/(Params!$H$33-Params!$D$33))*($B270-Params!$D$33)),$O$2,"")</f>
        <v>Phonotephrite</v>
      </c>
      <c r="P270" s="1" t="str">
        <f>IF(AND($C270&gt;=Params!$D$9+((Params!$H$13-Params!$D$9)/(Params!$H$33-Params!$D$33))*($B270-Params!$D$33),$C270&gt;=Params!$H$13+((Params!$K$9-Params!$H$13)/(Params!$K$33-Params!$H$33))*($B270-Params!$H$33),$C270&lt;Params!$D$9+((Params!$G$4-Params!$D$9)/(Params!$G$33-Params!$D$33))*($B270-Params!$D$33),$C270&lt;Params!$G$4+((Params!$K$9-Params!$G$4)/(Params!$K$33-Params!$G$33))*($B270-Params!$G$33)),$P$2,"")</f>
        <v/>
      </c>
      <c r="Q270" s="1" t="str">
        <f>IF(AND($C270&gt;=Params!$G$4+((Params!$K$9-Params!$G$4)/(Params!$K$33-Params!$G$33))*($B270-Params!$G$33),$C270&gt;Params!$K$9+((Params!$L$5-Params!$K$9)/(Params!$L$33-Params!$K$33))*($B270-Params!$K$33),$C270&lt;Params!$G$4+((Params!$L$5-Params!$G$4)/(Params!$L$33-Params!$G$33))*($B270-Params!$G$33)),$Q$2,"")</f>
        <v/>
      </c>
      <c r="R270" s="2" t="str">
        <f>IF(AND(OR($B270&lt;Params!$A$33,AND($B270&gt;=Params!$A$33,$B270&lt;Params!$C$33,$C270&gt;=Params!$A$18+((Params!$C$13-Params!$A$18)/(Params!$C$33-Params!$A$33))*($B270-Params!$A$33)),AND($B270&gt;=Params!$C$33,$B270&lt;Params!$D$33,$C270&gt;=Params!$C$13+((Params!$D$9-Params!$C$13)/(Params!$D$33-Params!$C$33))*($B270-Params!$C$33)),AND($B270&gt;=Params!$D$33,$C270&gt;=Params!$D$9+((Params!$G$4-Params!$D$9)/(Params!$G$33-Params!$D$33))*($B270-Params!$D$33))),$C270&lt;Params!$G$4,$B270&gt;0,$C270&gt;0),$R$2,"")</f>
        <v/>
      </c>
      <c r="S270" s="18" t="str">
        <f t="shared" si="4"/>
        <v>Phonotephrite</v>
      </c>
      <c r="T270" s="14" t="str">
        <f>IF(AND($S270&lt;&gt;$J$2,$S270&lt;&gt;$K$2,$S270&lt;&gt;$L$2),"",
IF($S270=$J$2,IF(Data!$C270&gt;=Data!$D270+2,"Hawaiite","Potassic Trachybasalt"),
IF($S270=$K$2,IF(Data!$C270&gt;=Data!$D270+2,"Mugearite","Shoshonite"),
IF($S270=$L$2,(IF(Data!$C270&gt;=Data!$D270+2,"Benmoreite","Latite")),""))))</f>
        <v/>
      </c>
    </row>
    <row r="271" spans="1:20" x14ac:dyDescent="0.2">
      <c r="A271" s="16" t="str">
        <f>Data!$A271</f>
        <v>Behrens et al 2009</v>
      </c>
      <c r="B271" s="27">
        <f>Data!$B271</f>
        <v>49.89</v>
      </c>
      <c r="C271" s="28">
        <f>Data!$C271+Data!$D271</f>
        <v>9.67</v>
      </c>
      <c r="D271" s="1" t="str">
        <f>IF(AND(AND($B271&gt;=Params!$A$33,$B271&lt;Params!$C$33),AND($C271&gt;=Params!$A$32,$C271&lt;Params!$A$26)),$D$2,"")</f>
        <v/>
      </c>
      <c r="E271" s="1" t="str">
        <f>IF(AND(AND($B271&gt;=Params!$C$33,$B271&lt;Params!$F$33),AND($C271&gt;=Params!$C$32,$C271&lt;Params!$C$22)),$E$2,"")</f>
        <v/>
      </c>
      <c r="F271" s="4" t="str">
        <f>IF(AND($B271&gt;=Params!$F$33,$B271&lt;Params!$J$33,$C271&lt;Params!$F$22+((Params!$J$20-Params!$F$22)/(Params!$J$33-Params!$F$33))*($B271-Params!$F$33)),$F$2,"")</f>
        <v/>
      </c>
      <c r="G271" s="4" t="str">
        <f>IF(AND($B271&gt;=Params!$J$33,$B271&lt;Params!$N$33,$C271&lt;Params!$J$20+((Params!$N$18-Params!$J$20)/(Params!$N$33-Params!$J$33))*($B271-Params!$J$33)),$G$2,"")</f>
        <v/>
      </c>
      <c r="H271" s="4" t="str">
        <f>IF(AND($B271&gt;=Params!$N$33,$C271&lt;Params!$N$18+((Params!$Q$16-Params!$N$18)/(Params!$Q$33-Params!$N$33))*($B271-Params!$N$33),C$3&lt;Params!$Q$16+((Params!$S$32-Params!$Q$16)/(Params!$S$33-Params!$Q$33))*($B271-Params!$Q$33)),$H$2,"")</f>
        <v/>
      </c>
      <c r="I271" s="12" t="str">
        <f>IF(AND($B271&gt;=Params!$Q$33,$C271&gt;=Params!$Q$16+((Params!$S$32-Params!$Q$16)/(Params!$S$33-Params!$Q$33))*($B271-Params!$Q$33)),$I$2,"")</f>
        <v/>
      </c>
      <c r="J271" s="1" t="str">
        <f>IF(AND($C271&gt;=Params!$C$22,$C271&lt;Params!$C$22+((Params!$E$17-Params!$C$22)/(Params!$E$33-Params!$C$33))*($B271-Params!$C$33),$C271&lt;Params!$E$17+((Params!$F$22-Params!$E$17)/(Params!$F$33-Params!$E$33))*($B271-Params!$E$33)),$J$2,"")</f>
        <v/>
      </c>
      <c r="K271" s="1" t="str">
        <f>IF(AND($C271&gt;=Params!$E$17+((Params!$F$22-Params!$E$17)/(Params!$F$33-Params!$E$33))*($B271-Params!$E$33),$C271&gt;=Params!$F$22+((Params!$J$20-Params!$F$22)/(Params!$J$33-Params!$F$33))*($B271-Params!$F$33),$C271&lt;Params!$E$17+((Params!$H$13-Params!$E$17)/(Params!$H$33-Params!$E$33))*($B271-Params!$E$33),$C271&lt;Params!$H$13+((Params!$J$20-Params!$H$13)/(Params!$J$33-Params!$H$33))*($B271-Params!$H$33)),$K$2,"")</f>
        <v/>
      </c>
      <c r="L271" s="1" t="str">
        <f>IF(AND($C271&gt;=Params!$H$13+((Params!$J$20-Params!$H$13)/(Params!$J$33-Params!$H$33))*($B271-Params!$H$33),$C271&gt;=Params!$J$20+((Params!$N$18-Params!$J$20)/(Params!$N$33-Params!$J$33))*($B271-Params!$J$33),$C271&lt;Params!$H$13+((Params!$K$9-Params!$H$13)/(Params!$K$33-Params!$H$33))*($B271-Params!$H$33),$C271&lt;Params!$K$9+((Params!$N$18-Params!$K$9)/(Params!$N$33-Params!$K$33))*($B271-Params!$K$33)),$L$2,"")</f>
        <v/>
      </c>
      <c r="M271" s="2" t="str">
        <f>IF(AND($C271&gt;=Params!$K$9+((Params!$N$18-Params!$K$9)/(Params!$N$33-Params!$K$33))*($B271-Params!$K$33),$C271&gt;=Params!$N$18+((Params!$Q$16-Params!$N$18)/(Params!$Q$33-Params!$N301))*($B271-Params!$Q$33),$C271&lt;Params!$K$9+((Params!$L$5-Params!$K$9)/(Params!$L$33-Params!$K$33))*($B271-Params!$K$33),$C271&lt;Params!$L$5+((Params!$Q$4-Params!$L$5)/(Params!$Q$33-Params!$L$33))*($B271-Params!$L$33),$B271&lt;Params!$Q$33),$M$2,"")</f>
        <v/>
      </c>
      <c r="N271" s="3" t="str">
        <f>IF(OR(AND($C271&gt;=Params!$A$26,$B271&gt;=Params!$A$33,$B271&lt;Params!$C$33,$C271&lt;Params!$A$18+((Params!$C$13-Params!$A$18)/(Params!$C$33-Params!$A$33))*($B271-Params!$A$33)),AND($B271&gt;=Params!$C$33,$C271&gt;Params!$C$22+((Params!$E$17-Params!$C$22)/(Params!$E$33-Params!$C$33))*($B271-Params!$C$33),$C271&lt;Params!$C$13+((Params!$E$17-Params!$C$13)/(Params!$E$33-Params!$C$33))*($B271-Params!$C$33))),$N$2,"")</f>
        <v/>
      </c>
      <c r="O271" s="1" t="str">
        <f>IF(AND($C271&gt;=Params!$C$13+((Params!$E$17-Params!$C$13)/(Params!$E$33-Params!$C$33))*($B271-Params!$C$33),$C271&gt;=Params!$E$17+((Params!$H$13-Params!$E$17)/(Params!$H$33-Params!$E$33))*($B271-Params!$E$33),$C271&lt;Params!$C$13+((Params!$D$9-Params!$C$13)/(Params!$D$33-Params!$C$33))*($B271-Params!$C$33),$C271&lt;Params!$D$9+((Params!$H$13-Params!$D$9)/(Params!$H$33-Params!$D$33))*($B271-Params!$D$33)),$O$2,"")</f>
        <v>Phonotephrite</v>
      </c>
      <c r="P271" s="1" t="str">
        <f>IF(AND($C271&gt;=Params!$D$9+((Params!$H$13-Params!$D$9)/(Params!$H$33-Params!$D$33))*($B271-Params!$D$33),$C271&gt;=Params!$H$13+((Params!$K$9-Params!$H$13)/(Params!$K$33-Params!$H$33))*($B271-Params!$H$33),$C271&lt;Params!$D$9+((Params!$G$4-Params!$D$9)/(Params!$G$33-Params!$D$33))*($B271-Params!$D$33),$C271&lt;Params!$G$4+((Params!$K$9-Params!$G$4)/(Params!$K$33-Params!$G$33))*($B271-Params!$G$33)),$P$2,"")</f>
        <v/>
      </c>
      <c r="Q271" s="1" t="str">
        <f>IF(AND($C271&gt;=Params!$G$4+((Params!$K$9-Params!$G$4)/(Params!$K$33-Params!$G$33))*($B271-Params!$G$33),$C271&gt;Params!$K$9+((Params!$L$5-Params!$K$9)/(Params!$L$33-Params!$K$33))*($B271-Params!$K$33),$C271&lt;Params!$G$4+((Params!$L$5-Params!$G$4)/(Params!$L$33-Params!$G$33))*($B271-Params!$G$33)),$Q$2,"")</f>
        <v/>
      </c>
      <c r="R271" s="2" t="str">
        <f>IF(AND(OR($B271&lt;Params!$A$33,AND($B271&gt;=Params!$A$33,$B271&lt;Params!$C$33,$C271&gt;=Params!$A$18+((Params!$C$13-Params!$A$18)/(Params!$C$33-Params!$A$33))*($B271-Params!$A$33)),AND($B271&gt;=Params!$C$33,$B271&lt;Params!$D$33,$C271&gt;=Params!$C$13+((Params!$D$9-Params!$C$13)/(Params!$D$33-Params!$C$33))*($B271-Params!$C$33)),AND($B271&gt;=Params!$D$33,$C271&gt;=Params!$D$9+((Params!$G$4-Params!$D$9)/(Params!$G$33-Params!$D$33))*($B271-Params!$D$33))),$C271&lt;Params!$G$4,$B271&gt;0,$C271&gt;0),$R$2,"")</f>
        <v/>
      </c>
      <c r="S271" s="18" t="str">
        <f t="shared" si="4"/>
        <v>Phonotephrite</v>
      </c>
      <c r="T271" s="14" t="str">
        <f>IF(AND($S271&lt;&gt;$J$2,$S271&lt;&gt;$K$2,$S271&lt;&gt;$L$2),"",
IF($S271=$J$2,IF(Data!$C271&gt;=Data!$D271+2,"Hawaiite","Potassic Trachybasalt"),
IF($S271=$K$2,IF(Data!$C271&gt;=Data!$D271+2,"Mugearite","Shoshonite"),
IF($S271=$L$2,(IF(Data!$C271&gt;=Data!$D271+2,"Benmoreite","Latite")),""))))</f>
        <v/>
      </c>
    </row>
    <row r="272" spans="1:20" x14ac:dyDescent="0.2">
      <c r="A272" s="16" t="str">
        <f>Data!$A272</f>
        <v>Behrens et al 2009</v>
      </c>
      <c r="B272" s="27">
        <f>Data!$B272</f>
        <v>49.89</v>
      </c>
      <c r="C272" s="28">
        <f>Data!$C272+Data!$D272</f>
        <v>9.67</v>
      </c>
      <c r="D272" s="1" t="str">
        <f>IF(AND(AND($B272&gt;=Params!$A$33,$B272&lt;Params!$C$33),AND($C272&gt;=Params!$A$32,$C272&lt;Params!$A$26)),$D$2,"")</f>
        <v/>
      </c>
      <c r="E272" s="1" t="str">
        <f>IF(AND(AND($B272&gt;=Params!$C$33,$B272&lt;Params!$F$33),AND($C272&gt;=Params!$C$32,$C272&lt;Params!$C$22)),$E$2,"")</f>
        <v/>
      </c>
      <c r="F272" s="4" t="str">
        <f>IF(AND($B272&gt;=Params!$F$33,$B272&lt;Params!$J$33,$C272&lt;Params!$F$22+((Params!$J$20-Params!$F$22)/(Params!$J$33-Params!$F$33))*($B272-Params!$F$33)),$F$2,"")</f>
        <v/>
      </c>
      <c r="G272" s="4" t="str">
        <f>IF(AND($B272&gt;=Params!$J$33,$B272&lt;Params!$N$33,$C272&lt;Params!$J$20+((Params!$N$18-Params!$J$20)/(Params!$N$33-Params!$J$33))*($B272-Params!$J$33)),$G$2,"")</f>
        <v/>
      </c>
      <c r="H272" s="4" t="str">
        <f>IF(AND($B272&gt;=Params!$N$33,$C272&lt;Params!$N$18+((Params!$Q$16-Params!$N$18)/(Params!$Q$33-Params!$N$33))*($B272-Params!$N$33),C$3&lt;Params!$Q$16+((Params!$S$32-Params!$Q$16)/(Params!$S$33-Params!$Q$33))*($B272-Params!$Q$33)),$H$2,"")</f>
        <v/>
      </c>
      <c r="I272" s="12" t="str">
        <f>IF(AND($B272&gt;=Params!$Q$33,$C272&gt;=Params!$Q$16+((Params!$S$32-Params!$Q$16)/(Params!$S$33-Params!$Q$33))*($B272-Params!$Q$33)),$I$2,"")</f>
        <v/>
      </c>
      <c r="J272" s="1" t="str">
        <f>IF(AND($C272&gt;=Params!$C$22,$C272&lt;Params!$C$22+((Params!$E$17-Params!$C$22)/(Params!$E$33-Params!$C$33))*($B272-Params!$C$33),$C272&lt;Params!$E$17+((Params!$F$22-Params!$E$17)/(Params!$F$33-Params!$E$33))*($B272-Params!$E$33)),$J$2,"")</f>
        <v/>
      </c>
      <c r="K272" s="1" t="str">
        <f>IF(AND($C272&gt;=Params!$E$17+((Params!$F$22-Params!$E$17)/(Params!$F$33-Params!$E$33))*($B272-Params!$E$33),$C272&gt;=Params!$F$22+((Params!$J$20-Params!$F$22)/(Params!$J$33-Params!$F$33))*($B272-Params!$F$33),$C272&lt;Params!$E$17+((Params!$H$13-Params!$E$17)/(Params!$H$33-Params!$E$33))*($B272-Params!$E$33),$C272&lt;Params!$H$13+((Params!$J$20-Params!$H$13)/(Params!$J$33-Params!$H$33))*($B272-Params!$H$33)),$K$2,"")</f>
        <v/>
      </c>
      <c r="L272" s="1" t="str">
        <f>IF(AND($C272&gt;=Params!$H$13+((Params!$J$20-Params!$H$13)/(Params!$J$33-Params!$H$33))*($B272-Params!$H$33),$C272&gt;=Params!$J$20+((Params!$N$18-Params!$J$20)/(Params!$N$33-Params!$J$33))*($B272-Params!$J$33),$C272&lt;Params!$H$13+((Params!$K$9-Params!$H$13)/(Params!$K$33-Params!$H$33))*($B272-Params!$H$33),$C272&lt;Params!$K$9+((Params!$N$18-Params!$K$9)/(Params!$N$33-Params!$K$33))*($B272-Params!$K$33)),$L$2,"")</f>
        <v/>
      </c>
      <c r="M272" s="2" t="str">
        <f>IF(AND($C272&gt;=Params!$K$9+((Params!$N$18-Params!$K$9)/(Params!$N$33-Params!$K$33))*($B272-Params!$K$33),$C272&gt;=Params!$N$18+((Params!$Q$16-Params!$N$18)/(Params!$Q$33-Params!$N302))*($B272-Params!$Q$33),$C272&lt;Params!$K$9+((Params!$L$5-Params!$K$9)/(Params!$L$33-Params!$K$33))*($B272-Params!$K$33),$C272&lt;Params!$L$5+((Params!$Q$4-Params!$L$5)/(Params!$Q$33-Params!$L$33))*($B272-Params!$L$33),$B272&lt;Params!$Q$33),$M$2,"")</f>
        <v/>
      </c>
      <c r="N272" s="3" t="str">
        <f>IF(OR(AND($C272&gt;=Params!$A$26,$B272&gt;=Params!$A$33,$B272&lt;Params!$C$33,$C272&lt;Params!$A$18+((Params!$C$13-Params!$A$18)/(Params!$C$33-Params!$A$33))*($B272-Params!$A$33)),AND($B272&gt;=Params!$C$33,$C272&gt;Params!$C$22+((Params!$E$17-Params!$C$22)/(Params!$E$33-Params!$C$33))*($B272-Params!$C$33),$C272&lt;Params!$C$13+((Params!$E$17-Params!$C$13)/(Params!$E$33-Params!$C$33))*($B272-Params!$C$33))),$N$2,"")</f>
        <v/>
      </c>
      <c r="O272" s="1" t="str">
        <f>IF(AND($C272&gt;=Params!$C$13+((Params!$E$17-Params!$C$13)/(Params!$E$33-Params!$C$33))*($B272-Params!$C$33),$C272&gt;=Params!$E$17+((Params!$H$13-Params!$E$17)/(Params!$H$33-Params!$E$33))*($B272-Params!$E$33),$C272&lt;Params!$C$13+((Params!$D$9-Params!$C$13)/(Params!$D$33-Params!$C$33))*($B272-Params!$C$33),$C272&lt;Params!$D$9+((Params!$H$13-Params!$D$9)/(Params!$H$33-Params!$D$33))*($B272-Params!$D$33)),$O$2,"")</f>
        <v>Phonotephrite</v>
      </c>
      <c r="P272" s="1" t="str">
        <f>IF(AND($C272&gt;=Params!$D$9+((Params!$H$13-Params!$D$9)/(Params!$H$33-Params!$D$33))*($B272-Params!$D$33),$C272&gt;=Params!$H$13+((Params!$K$9-Params!$H$13)/(Params!$K$33-Params!$H$33))*($B272-Params!$H$33),$C272&lt;Params!$D$9+((Params!$G$4-Params!$D$9)/(Params!$G$33-Params!$D$33))*($B272-Params!$D$33),$C272&lt;Params!$G$4+((Params!$K$9-Params!$G$4)/(Params!$K$33-Params!$G$33))*($B272-Params!$G$33)),$P$2,"")</f>
        <v/>
      </c>
      <c r="Q272" s="1" t="str">
        <f>IF(AND($C272&gt;=Params!$G$4+((Params!$K$9-Params!$G$4)/(Params!$K$33-Params!$G$33))*($B272-Params!$G$33),$C272&gt;Params!$K$9+((Params!$L$5-Params!$K$9)/(Params!$L$33-Params!$K$33))*($B272-Params!$K$33),$C272&lt;Params!$G$4+((Params!$L$5-Params!$G$4)/(Params!$L$33-Params!$G$33))*($B272-Params!$G$33)),$Q$2,"")</f>
        <v/>
      </c>
      <c r="R272" s="2" t="str">
        <f>IF(AND(OR($B272&lt;Params!$A$33,AND($B272&gt;=Params!$A$33,$B272&lt;Params!$C$33,$C272&gt;=Params!$A$18+((Params!$C$13-Params!$A$18)/(Params!$C$33-Params!$A$33))*($B272-Params!$A$33)),AND($B272&gt;=Params!$C$33,$B272&lt;Params!$D$33,$C272&gt;=Params!$C$13+((Params!$D$9-Params!$C$13)/(Params!$D$33-Params!$C$33))*($B272-Params!$C$33)),AND($B272&gt;=Params!$D$33,$C272&gt;=Params!$D$9+((Params!$G$4-Params!$D$9)/(Params!$G$33-Params!$D$33))*($B272-Params!$D$33))),$C272&lt;Params!$G$4,$B272&gt;0,$C272&gt;0),$R$2,"")</f>
        <v/>
      </c>
      <c r="S272" s="18" t="str">
        <f t="shared" si="4"/>
        <v>Phonotephrite</v>
      </c>
      <c r="T272" s="14" t="str">
        <f>IF(AND($S272&lt;&gt;$J$2,$S272&lt;&gt;$K$2,$S272&lt;&gt;$L$2),"",
IF($S272=$J$2,IF(Data!$C272&gt;=Data!$D272+2,"Hawaiite","Potassic Trachybasalt"),
IF($S272=$K$2,IF(Data!$C272&gt;=Data!$D272+2,"Mugearite","Shoshonite"),
IF($S272=$L$2,(IF(Data!$C272&gt;=Data!$D272+2,"Benmoreite","Latite")),""))))</f>
        <v/>
      </c>
    </row>
    <row r="273" spans="1:20" x14ac:dyDescent="0.2">
      <c r="A273" s="16" t="str">
        <f>Data!$A273</f>
        <v>Behrens et al 2009</v>
      </c>
      <c r="B273" s="27">
        <f>Data!$B273</f>
        <v>49.89</v>
      </c>
      <c r="C273" s="28">
        <f>Data!$C273+Data!$D273</f>
        <v>9.67</v>
      </c>
      <c r="D273" s="1" t="str">
        <f>IF(AND(AND($B273&gt;=Params!$A$33,$B273&lt;Params!$C$33),AND($C273&gt;=Params!$A$32,$C273&lt;Params!$A$26)),$D$2,"")</f>
        <v/>
      </c>
      <c r="E273" s="1" t="str">
        <f>IF(AND(AND($B273&gt;=Params!$C$33,$B273&lt;Params!$F$33),AND($C273&gt;=Params!$C$32,$C273&lt;Params!$C$22)),$E$2,"")</f>
        <v/>
      </c>
      <c r="F273" s="4" t="str">
        <f>IF(AND($B273&gt;=Params!$F$33,$B273&lt;Params!$J$33,$C273&lt;Params!$F$22+((Params!$J$20-Params!$F$22)/(Params!$J$33-Params!$F$33))*($B273-Params!$F$33)),$F$2,"")</f>
        <v/>
      </c>
      <c r="G273" s="4" t="str">
        <f>IF(AND($B273&gt;=Params!$J$33,$B273&lt;Params!$N$33,$C273&lt;Params!$J$20+((Params!$N$18-Params!$J$20)/(Params!$N$33-Params!$J$33))*($B273-Params!$J$33)),$G$2,"")</f>
        <v/>
      </c>
      <c r="H273" s="4" t="str">
        <f>IF(AND($B273&gt;=Params!$N$33,$C273&lt;Params!$N$18+((Params!$Q$16-Params!$N$18)/(Params!$Q$33-Params!$N$33))*($B273-Params!$N$33),C$3&lt;Params!$Q$16+((Params!$S$32-Params!$Q$16)/(Params!$S$33-Params!$Q$33))*($B273-Params!$Q$33)),$H$2,"")</f>
        <v/>
      </c>
      <c r="I273" s="12" t="str">
        <f>IF(AND($B273&gt;=Params!$Q$33,$C273&gt;=Params!$Q$16+((Params!$S$32-Params!$Q$16)/(Params!$S$33-Params!$Q$33))*($B273-Params!$Q$33)),$I$2,"")</f>
        <v/>
      </c>
      <c r="J273" s="1" t="str">
        <f>IF(AND($C273&gt;=Params!$C$22,$C273&lt;Params!$C$22+((Params!$E$17-Params!$C$22)/(Params!$E$33-Params!$C$33))*($B273-Params!$C$33),$C273&lt;Params!$E$17+((Params!$F$22-Params!$E$17)/(Params!$F$33-Params!$E$33))*($B273-Params!$E$33)),$J$2,"")</f>
        <v/>
      </c>
      <c r="K273" s="1" t="str">
        <f>IF(AND($C273&gt;=Params!$E$17+((Params!$F$22-Params!$E$17)/(Params!$F$33-Params!$E$33))*($B273-Params!$E$33),$C273&gt;=Params!$F$22+((Params!$J$20-Params!$F$22)/(Params!$J$33-Params!$F$33))*($B273-Params!$F$33),$C273&lt;Params!$E$17+((Params!$H$13-Params!$E$17)/(Params!$H$33-Params!$E$33))*($B273-Params!$E$33),$C273&lt;Params!$H$13+((Params!$J$20-Params!$H$13)/(Params!$J$33-Params!$H$33))*($B273-Params!$H$33)),$K$2,"")</f>
        <v/>
      </c>
      <c r="L273" s="1" t="str">
        <f>IF(AND($C273&gt;=Params!$H$13+((Params!$J$20-Params!$H$13)/(Params!$J$33-Params!$H$33))*($B273-Params!$H$33),$C273&gt;=Params!$J$20+((Params!$N$18-Params!$J$20)/(Params!$N$33-Params!$J$33))*($B273-Params!$J$33),$C273&lt;Params!$H$13+((Params!$K$9-Params!$H$13)/(Params!$K$33-Params!$H$33))*($B273-Params!$H$33),$C273&lt;Params!$K$9+((Params!$N$18-Params!$K$9)/(Params!$N$33-Params!$K$33))*($B273-Params!$K$33)),$L$2,"")</f>
        <v/>
      </c>
      <c r="M273" s="2" t="str">
        <f>IF(AND($C273&gt;=Params!$K$9+((Params!$N$18-Params!$K$9)/(Params!$N$33-Params!$K$33))*($B273-Params!$K$33),$C273&gt;=Params!$N$18+((Params!$Q$16-Params!$N$18)/(Params!$Q$33-Params!$N303))*($B273-Params!$Q$33),$C273&lt;Params!$K$9+((Params!$L$5-Params!$K$9)/(Params!$L$33-Params!$K$33))*($B273-Params!$K$33),$C273&lt;Params!$L$5+((Params!$Q$4-Params!$L$5)/(Params!$Q$33-Params!$L$33))*($B273-Params!$L$33),$B273&lt;Params!$Q$33),$M$2,"")</f>
        <v/>
      </c>
      <c r="N273" s="3" t="str">
        <f>IF(OR(AND($C273&gt;=Params!$A$26,$B273&gt;=Params!$A$33,$B273&lt;Params!$C$33,$C273&lt;Params!$A$18+((Params!$C$13-Params!$A$18)/(Params!$C$33-Params!$A$33))*($B273-Params!$A$33)),AND($B273&gt;=Params!$C$33,$C273&gt;Params!$C$22+((Params!$E$17-Params!$C$22)/(Params!$E$33-Params!$C$33))*($B273-Params!$C$33),$C273&lt;Params!$C$13+((Params!$E$17-Params!$C$13)/(Params!$E$33-Params!$C$33))*($B273-Params!$C$33))),$N$2,"")</f>
        <v/>
      </c>
      <c r="O273" s="1" t="str">
        <f>IF(AND($C273&gt;=Params!$C$13+((Params!$E$17-Params!$C$13)/(Params!$E$33-Params!$C$33))*($B273-Params!$C$33),$C273&gt;=Params!$E$17+((Params!$H$13-Params!$E$17)/(Params!$H$33-Params!$E$33))*($B273-Params!$E$33),$C273&lt;Params!$C$13+((Params!$D$9-Params!$C$13)/(Params!$D$33-Params!$C$33))*($B273-Params!$C$33),$C273&lt;Params!$D$9+((Params!$H$13-Params!$D$9)/(Params!$H$33-Params!$D$33))*($B273-Params!$D$33)),$O$2,"")</f>
        <v>Phonotephrite</v>
      </c>
      <c r="P273" s="1" t="str">
        <f>IF(AND($C273&gt;=Params!$D$9+((Params!$H$13-Params!$D$9)/(Params!$H$33-Params!$D$33))*($B273-Params!$D$33),$C273&gt;=Params!$H$13+((Params!$K$9-Params!$H$13)/(Params!$K$33-Params!$H$33))*($B273-Params!$H$33),$C273&lt;Params!$D$9+((Params!$G$4-Params!$D$9)/(Params!$G$33-Params!$D$33))*($B273-Params!$D$33),$C273&lt;Params!$G$4+((Params!$K$9-Params!$G$4)/(Params!$K$33-Params!$G$33))*($B273-Params!$G$33)),$P$2,"")</f>
        <v/>
      </c>
      <c r="Q273" s="1" t="str">
        <f>IF(AND($C273&gt;=Params!$G$4+((Params!$K$9-Params!$G$4)/(Params!$K$33-Params!$G$33))*($B273-Params!$G$33),$C273&gt;Params!$K$9+((Params!$L$5-Params!$K$9)/(Params!$L$33-Params!$K$33))*($B273-Params!$K$33),$C273&lt;Params!$G$4+((Params!$L$5-Params!$G$4)/(Params!$L$33-Params!$G$33))*($B273-Params!$G$33)),$Q$2,"")</f>
        <v/>
      </c>
      <c r="R273" s="2" t="str">
        <f>IF(AND(OR($B273&lt;Params!$A$33,AND($B273&gt;=Params!$A$33,$B273&lt;Params!$C$33,$C273&gt;=Params!$A$18+((Params!$C$13-Params!$A$18)/(Params!$C$33-Params!$A$33))*($B273-Params!$A$33)),AND($B273&gt;=Params!$C$33,$B273&lt;Params!$D$33,$C273&gt;=Params!$C$13+((Params!$D$9-Params!$C$13)/(Params!$D$33-Params!$C$33))*($B273-Params!$C$33)),AND($B273&gt;=Params!$D$33,$C273&gt;=Params!$D$9+((Params!$G$4-Params!$D$9)/(Params!$G$33-Params!$D$33))*($B273-Params!$D$33))),$C273&lt;Params!$G$4,$B273&gt;0,$C273&gt;0),$R$2,"")</f>
        <v/>
      </c>
      <c r="S273" s="18" t="str">
        <f t="shared" si="4"/>
        <v>Phonotephrite</v>
      </c>
      <c r="T273" s="14" t="str">
        <f>IF(AND($S273&lt;&gt;$J$2,$S273&lt;&gt;$K$2,$S273&lt;&gt;$L$2),"",
IF($S273=$J$2,IF(Data!$C273&gt;=Data!$D273+2,"Hawaiite","Potassic Trachybasalt"),
IF($S273=$K$2,IF(Data!$C273&gt;=Data!$D273+2,"Mugearite","Shoshonite"),
IF($S273=$L$2,(IF(Data!$C273&gt;=Data!$D273+2,"Benmoreite","Latite")),""))))</f>
        <v/>
      </c>
    </row>
    <row r="274" spans="1:20" x14ac:dyDescent="0.2">
      <c r="A274" s="16" t="str">
        <f>Data!$A274</f>
        <v>Behrens et al 2009</v>
      </c>
      <c r="B274" s="27">
        <f>Data!$B274</f>
        <v>49.89</v>
      </c>
      <c r="C274" s="28">
        <f>Data!$C274+Data!$D274</f>
        <v>9.67</v>
      </c>
      <c r="D274" s="1" t="str">
        <f>IF(AND(AND($B274&gt;=Params!$A$33,$B274&lt;Params!$C$33),AND($C274&gt;=Params!$A$32,$C274&lt;Params!$A$26)),$D$2,"")</f>
        <v/>
      </c>
      <c r="E274" s="1" t="str">
        <f>IF(AND(AND($B274&gt;=Params!$C$33,$B274&lt;Params!$F$33),AND($C274&gt;=Params!$C$32,$C274&lt;Params!$C$22)),$E$2,"")</f>
        <v/>
      </c>
      <c r="F274" s="4" t="str">
        <f>IF(AND($B274&gt;=Params!$F$33,$B274&lt;Params!$J$33,$C274&lt;Params!$F$22+((Params!$J$20-Params!$F$22)/(Params!$J$33-Params!$F$33))*($B274-Params!$F$33)),$F$2,"")</f>
        <v/>
      </c>
      <c r="G274" s="4" t="str">
        <f>IF(AND($B274&gt;=Params!$J$33,$B274&lt;Params!$N$33,$C274&lt;Params!$J$20+((Params!$N$18-Params!$J$20)/(Params!$N$33-Params!$J$33))*($B274-Params!$J$33)),$G$2,"")</f>
        <v/>
      </c>
      <c r="H274" s="4" t="str">
        <f>IF(AND($B274&gt;=Params!$N$33,$C274&lt;Params!$N$18+((Params!$Q$16-Params!$N$18)/(Params!$Q$33-Params!$N$33))*($B274-Params!$N$33),C$3&lt;Params!$Q$16+((Params!$S$32-Params!$Q$16)/(Params!$S$33-Params!$Q$33))*($B274-Params!$Q$33)),$H$2,"")</f>
        <v/>
      </c>
      <c r="I274" s="12" t="str">
        <f>IF(AND($B274&gt;=Params!$Q$33,$C274&gt;=Params!$Q$16+((Params!$S$32-Params!$Q$16)/(Params!$S$33-Params!$Q$33))*($B274-Params!$Q$33)),$I$2,"")</f>
        <v/>
      </c>
      <c r="J274" s="1" t="str">
        <f>IF(AND($C274&gt;=Params!$C$22,$C274&lt;Params!$C$22+((Params!$E$17-Params!$C$22)/(Params!$E$33-Params!$C$33))*($B274-Params!$C$33),$C274&lt;Params!$E$17+((Params!$F$22-Params!$E$17)/(Params!$F$33-Params!$E$33))*($B274-Params!$E$33)),$J$2,"")</f>
        <v/>
      </c>
      <c r="K274" s="1" t="str">
        <f>IF(AND($C274&gt;=Params!$E$17+((Params!$F$22-Params!$E$17)/(Params!$F$33-Params!$E$33))*($B274-Params!$E$33),$C274&gt;=Params!$F$22+((Params!$J$20-Params!$F$22)/(Params!$J$33-Params!$F$33))*($B274-Params!$F$33),$C274&lt;Params!$E$17+((Params!$H$13-Params!$E$17)/(Params!$H$33-Params!$E$33))*($B274-Params!$E$33),$C274&lt;Params!$H$13+((Params!$J$20-Params!$H$13)/(Params!$J$33-Params!$H$33))*($B274-Params!$H$33)),$K$2,"")</f>
        <v/>
      </c>
      <c r="L274" s="1" t="str">
        <f>IF(AND($C274&gt;=Params!$H$13+((Params!$J$20-Params!$H$13)/(Params!$J$33-Params!$H$33))*($B274-Params!$H$33),$C274&gt;=Params!$J$20+((Params!$N$18-Params!$J$20)/(Params!$N$33-Params!$J$33))*($B274-Params!$J$33),$C274&lt;Params!$H$13+((Params!$K$9-Params!$H$13)/(Params!$K$33-Params!$H$33))*($B274-Params!$H$33),$C274&lt;Params!$K$9+((Params!$N$18-Params!$K$9)/(Params!$N$33-Params!$K$33))*($B274-Params!$K$33)),$L$2,"")</f>
        <v/>
      </c>
      <c r="M274" s="2" t="str">
        <f>IF(AND($C274&gt;=Params!$K$9+((Params!$N$18-Params!$K$9)/(Params!$N$33-Params!$K$33))*($B274-Params!$K$33),$C274&gt;=Params!$N$18+((Params!$Q$16-Params!$N$18)/(Params!$Q$33-Params!$N304))*($B274-Params!$Q$33),$C274&lt;Params!$K$9+((Params!$L$5-Params!$K$9)/(Params!$L$33-Params!$K$33))*($B274-Params!$K$33),$C274&lt;Params!$L$5+((Params!$Q$4-Params!$L$5)/(Params!$Q$33-Params!$L$33))*($B274-Params!$L$33),$B274&lt;Params!$Q$33),$M$2,"")</f>
        <v/>
      </c>
      <c r="N274" s="3" t="str">
        <f>IF(OR(AND($C274&gt;=Params!$A$26,$B274&gt;=Params!$A$33,$B274&lt;Params!$C$33,$C274&lt;Params!$A$18+((Params!$C$13-Params!$A$18)/(Params!$C$33-Params!$A$33))*($B274-Params!$A$33)),AND($B274&gt;=Params!$C$33,$C274&gt;Params!$C$22+((Params!$E$17-Params!$C$22)/(Params!$E$33-Params!$C$33))*($B274-Params!$C$33),$C274&lt;Params!$C$13+((Params!$E$17-Params!$C$13)/(Params!$E$33-Params!$C$33))*($B274-Params!$C$33))),$N$2,"")</f>
        <v/>
      </c>
      <c r="O274" s="1" t="str">
        <f>IF(AND($C274&gt;=Params!$C$13+((Params!$E$17-Params!$C$13)/(Params!$E$33-Params!$C$33))*($B274-Params!$C$33),$C274&gt;=Params!$E$17+((Params!$H$13-Params!$E$17)/(Params!$H$33-Params!$E$33))*($B274-Params!$E$33),$C274&lt;Params!$C$13+((Params!$D$9-Params!$C$13)/(Params!$D$33-Params!$C$33))*($B274-Params!$C$33),$C274&lt;Params!$D$9+((Params!$H$13-Params!$D$9)/(Params!$H$33-Params!$D$33))*($B274-Params!$D$33)),$O$2,"")</f>
        <v>Phonotephrite</v>
      </c>
      <c r="P274" s="1" t="str">
        <f>IF(AND($C274&gt;=Params!$D$9+((Params!$H$13-Params!$D$9)/(Params!$H$33-Params!$D$33))*($B274-Params!$D$33),$C274&gt;=Params!$H$13+((Params!$K$9-Params!$H$13)/(Params!$K$33-Params!$H$33))*($B274-Params!$H$33),$C274&lt;Params!$D$9+((Params!$G$4-Params!$D$9)/(Params!$G$33-Params!$D$33))*($B274-Params!$D$33),$C274&lt;Params!$G$4+((Params!$K$9-Params!$G$4)/(Params!$K$33-Params!$G$33))*($B274-Params!$G$33)),$P$2,"")</f>
        <v/>
      </c>
      <c r="Q274" s="1" t="str">
        <f>IF(AND($C274&gt;=Params!$G$4+((Params!$K$9-Params!$G$4)/(Params!$K$33-Params!$G$33))*($B274-Params!$G$33),$C274&gt;Params!$K$9+((Params!$L$5-Params!$K$9)/(Params!$L$33-Params!$K$33))*($B274-Params!$K$33),$C274&lt;Params!$G$4+((Params!$L$5-Params!$G$4)/(Params!$L$33-Params!$G$33))*($B274-Params!$G$33)),$Q$2,"")</f>
        <v/>
      </c>
      <c r="R274" s="2" t="str">
        <f>IF(AND(OR($B274&lt;Params!$A$33,AND($B274&gt;=Params!$A$33,$B274&lt;Params!$C$33,$C274&gt;=Params!$A$18+((Params!$C$13-Params!$A$18)/(Params!$C$33-Params!$A$33))*($B274-Params!$A$33)),AND($B274&gt;=Params!$C$33,$B274&lt;Params!$D$33,$C274&gt;=Params!$C$13+((Params!$D$9-Params!$C$13)/(Params!$D$33-Params!$C$33))*($B274-Params!$C$33)),AND($B274&gt;=Params!$D$33,$C274&gt;=Params!$D$9+((Params!$G$4-Params!$D$9)/(Params!$G$33-Params!$D$33))*($B274-Params!$D$33))),$C274&lt;Params!$G$4,$B274&gt;0,$C274&gt;0),$R$2,"")</f>
        <v/>
      </c>
      <c r="S274" s="18" t="str">
        <f t="shared" si="4"/>
        <v>Phonotephrite</v>
      </c>
      <c r="T274" s="14" t="str">
        <f>IF(AND($S274&lt;&gt;$J$2,$S274&lt;&gt;$K$2,$S274&lt;&gt;$L$2),"",
IF($S274=$J$2,IF(Data!$C274&gt;=Data!$D274+2,"Hawaiite","Potassic Trachybasalt"),
IF($S274=$K$2,IF(Data!$C274&gt;=Data!$D274+2,"Mugearite","Shoshonite"),
IF($S274=$L$2,(IF(Data!$C274&gt;=Data!$D274+2,"Benmoreite","Latite")),""))))</f>
        <v/>
      </c>
    </row>
    <row r="275" spans="1:20" x14ac:dyDescent="0.2">
      <c r="A275" s="16" t="str">
        <f>Data!$A275</f>
        <v>Behrens et al 2009</v>
      </c>
      <c r="B275" s="27">
        <f>Data!$B275</f>
        <v>49.89</v>
      </c>
      <c r="C275" s="28">
        <f>Data!$C275+Data!$D275</f>
        <v>9.67</v>
      </c>
      <c r="D275" s="1" t="str">
        <f>IF(AND(AND($B275&gt;=Params!$A$33,$B275&lt;Params!$C$33),AND($C275&gt;=Params!$A$32,$C275&lt;Params!$A$26)),$D$2,"")</f>
        <v/>
      </c>
      <c r="E275" s="1" t="str">
        <f>IF(AND(AND($B275&gt;=Params!$C$33,$B275&lt;Params!$F$33),AND($C275&gt;=Params!$C$32,$C275&lt;Params!$C$22)),$E$2,"")</f>
        <v/>
      </c>
      <c r="F275" s="4" t="str">
        <f>IF(AND($B275&gt;=Params!$F$33,$B275&lt;Params!$J$33,$C275&lt;Params!$F$22+((Params!$J$20-Params!$F$22)/(Params!$J$33-Params!$F$33))*($B275-Params!$F$33)),$F$2,"")</f>
        <v/>
      </c>
      <c r="G275" s="4" t="str">
        <f>IF(AND($B275&gt;=Params!$J$33,$B275&lt;Params!$N$33,$C275&lt;Params!$J$20+((Params!$N$18-Params!$J$20)/(Params!$N$33-Params!$J$33))*($B275-Params!$J$33)),$G$2,"")</f>
        <v/>
      </c>
      <c r="H275" s="4" t="str">
        <f>IF(AND($B275&gt;=Params!$N$33,$C275&lt;Params!$N$18+((Params!$Q$16-Params!$N$18)/(Params!$Q$33-Params!$N$33))*($B275-Params!$N$33),C$3&lt;Params!$Q$16+((Params!$S$32-Params!$Q$16)/(Params!$S$33-Params!$Q$33))*($B275-Params!$Q$33)),$H$2,"")</f>
        <v/>
      </c>
      <c r="I275" s="12" t="str">
        <f>IF(AND($B275&gt;=Params!$Q$33,$C275&gt;=Params!$Q$16+((Params!$S$32-Params!$Q$16)/(Params!$S$33-Params!$Q$33))*($B275-Params!$Q$33)),$I$2,"")</f>
        <v/>
      </c>
      <c r="J275" s="1" t="str">
        <f>IF(AND($C275&gt;=Params!$C$22,$C275&lt;Params!$C$22+((Params!$E$17-Params!$C$22)/(Params!$E$33-Params!$C$33))*($B275-Params!$C$33),$C275&lt;Params!$E$17+((Params!$F$22-Params!$E$17)/(Params!$F$33-Params!$E$33))*($B275-Params!$E$33)),$J$2,"")</f>
        <v/>
      </c>
      <c r="K275" s="1" t="str">
        <f>IF(AND($C275&gt;=Params!$E$17+((Params!$F$22-Params!$E$17)/(Params!$F$33-Params!$E$33))*($B275-Params!$E$33),$C275&gt;=Params!$F$22+((Params!$J$20-Params!$F$22)/(Params!$J$33-Params!$F$33))*($B275-Params!$F$33),$C275&lt;Params!$E$17+((Params!$H$13-Params!$E$17)/(Params!$H$33-Params!$E$33))*($B275-Params!$E$33),$C275&lt;Params!$H$13+((Params!$J$20-Params!$H$13)/(Params!$J$33-Params!$H$33))*($B275-Params!$H$33)),$K$2,"")</f>
        <v/>
      </c>
      <c r="L275" s="1" t="str">
        <f>IF(AND($C275&gt;=Params!$H$13+((Params!$J$20-Params!$H$13)/(Params!$J$33-Params!$H$33))*($B275-Params!$H$33),$C275&gt;=Params!$J$20+((Params!$N$18-Params!$J$20)/(Params!$N$33-Params!$J$33))*($B275-Params!$J$33),$C275&lt;Params!$H$13+((Params!$K$9-Params!$H$13)/(Params!$K$33-Params!$H$33))*($B275-Params!$H$33),$C275&lt;Params!$K$9+((Params!$N$18-Params!$K$9)/(Params!$N$33-Params!$K$33))*($B275-Params!$K$33)),$L$2,"")</f>
        <v/>
      </c>
      <c r="M275" s="2" t="str">
        <f>IF(AND($C275&gt;=Params!$K$9+((Params!$N$18-Params!$K$9)/(Params!$N$33-Params!$K$33))*($B275-Params!$K$33),$C275&gt;=Params!$N$18+((Params!$Q$16-Params!$N$18)/(Params!$Q$33-Params!$N305))*($B275-Params!$Q$33),$C275&lt;Params!$K$9+((Params!$L$5-Params!$K$9)/(Params!$L$33-Params!$K$33))*($B275-Params!$K$33),$C275&lt;Params!$L$5+((Params!$Q$4-Params!$L$5)/(Params!$Q$33-Params!$L$33))*($B275-Params!$L$33),$B275&lt;Params!$Q$33),$M$2,"")</f>
        <v/>
      </c>
      <c r="N275" s="3" t="str">
        <f>IF(OR(AND($C275&gt;=Params!$A$26,$B275&gt;=Params!$A$33,$B275&lt;Params!$C$33,$C275&lt;Params!$A$18+((Params!$C$13-Params!$A$18)/(Params!$C$33-Params!$A$33))*($B275-Params!$A$33)),AND($B275&gt;=Params!$C$33,$C275&gt;Params!$C$22+((Params!$E$17-Params!$C$22)/(Params!$E$33-Params!$C$33))*($B275-Params!$C$33),$C275&lt;Params!$C$13+((Params!$E$17-Params!$C$13)/(Params!$E$33-Params!$C$33))*($B275-Params!$C$33))),$N$2,"")</f>
        <v/>
      </c>
      <c r="O275" s="1" t="str">
        <f>IF(AND($C275&gt;=Params!$C$13+((Params!$E$17-Params!$C$13)/(Params!$E$33-Params!$C$33))*($B275-Params!$C$33),$C275&gt;=Params!$E$17+((Params!$H$13-Params!$E$17)/(Params!$H$33-Params!$E$33))*($B275-Params!$E$33),$C275&lt;Params!$C$13+((Params!$D$9-Params!$C$13)/(Params!$D$33-Params!$C$33))*($B275-Params!$C$33),$C275&lt;Params!$D$9+((Params!$H$13-Params!$D$9)/(Params!$H$33-Params!$D$33))*($B275-Params!$D$33)),$O$2,"")</f>
        <v>Phonotephrite</v>
      </c>
      <c r="P275" s="1" t="str">
        <f>IF(AND($C275&gt;=Params!$D$9+((Params!$H$13-Params!$D$9)/(Params!$H$33-Params!$D$33))*($B275-Params!$D$33),$C275&gt;=Params!$H$13+((Params!$K$9-Params!$H$13)/(Params!$K$33-Params!$H$33))*($B275-Params!$H$33),$C275&lt;Params!$D$9+((Params!$G$4-Params!$D$9)/(Params!$G$33-Params!$D$33))*($B275-Params!$D$33),$C275&lt;Params!$G$4+((Params!$K$9-Params!$G$4)/(Params!$K$33-Params!$G$33))*($B275-Params!$G$33)),$P$2,"")</f>
        <v/>
      </c>
      <c r="Q275" s="1" t="str">
        <f>IF(AND($C275&gt;=Params!$G$4+((Params!$K$9-Params!$G$4)/(Params!$K$33-Params!$G$33))*($B275-Params!$G$33),$C275&gt;Params!$K$9+((Params!$L$5-Params!$K$9)/(Params!$L$33-Params!$K$33))*($B275-Params!$K$33),$C275&lt;Params!$G$4+((Params!$L$5-Params!$G$4)/(Params!$L$33-Params!$G$33))*($B275-Params!$G$33)),$Q$2,"")</f>
        <v/>
      </c>
      <c r="R275" s="2" t="str">
        <f>IF(AND(OR($B275&lt;Params!$A$33,AND($B275&gt;=Params!$A$33,$B275&lt;Params!$C$33,$C275&gt;=Params!$A$18+((Params!$C$13-Params!$A$18)/(Params!$C$33-Params!$A$33))*($B275-Params!$A$33)),AND($B275&gt;=Params!$C$33,$B275&lt;Params!$D$33,$C275&gt;=Params!$C$13+((Params!$D$9-Params!$C$13)/(Params!$D$33-Params!$C$33))*($B275-Params!$C$33)),AND($B275&gt;=Params!$D$33,$C275&gt;=Params!$D$9+((Params!$G$4-Params!$D$9)/(Params!$G$33-Params!$D$33))*($B275-Params!$D$33))),$C275&lt;Params!$G$4,$B275&gt;0,$C275&gt;0),$R$2,"")</f>
        <v/>
      </c>
      <c r="S275" s="18" t="str">
        <f t="shared" si="4"/>
        <v>Phonotephrite</v>
      </c>
      <c r="T275" s="14" t="str">
        <f>IF(AND($S275&lt;&gt;$J$2,$S275&lt;&gt;$K$2,$S275&lt;&gt;$L$2),"",
IF($S275=$J$2,IF(Data!$C275&gt;=Data!$D275+2,"Hawaiite","Potassic Trachybasalt"),
IF($S275=$K$2,IF(Data!$C275&gt;=Data!$D275+2,"Mugearite","Shoshonite"),
IF($S275=$L$2,(IF(Data!$C275&gt;=Data!$D275+2,"Benmoreite","Latite")),""))))</f>
        <v/>
      </c>
    </row>
    <row r="276" spans="1:20" x14ac:dyDescent="0.2">
      <c r="A276" s="16" t="str">
        <f>Data!$A276</f>
        <v>Behrens et al 2009</v>
      </c>
      <c r="B276" s="27">
        <f>Data!$B276</f>
        <v>49.89</v>
      </c>
      <c r="C276" s="28">
        <f>Data!$C276+Data!$D276</f>
        <v>9.67</v>
      </c>
      <c r="D276" s="1" t="str">
        <f>IF(AND(AND($B276&gt;=Params!$A$33,$B276&lt;Params!$C$33),AND($C276&gt;=Params!$A$32,$C276&lt;Params!$A$26)),$D$2,"")</f>
        <v/>
      </c>
      <c r="E276" s="1" t="str">
        <f>IF(AND(AND($B276&gt;=Params!$C$33,$B276&lt;Params!$F$33),AND($C276&gt;=Params!$C$32,$C276&lt;Params!$C$22)),$E$2,"")</f>
        <v/>
      </c>
      <c r="F276" s="4" t="str">
        <f>IF(AND($B276&gt;=Params!$F$33,$B276&lt;Params!$J$33,$C276&lt;Params!$F$22+((Params!$J$20-Params!$F$22)/(Params!$J$33-Params!$F$33))*($B276-Params!$F$33)),$F$2,"")</f>
        <v/>
      </c>
      <c r="G276" s="4" t="str">
        <f>IF(AND($B276&gt;=Params!$J$33,$B276&lt;Params!$N$33,$C276&lt;Params!$J$20+((Params!$N$18-Params!$J$20)/(Params!$N$33-Params!$J$33))*($B276-Params!$J$33)),$G$2,"")</f>
        <v/>
      </c>
      <c r="H276" s="4" t="str">
        <f>IF(AND($B276&gt;=Params!$N$33,$C276&lt;Params!$N$18+((Params!$Q$16-Params!$N$18)/(Params!$Q$33-Params!$N$33))*($B276-Params!$N$33),C$3&lt;Params!$Q$16+((Params!$S$32-Params!$Q$16)/(Params!$S$33-Params!$Q$33))*($B276-Params!$Q$33)),$H$2,"")</f>
        <v/>
      </c>
      <c r="I276" s="12" t="str">
        <f>IF(AND($B276&gt;=Params!$Q$33,$C276&gt;=Params!$Q$16+((Params!$S$32-Params!$Q$16)/(Params!$S$33-Params!$Q$33))*($B276-Params!$Q$33)),$I$2,"")</f>
        <v/>
      </c>
      <c r="J276" s="1" t="str">
        <f>IF(AND($C276&gt;=Params!$C$22,$C276&lt;Params!$C$22+((Params!$E$17-Params!$C$22)/(Params!$E$33-Params!$C$33))*($B276-Params!$C$33),$C276&lt;Params!$E$17+((Params!$F$22-Params!$E$17)/(Params!$F$33-Params!$E$33))*($B276-Params!$E$33)),$J$2,"")</f>
        <v/>
      </c>
      <c r="K276" s="1" t="str">
        <f>IF(AND($C276&gt;=Params!$E$17+((Params!$F$22-Params!$E$17)/(Params!$F$33-Params!$E$33))*($B276-Params!$E$33),$C276&gt;=Params!$F$22+((Params!$J$20-Params!$F$22)/(Params!$J$33-Params!$F$33))*($B276-Params!$F$33),$C276&lt;Params!$E$17+((Params!$H$13-Params!$E$17)/(Params!$H$33-Params!$E$33))*($B276-Params!$E$33),$C276&lt;Params!$H$13+((Params!$J$20-Params!$H$13)/(Params!$J$33-Params!$H$33))*($B276-Params!$H$33)),$K$2,"")</f>
        <v/>
      </c>
      <c r="L276" s="1" t="str">
        <f>IF(AND($C276&gt;=Params!$H$13+((Params!$J$20-Params!$H$13)/(Params!$J$33-Params!$H$33))*($B276-Params!$H$33),$C276&gt;=Params!$J$20+((Params!$N$18-Params!$J$20)/(Params!$N$33-Params!$J$33))*($B276-Params!$J$33),$C276&lt;Params!$H$13+((Params!$K$9-Params!$H$13)/(Params!$K$33-Params!$H$33))*($B276-Params!$H$33),$C276&lt;Params!$K$9+((Params!$N$18-Params!$K$9)/(Params!$N$33-Params!$K$33))*($B276-Params!$K$33)),$L$2,"")</f>
        <v/>
      </c>
      <c r="M276" s="2" t="str">
        <f>IF(AND($C276&gt;=Params!$K$9+((Params!$N$18-Params!$K$9)/(Params!$N$33-Params!$K$33))*($B276-Params!$K$33),$C276&gt;=Params!$N$18+((Params!$Q$16-Params!$N$18)/(Params!$Q$33-Params!$N306))*($B276-Params!$Q$33),$C276&lt;Params!$K$9+((Params!$L$5-Params!$K$9)/(Params!$L$33-Params!$K$33))*($B276-Params!$K$33),$C276&lt;Params!$L$5+((Params!$Q$4-Params!$L$5)/(Params!$Q$33-Params!$L$33))*($B276-Params!$L$33),$B276&lt;Params!$Q$33),$M$2,"")</f>
        <v/>
      </c>
      <c r="N276" s="3" t="str">
        <f>IF(OR(AND($C276&gt;=Params!$A$26,$B276&gt;=Params!$A$33,$B276&lt;Params!$C$33,$C276&lt;Params!$A$18+((Params!$C$13-Params!$A$18)/(Params!$C$33-Params!$A$33))*($B276-Params!$A$33)),AND($B276&gt;=Params!$C$33,$C276&gt;Params!$C$22+((Params!$E$17-Params!$C$22)/(Params!$E$33-Params!$C$33))*($B276-Params!$C$33),$C276&lt;Params!$C$13+((Params!$E$17-Params!$C$13)/(Params!$E$33-Params!$C$33))*($B276-Params!$C$33))),$N$2,"")</f>
        <v/>
      </c>
      <c r="O276" s="1" t="str">
        <f>IF(AND($C276&gt;=Params!$C$13+((Params!$E$17-Params!$C$13)/(Params!$E$33-Params!$C$33))*($B276-Params!$C$33),$C276&gt;=Params!$E$17+((Params!$H$13-Params!$E$17)/(Params!$H$33-Params!$E$33))*($B276-Params!$E$33),$C276&lt;Params!$C$13+((Params!$D$9-Params!$C$13)/(Params!$D$33-Params!$C$33))*($B276-Params!$C$33),$C276&lt;Params!$D$9+((Params!$H$13-Params!$D$9)/(Params!$H$33-Params!$D$33))*($B276-Params!$D$33)),$O$2,"")</f>
        <v>Phonotephrite</v>
      </c>
      <c r="P276" s="1" t="str">
        <f>IF(AND($C276&gt;=Params!$D$9+((Params!$H$13-Params!$D$9)/(Params!$H$33-Params!$D$33))*($B276-Params!$D$33),$C276&gt;=Params!$H$13+((Params!$K$9-Params!$H$13)/(Params!$K$33-Params!$H$33))*($B276-Params!$H$33),$C276&lt;Params!$D$9+((Params!$G$4-Params!$D$9)/(Params!$G$33-Params!$D$33))*($B276-Params!$D$33),$C276&lt;Params!$G$4+((Params!$K$9-Params!$G$4)/(Params!$K$33-Params!$G$33))*($B276-Params!$G$33)),$P$2,"")</f>
        <v/>
      </c>
      <c r="Q276" s="1" t="str">
        <f>IF(AND($C276&gt;=Params!$G$4+((Params!$K$9-Params!$G$4)/(Params!$K$33-Params!$G$33))*($B276-Params!$G$33),$C276&gt;Params!$K$9+((Params!$L$5-Params!$K$9)/(Params!$L$33-Params!$K$33))*($B276-Params!$K$33),$C276&lt;Params!$G$4+((Params!$L$5-Params!$G$4)/(Params!$L$33-Params!$G$33))*($B276-Params!$G$33)),$Q$2,"")</f>
        <v/>
      </c>
      <c r="R276" s="2" t="str">
        <f>IF(AND(OR($B276&lt;Params!$A$33,AND($B276&gt;=Params!$A$33,$B276&lt;Params!$C$33,$C276&gt;=Params!$A$18+((Params!$C$13-Params!$A$18)/(Params!$C$33-Params!$A$33))*($B276-Params!$A$33)),AND($B276&gt;=Params!$C$33,$B276&lt;Params!$D$33,$C276&gt;=Params!$C$13+((Params!$D$9-Params!$C$13)/(Params!$D$33-Params!$C$33))*($B276-Params!$C$33)),AND($B276&gt;=Params!$D$33,$C276&gt;=Params!$D$9+((Params!$G$4-Params!$D$9)/(Params!$G$33-Params!$D$33))*($B276-Params!$D$33))),$C276&lt;Params!$G$4,$B276&gt;0,$C276&gt;0),$R$2,"")</f>
        <v/>
      </c>
      <c r="S276" s="18" t="str">
        <f t="shared" si="4"/>
        <v>Phonotephrite</v>
      </c>
      <c r="T276" s="14" t="str">
        <f>IF(AND($S276&lt;&gt;$J$2,$S276&lt;&gt;$K$2,$S276&lt;&gt;$L$2),"",
IF($S276=$J$2,IF(Data!$C276&gt;=Data!$D276+2,"Hawaiite","Potassic Trachybasalt"),
IF($S276=$K$2,IF(Data!$C276&gt;=Data!$D276+2,"Mugearite","Shoshonite"),
IF($S276=$L$2,(IF(Data!$C276&gt;=Data!$D276+2,"Benmoreite","Latite")),""))))</f>
        <v/>
      </c>
    </row>
    <row r="277" spans="1:20" x14ac:dyDescent="0.2">
      <c r="A277" s="16" t="str">
        <f>Data!$A277</f>
        <v>Behrens et al 2009</v>
      </c>
      <c r="B277" s="27">
        <f>Data!$B277</f>
        <v>49.89</v>
      </c>
      <c r="C277" s="28">
        <f>Data!$C277+Data!$D277</f>
        <v>9.67</v>
      </c>
      <c r="D277" s="1" t="str">
        <f>IF(AND(AND($B277&gt;=Params!$A$33,$B277&lt;Params!$C$33),AND($C277&gt;=Params!$A$32,$C277&lt;Params!$A$26)),$D$2,"")</f>
        <v/>
      </c>
      <c r="E277" s="1" t="str">
        <f>IF(AND(AND($B277&gt;=Params!$C$33,$B277&lt;Params!$F$33),AND($C277&gt;=Params!$C$32,$C277&lt;Params!$C$22)),$E$2,"")</f>
        <v/>
      </c>
      <c r="F277" s="4" t="str">
        <f>IF(AND($B277&gt;=Params!$F$33,$B277&lt;Params!$J$33,$C277&lt;Params!$F$22+((Params!$J$20-Params!$F$22)/(Params!$J$33-Params!$F$33))*($B277-Params!$F$33)),$F$2,"")</f>
        <v/>
      </c>
      <c r="G277" s="4" t="str">
        <f>IF(AND($B277&gt;=Params!$J$33,$B277&lt;Params!$N$33,$C277&lt;Params!$J$20+((Params!$N$18-Params!$J$20)/(Params!$N$33-Params!$J$33))*($B277-Params!$J$33)),$G$2,"")</f>
        <v/>
      </c>
      <c r="H277" s="4" t="str">
        <f>IF(AND($B277&gt;=Params!$N$33,$C277&lt;Params!$N$18+((Params!$Q$16-Params!$N$18)/(Params!$Q$33-Params!$N$33))*($B277-Params!$N$33),C$3&lt;Params!$Q$16+((Params!$S$32-Params!$Q$16)/(Params!$S$33-Params!$Q$33))*($B277-Params!$Q$33)),$H$2,"")</f>
        <v/>
      </c>
      <c r="I277" s="12" t="str">
        <f>IF(AND($B277&gt;=Params!$Q$33,$C277&gt;=Params!$Q$16+((Params!$S$32-Params!$Q$16)/(Params!$S$33-Params!$Q$33))*($B277-Params!$Q$33)),$I$2,"")</f>
        <v/>
      </c>
      <c r="J277" s="1" t="str">
        <f>IF(AND($C277&gt;=Params!$C$22,$C277&lt;Params!$C$22+((Params!$E$17-Params!$C$22)/(Params!$E$33-Params!$C$33))*($B277-Params!$C$33),$C277&lt;Params!$E$17+((Params!$F$22-Params!$E$17)/(Params!$F$33-Params!$E$33))*($B277-Params!$E$33)),$J$2,"")</f>
        <v/>
      </c>
      <c r="K277" s="1" t="str">
        <f>IF(AND($C277&gt;=Params!$E$17+((Params!$F$22-Params!$E$17)/(Params!$F$33-Params!$E$33))*($B277-Params!$E$33),$C277&gt;=Params!$F$22+((Params!$J$20-Params!$F$22)/(Params!$J$33-Params!$F$33))*($B277-Params!$F$33),$C277&lt;Params!$E$17+((Params!$H$13-Params!$E$17)/(Params!$H$33-Params!$E$33))*($B277-Params!$E$33),$C277&lt;Params!$H$13+((Params!$J$20-Params!$H$13)/(Params!$J$33-Params!$H$33))*($B277-Params!$H$33)),$K$2,"")</f>
        <v/>
      </c>
      <c r="L277" s="1" t="str">
        <f>IF(AND($C277&gt;=Params!$H$13+((Params!$J$20-Params!$H$13)/(Params!$J$33-Params!$H$33))*($B277-Params!$H$33),$C277&gt;=Params!$J$20+((Params!$N$18-Params!$J$20)/(Params!$N$33-Params!$J$33))*($B277-Params!$J$33),$C277&lt;Params!$H$13+((Params!$K$9-Params!$H$13)/(Params!$K$33-Params!$H$33))*($B277-Params!$H$33),$C277&lt;Params!$K$9+((Params!$N$18-Params!$K$9)/(Params!$N$33-Params!$K$33))*($B277-Params!$K$33)),$L$2,"")</f>
        <v/>
      </c>
      <c r="M277" s="2" t="str">
        <f>IF(AND($C277&gt;=Params!$K$9+((Params!$N$18-Params!$K$9)/(Params!$N$33-Params!$K$33))*($B277-Params!$K$33),$C277&gt;=Params!$N$18+((Params!$Q$16-Params!$N$18)/(Params!$Q$33-Params!$N307))*($B277-Params!$Q$33),$C277&lt;Params!$K$9+((Params!$L$5-Params!$K$9)/(Params!$L$33-Params!$K$33))*($B277-Params!$K$33),$C277&lt;Params!$L$5+((Params!$Q$4-Params!$L$5)/(Params!$Q$33-Params!$L$33))*($B277-Params!$L$33),$B277&lt;Params!$Q$33),$M$2,"")</f>
        <v/>
      </c>
      <c r="N277" s="3" t="str">
        <f>IF(OR(AND($C277&gt;=Params!$A$26,$B277&gt;=Params!$A$33,$B277&lt;Params!$C$33,$C277&lt;Params!$A$18+((Params!$C$13-Params!$A$18)/(Params!$C$33-Params!$A$33))*($B277-Params!$A$33)),AND($B277&gt;=Params!$C$33,$C277&gt;Params!$C$22+((Params!$E$17-Params!$C$22)/(Params!$E$33-Params!$C$33))*($B277-Params!$C$33),$C277&lt;Params!$C$13+((Params!$E$17-Params!$C$13)/(Params!$E$33-Params!$C$33))*($B277-Params!$C$33))),$N$2,"")</f>
        <v/>
      </c>
      <c r="O277" s="1" t="str">
        <f>IF(AND($C277&gt;=Params!$C$13+((Params!$E$17-Params!$C$13)/(Params!$E$33-Params!$C$33))*($B277-Params!$C$33),$C277&gt;=Params!$E$17+((Params!$H$13-Params!$E$17)/(Params!$H$33-Params!$E$33))*($B277-Params!$E$33),$C277&lt;Params!$C$13+((Params!$D$9-Params!$C$13)/(Params!$D$33-Params!$C$33))*($B277-Params!$C$33),$C277&lt;Params!$D$9+((Params!$H$13-Params!$D$9)/(Params!$H$33-Params!$D$33))*($B277-Params!$D$33)),$O$2,"")</f>
        <v>Phonotephrite</v>
      </c>
      <c r="P277" s="1" t="str">
        <f>IF(AND($C277&gt;=Params!$D$9+((Params!$H$13-Params!$D$9)/(Params!$H$33-Params!$D$33))*($B277-Params!$D$33),$C277&gt;=Params!$H$13+((Params!$K$9-Params!$H$13)/(Params!$K$33-Params!$H$33))*($B277-Params!$H$33),$C277&lt;Params!$D$9+((Params!$G$4-Params!$D$9)/(Params!$G$33-Params!$D$33))*($B277-Params!$D$33),$C277&lt;Params!$G$4+((Params!$K$9-Params!$G$4)/(Params!$K$33-Params!$G$33))*($B277-Params!$G$33)),$P$2,"")</f>
        <v/>
      </c>
      <c r="Q277" s="1" t="str">
        <f>IF(AND($C277&gt;=Params!$G$4+((Params!$K$9-Params!$G$4)/(Params!$K$33-Params!$G$33))*($B277-Params!$G$33),$C277&gt;Params!$K$9+((Params!$L$5-Params!$K$9)/(Params!$L$33-Params!$K$33))*($B277-Params!$K$33),$C277&lt;Params!$G$4+((Params!$L$5-Params!$G$4)/(Params!$L$33-Params!$G$33))*($B277-Params!$G$33)),$Q$2,"")</f>
        <v/>
      </c>
      <c r="R277" s="2" t="str">
        <f>IF(AND(OR($B277&lt;Params!$A$33,AND($B277&gt;=Params!$A$33,$B277&lt;Params!$C$33,$C277&gt;=Params!$A$18+((Params!$C$13-Params!$A$18)/(Params!$C$33-Params!$A$33))*($B277-Params!$A$33)),AND($B277&gt;=Params!$C$33,$B277&lt;Params!$D$33,$C277&gt;=Params!$C$13+((Params!$D$9-Params!$C$13)/(Params!$D$33-Params!$C$33))*($B277-Params!$C$33)),AND($B277&gt;=Params!$D$33,$C277&gt;=Params!$D$9+((Params!$G$4-Params!$D$9)/(Params!$G$33-Params!$D$33))*($B277-Params!$D$33))),$C277&lt;Params!$G$4,$B277&gt;0,$C277&gt;0),$R$2,"")</f>
        <v/>
      </c>
      <c r="S277" s="18" t="str">
        <f t="shared" si="4"/>
        <v>Phonotephrite</v>
      </c>
      <c r="T277" s="14" t="str">
        <f>IF(AND($S277&lt;&gt;$J$2,$S277&lt;&gt;$K$2,$S277&lt;&gt;$L$2),"",
IF($S277=$J$2,IF(Data!$C277&gt;=Data!$D277+2,"Hawaiite","Potassic Trachybasalt"),
IF($S277=$K$2,IF(Data!$C277&gt;=Data!$D277+2,"Mugearite","Shoshonite"),
IF($S277=$L$2,(IF(Data!$C277&gt;=Data!$D277+2,"Benmoreite","Latite")),""))))</f>
        <v/>
      </c>
    </row>
    <row r="278" spans="1:20" x14ac:dyDescent="0.2">
      <c r="A278" s="16" t="str">
        <f>Data!$A278</f>
        <v>Behrens et al 2009</v>
      </c>
      <c r="B278" s="27">
        <f>Data!$B278</f>
        <v>49.89</v>
      </c>
      <c r="C278" s="28">
        <f>Data!$C278+Data!$D278</f>
        <v>9.67</v>
      </c>
      <c r="D278" s="1" t="str">
        <f>IF(AND(AND($B278&gt;=Params!$A$33,$B278&lt;Params!$C$33),AND($C278&gt;=Params!$A$32,$C278&lt;Params!$A$26)),$D$2,"")</f>
        <v/>
      </c>
      <c r="E278" s="1" t="str">
        <f>IF(AND(AND($B278&gt;=Params!$C$33,$B278&lt;Params!$F$33),AND($C278&gt;=Params!$C$32,$C278&lt;Params!$C$22)),$E$2,"")</f>
        <v/>
      </c>
      <c r="F278" s="4" t="str">
        <f>IF(AND($B278&gt;=Params!$F$33,$B278&lt;Params!$J$33,$C278&lt;Params!$F$22+((Params!$J$20-Params!$F$22)/(Params!$J$33-Params!$F$33))*($B278-Params!$F$33)),$F$2,"")</f>
        <v/>
      </c>
      <c r="G278" s="4" t="str">
        <f>IF(AND($B278&gt;=Params!$J$33,$B278&lt;Params!$N$33,$C278&lt;Params!$J$20+((Params!$N$18-Params!$J$20)/(Params!$N$33-Params!$J$33))*($B278-Params!$J$33)),$G$2,"")</f>
        <v/>
      </c>
      <c r="H278" s="4" t="str">
        <f>IF(AND($B278&gt;=Params!$N$33,$C278&lt;Params!$N$18+((Params!$Q$16-Params!$N$18)/(Params!$Q$33-Params!$N$33))*($B278-Params!$N$33),C$3&lt;Params!$Q$16+((Params!$S$32-Params!$Q$16)/(Params!$S$33-Params!$Q$33))*($B278-Params!$Q$33)),$H$2,"")</f>
        <v/>
      </c>
      <c r="I278" s="12" t="str">
        <f>IF(AND($B278&gt;=Params!$Q$33,$C278&gt;=Params!$Q$16+((Params!$S$32-Params!$Q$16)/(Params!$S$33-Params!$Q$33))*($B278-Params!$Q$33)),$I$2,"")</f>
        <v/>
      </c>
      <c r="J278" s="1" t="str">
        <f>IF(AND($C278&gt;=Params!$C$22,$C278&lt;Params!$C$22+((Params!$E$17-Params!$C$22)/(Params!$E$33-Params!$C$33))*($B278-Params!$C$33),$C278&lt;Params!$E$17+((Params!$F$22-Params!$E$17)/(Params!$F$33-Params!$E$33))*($B278-Params!$E$33)),$J$2,"")</f>
        <v/>
      </c>
      <c r="K278" s="1" t="str">
        <f>IF(AND($C278&gt;=Params!$E$17+((Params!$F$22-Params!$E$17)/(Params!$F$33-Params!$E$33))*($B278-Params!$E$33),$C278&gt;=Params!$F$22+((Params!$J$20-Params!$F$22)/(Params!$J$33-Params!$F$33))*($B278-Params!$F$33),$C278&lt;Params!$E$17+((Params!$H$13-Params!$E$17)/(Params!$H$33-Params!$E$33))*($B278-Params!$E$33),$C278&lt;Params!$H$13+((Params!$J$20-Params!$H$13)/(Params!$J$33-Params!$H$33))*($B278-Params!$H$33)),$K$2,"")</f>
        <v/>
      </c>
      <c r="L278" s="1" t="str">
        <f>IF(AND($C278&gt;=Params!$H$13+((Params!$J$20-Params!$H$13)/(Params!$J$33-Params!$H$33))*($B278-Params!$H$33),$C278&gt;=Params!$J$20+((Params!$N$18-Params!$J$20)/(Params!$N$33-Params!$J$33))*($B278-Params!$J$33),$C278&lt;Params!$H$13+((Params!$K$9-Params!$H$13)/(Params!$K$33-Params!$H$33))*($B278-Params!$H$33),$C278&lt;Params!$K$9+((Params!$N$18-Params!$K$9)/(Params!$N$33-Params!$K$33))*($B278-Params!$K$33)),$L$2,"")</f>
        <v/>
      </c>
      <c r="M278" s="2" t="str">
        <f>IF(AND($C278&gt;=Params!$K$9+((Params!$N$18-Params!$K$9)/(Params!$N$33-Params!$K$33))*($B278-Params!$K$33),$C278&gt;=Params!$N$18+((Params!$Q$16-Params!$N$18)/(Params!$Q$33-Params!$N308))*($B278-Params!$Q$33),$C278&lt;Params!$K$9+((Params!$L$5-Params!$K$9)/(Params!$L$33-Params!$K$33))*($B278-Params!$K$33),$C278&lt;Params!$L$5+((Params!$Q$4-Params!$L$5)/(Params!$Q$33-Params!$L$33))*($B278-Params!$L$33),$B278&lt;Params!$Q$33),$M$2,"")</f>
        <v/>
      </c>
      <c r="N278" s="3" t="str">
        <f>IF(OR(AND($C278&gt;=Params!$A$26,$B278&gt;=Params!$A$33,$B278&lt;Params!$C$33,$C278&lt;Params!$A$18+((Params!$C$13-Params!$A$18)/(Params!$C$33-Params!$A$33))*($B278-Params!$A$33)),AND($B278&gt;=Params!$C$33,$C278&gt;Params!$C$22+((Params!$E$17-Params!$C$22)/(Params!$E$33-Params!$C$33))*($B278-Params!$C$33),$C278&lt;Params!$C$13+((Params!$E$17-Params!$C$13)/(Params!$E$33-Params!$C$33))*($B278-Params!$C$33))),$N$2,"")</f>
        <v/>
      </c>
      <c r="O278" s="1" t="str">
        <f>IF(AND($C278&gt;=Params!$C$13+((Params!$E$17-Params!$C$13)/(Params!$E$33-Params!$C$33))*($B278-Params!$C$33),$C278&gt;=Params!$E$17+((Params!$H$13-Params!$E$17)/(Params!$H$33-Params!$E$33))*($B278-Params!$E$33),$C278&lt;Params!$C$13+((Params!$D$9-Params!$C$13)/(Params!$D$33-Params!$C$33))*($B278-Params!$C$33),$C278&lt;Params!$D$9+((Params!$H$13-Params!$D$9)/(Params!$H$33-Params!$D$33))*($B278-Params!$D$33)),$O$2,"")</f>
        <v>Phonotephrite</v>
      </c>
      <c r="P278" s="1" t="str">
        <f>IF(AND($C278&gt;=Params!$D$9+((Params!$H$13-Params!$D$9)/(Params!$H$33-Params!$D$33))*($B278-Params!$D$33),$C278&gt;=Params!$H$13+((Params!$K$9-Params!$H$13)/(Params!$K$33-Params!$H$33))*($B278-Params!$H$33),$C278&lt;Params!$D$9+((Params!$G$4-Params!$D$9)/(Params!$G$33-Params!$D$33))*($B278-Params!$D$33),$C278&lt;Params!$G$4+((Params!$K$9-Params!$G$4)/(Params!$K$33-Params!$G$33))*($B278-Params!$G$33)),$P$2,"")</f>
        <v/>
      </c>
      <c r="Q278" s="1" t="str">
        <f>IF(AND($C278&gt;=Params!$G$4+((Params!$K$9-Params!$G$4)/(Params!$K$33-Params!$G$33))*($B278-Params!$G$33),$C278&gt;Params!$K$9+((Params!$L$5-Params!$K$9)/(Params!$L$33-Params!$K$33))*($B278-Params!$K$33),$C278&lt;Params!$G$4+((Params!$L$5-Params!$G$4)/(Params!$L$33-Params!$G$33))*($B278-Params!$G$33)),$Q$2,"")</f>
        <v/>
      </c>
      <c r="R278" s="2" t="str">
        <f>IF(AND(OR($B278&lt;Params!$A$33,AND($B278&gt;=Params!$A$33,$B278&lt;Params!$C$33,$C278&gt;=Params!$A$18+((Params!$C$13-Params!$A$18)/(Params!$C$33-Params!$A$33))*($B278-Params!$A$33)),AND($B278&gt;=Params!$C$33,$B278&lt;Params!$D$33,$C278&gt;=Params!$C$13+((Params!$D$9-Params!$C$13)/(Params!$D$33-Params!$C$33))*($B278-Params!$C$33)),AND($B278&gt;=Params!$D$33,$C278&gt;=Params!$D$9+((Params!$G$4-Params!$D$9)/(Params!$G$33-Params!$D$33))*($B278-Params!$D$33))),$C278&lt;Params!$G$4,$B278&gt;0,$C278&gt;0),$R$2,"")</f>
        <v/>
      </c>
      <c r="S278" s="18" t="str">
        <f t="shared" si="4"/>
        <v>Phonotephrite</v>
      </c>
      <c r="T278" s="14" t="str">
        <f>IF(AND($S278&lt;&gt;$J$2,$S278&lt;&gt;$K$2,$S278&lt;&gt;$L$2),"",
IF($S278=$J$2,IF(Data!$C278&gt;=Data!$D278+2,"Hawaiite","Potassic Trachybasalt"),
IF($S278=$K$2,IF(Data!$C278&gt;=Data!$D278+2,"Mugearite","Shoshonite"),
IF($S278=$L$2,(IF(Data!$C278&gt;=Data!$D278+2,"Benmoreite","Latite")),""))))</f>
        <v/>
      </c>
    </row>
    <row r="279" spans="1:20" x14ac:dyDescent="0.2">
      <c r="A279" s="16" t="str">
        <f>Data!$A279</f>
        <v>Behrens et al 2009</v>
      </c>
      <c r="B279" s="27">
        <f>Data!$B279</f>
        <v>49.89</v>
      </c>
      <c r="C279" s="28">
        <f>Data!$C279+Data!$D279</f>
        <v>9.67</v>
      </c>
      <c r="D279" s="1" t="str">
        <f>IF(AND(AND($B279&gt;=Params!$A$33,$B279&lt;Params!$C$33),AND($C279&gt;=Params!$A$32,$C279&lt;Params!$A$26)),$D$2,"")</f>
        <v/>
      </c>
      <c r="E279" s="1" t="str">
        <f>IF(AND(AND($B279&gt;=Params!$C$33,$B279&lt;Params!$F$33),AND($C279&gt;=Params!$C$32,$C279&lt;Params!$C$22)),$E$2,"")</f>
        <v/>
      </c>
      <c r="F279" s="4" t="str">
        <f>IF(AND($B279&gt;=Params!$F$33,$B279&lt;Params!$J$33,$C279&lt;Params!$F$22+((Params!$J$20-Params!$F$22)/(Params!$J$33-Params!$F$33))*($B279-Params!$F$33)),$F$2,"")</f>
        <v/>
      </c>
      <c r="G279" s="4" t="str">
        <f>IF(AND($B279&gt;=Params!$J$33,$B279&lt;Params!$N$33,$C279&lt;Params!$J$20+((Params!$N$18-Params!$J$20)/(Params!$N$33-Params!$J$33))*($B279-Params!$J$33)),$G$2,"")</f>
        <v/>
      </c>
      <c r="H279" s="4" t="str">
        <f>IF(AND($B279&gt;=Params!$N$33,$C279&lt;Params!$N$18+((Params!$Q$16-Params!$N$18)/(Params!$Q$33-Params!$N$33))*($B279-Params!$N$33),C$3&lt;Params!$Q$16+((Params!$S$32-Params!$Q$16)/(Params!$S$33-Params!$Q$33))*($B279-Params!$Q$33)),$H$2,"")</f>
        <v/>
      </c>
      <c r="I279" s="12" t="str">
        <f>IF(AND($B279&gt;=Params!$Q$33,$C279&gt;=Params!$Q$16+((Params!$S$32-Params!$Q$16)/(Params!$S$33-Params!$Q$33))*($B279-Params!$Q$33)),$I$2,"")</f>
        <v/>
      </c>
      <c r="J279" s="1" t="str">
        <f>IF(AND($C279&gt;=Params!$C$22,$C279&lt;Params!$C$22+((Params!$E$17-Params!$C$22)/(Params!$E$33-Params!$C$33))*($B279-Params!$C$33),$C279&lt;Params!$E$17+((Params!$F$22-Params!$E$17)/(Params!$F$33-Params!$E$33))*($B279-Params!$E$33)),$J$2,"")</f>
        <v/>
      </c>
      <c r="K279" s="1" t="str">
        <f>IF(AND($C279&gt;=Params!$E$17+((Params!$F$22-Params!$E$17)/(Params!$F$33-Params!$E$33))*($B279-Params!$E$33),$C279&gt;=Params!$F$22+((Params!$J$20-Params!$F$22)/(Params!$J$33-Params!$F$33))*($B279-Params!$F$33),$C279&lt;Params!$E$17+((Params!$H$13-Params!$E$17)/(Params!$H$33-Params!$E$33))*($B279-Params!$E$33),$C279&lt;Params!$H$13+((Params!$J$20-Params!$H$13)/(Params!$J$33-Params!$H$33))*($B279-Params!$H$33)),$K$2,"")</f>
        <v/>
      </c>
      <c r="L279" s="1" t="str">
        <f>IF(AND($C279&gt;=Params!$H$13+((Params!$J$20-Params!$H$13)/(Params!$J$33-Params!$H$33))*($B279-Params!$H$33),$C279&gt;=Params!$J$20+((Params!$N$18-Params!$J$20)/(Params!$N$33-Params!$J$33))*($B279-Params!$J$33),$C279&lt;Params!$H$13+((Params!$K$9-Params!$H$13)/(Params!$K$33-Params!$H$33))*($B279-Params!$H$33),$C279&lt;Params!$K$9+((Params!$N$18-Params!$K$9)/(Params!$N$33-Params!$K$33))*($B279-Params!$K$33)),$L$2,"")</f>
        <v/>
      </c>
      <c r="M279" s="2" t="str">
        <f>IF(AND($C279&gt;=Params!$K$9+((Params!$N$18-Params!$K$9)/(Params!$N$33-Params!$K$33))*($B279-Params!$K$33),$C279&gt;=Params!$N$18+((Params!$Q$16-Params!$N$18)/(Params!$Q$33-Params!$N309))*($B279-Params!$Q$33),$C279&lt;Params!$K$9+((Params!$L$5-Params!$K$9)/(Params!$L$33-Params!$K$33))*($B279-Params!$K$33),$C279&lt;Params!$L$5+((Params!$Q$4-Params!$L$5)/(Params!$Q$33-Params!$L$33))*($B279-Params!$L$33),$B279&lt;Params!$Q$33),$M$2,"")</f>
        <v/>
      </c>
      <c r="N279" s="3" t="str">
        <f>IF(OR(AND($C279&gt;=Params!$A$26,$B279&gt;=Params!$A$33,$B279&lt;Params!$C$33,$C279&lt;Params!$A$18+((Params!$C$13-Params!$A$18)/(Params!$C$33-Params!$A$33))*($B279-Params!$A$33)),AND($B279&gt;=Params!$C$33,$C279&gt;Params!$C$22+((Params!$E$17-Params!$C$22)/(Params!$E$33-Params!$C$33))*($B279-Params!$C$33),$C279&lt;Params!$C$13+((Params!$E$17-Params!$C$13)/(Params!$E$33-Params!$C$33))*($B279-Params!$C$33))),$N$2,"")</f>
        <v/>
      </c>
      <c r="O279" s="1" t="str">
        <f>IF(AND($C279&gt;=Params!$C$13+((Params!$E$17-Params!$C$13)/(Params!$E$33-Params!$C$33))*($B279-Params!$C$33),$C279&gt;=Params!$E$17+((Params!$H$13-Params!$E$17)/(Params!$H$33-Params!$E$33))*($B279-Params!$E$33),$C279&lt;Params!$C$13+((Params!$D$9-Params!$C$13)/(Params!$D$33-Params!$C$33))*($B279-Params!$C$33),$C279&lt;Params!$D$9+((Params!$H$13-Params!$D$9)/(Params!$H$33-Params!$D$33))*($B279-Params!$D$33)),$O$2,"")</f>
        <v>Phonotephrite</v>
      </c>
      <c r="P279" s="1" t="str">
        <f>IF(AND($C279&gt;=Params!$D$9+((Params!$H$13-Params!$D$9)/(Params!$H$33-Params!$D$33))*($B279-Params!$D$33),$C279&gt;=Params!$H$13+((Params!$K$9-Params!$H$13)/(Params!$K$33-Params!$H$33))*($B279-Params!$H$33),$C279&lt;Params!$D$9+((Params!$G$4-Params!$D$9)/(Params!$G$33-Params!$D$33))*($B279-Params!$D$33),$C279&lt;Params!$G$4+((Params!$K$9-Params!$G$4)/(Params!$K$33-Params!$G$33))*($B279-Params!$G$33)),$P$2,"")</f>
        <v/>
      </c>
      <c r="Q279" s="1" t="str">
        <f>IF(AND($C279&gt;=Params!$G$4+((Params!$K$9-Params!$G$4)/(Params!$K$33-Params!$G$33))*($B279-Params!$G$33),$C279&gt;Params!$K$9+((Params!$L$5-Params!$K$9)/(Params!$L$33-Params!$K$33))*($B279-Params!$K$33),$C279&lt;Params!$G$4+((Params!$L$5-Params!$G$4)/(Params!$L$33-Params!$G$33))*($B279-Params!$G$33)),$Q$2,"")</f>
        <v/>
      </c>
      <c r="R279" s="2" t="str">
        <f>IF(AND(OR($B279&lt;Params!$A$33,AND($B279&gt;=Params!$A$33,$B279&lt;Params!$C$33,$C279&gt;=Params!$A$18+((Params!$C$13-Params!$A$18)/(Params!$C$33-Params!$A$33))*($B279-Params!$A$33)),AND($B279&gt;=Params!$C$33,$B279&lt;Params!$D$33,$C279&gt;=Params!$C$13+((Params!$D$9-Params!$C$13)/(Params!$D$33-Params!$C$33))*($B279-Params!$C$33)),AND($B279&gt;=Params!$D$33,$C279&gt;=Params!$D$9+((Params!$G$4-Params!$D$9)/(Params!$G$33-Params!$D$33))*($B279-Params!$D$33))),$C279&lt;Params!$G$4,$B279&gt;0,$C279&gt;0),$R$2,"")</f>
        <v/>
      </c>
      <c r="S279" s="18" t="str">
        <f t="shared" si="4"/>
        <v>Phonotephrite</v>
      </c>
      <c r="T279" s="14" t="str">
        <f>IF(AND($S279&lt;&gt;$J$2,$S279&lt;&gt;$K$2,$S279&lt;&gt;$L$2),"",
IF($S279=$J$2,IF(Data!$C279&gt;=Data!$D279+2,"Hawaiite","Potassic Trachybasalt"),
IF($S279=$K$2,IF(Data!$C279&gt;=Data!$D279+2,"Mugearite","Shoshonite"),
IF($S279=$L$2,(IF(Data!$C279&gt;=Data!$D279+2,"Benmoreite","Latite")),""))))</f>
        <v/>
      </c>
    </row>
    <row r="280" spans="1:20" x14ac:dyDescent="0.2">
      <c r="A280" s="16" t="str">
        <f>Data!$A280</f>
        <v>Behrens et al 2009</v>
      </c>
      <c r="B280" s="27">
        <f>Data!$B280</f>
        <v>49.89</v>
      </c>
      <c r="C280" s="28">
        <f>Data!$C280+Data!$D280</f>
        <v>9.67</v>
      </c>
      <c r="D280" s="1" t="str">
        <f>IF(AND(AND($B280&gt;=Params!$A$33,$B280&lt;Params!$C$33),AND($C280&gt;=Params!$A$32,$C280&lt;Params!$A$26)),$D$2,"")</f>
        <v/>
      </c>
      <c r="E280" s="1" t="str">
        <f>IF(AND(AND($B280&gt;=Params!$C$33,$B280&lt;Params!$F$33),AND($C280&gt;=Params!$C$32,$C280&lt;Params!$C$22)),$E$2,"")</f>
        <v/>
      </c>
      <c r="F280" s="4" t="str">
        <f>IF(AND($B280&gt;=Params!$F$33,$B280&lt;Params!$J$33,$C280&lt;Params!$F$22+((Params!$J$20-Params!$F$22)/(Params!$J$33-Params!$F$33))*($B280-Params!$F$33)),$F$2,"")</f>
        <v/>
      </c>
      <c r="G280" s="4" t="str">
        <f>IF(AND($B280&gt;=Params!$J$33,$B280&lt;Params!$N$33,$C280&lt;Params!$J$20+((Params!$N$18-Params!$J$20)/(Params!$N$33-Params!$J$33))*($B280-Params!$J$33)),$G$2,"")</f>
        <v/>
      </c>
      <c r="H280" s="4" t="str">
        <f>IF(AND($B280&gt;=Params!$N$33,$C280&lt;Params!$N$18+((Params!$Q$16-Params!$N$18)/(Params!$Q$33-Params!$N$33))*($B280-Params!$N$33),C$3&lt;Params!$Q$16+((Params!$S$32-Params!$Q$16)/(Params!$S$33-Params!$Q$33))*($B280-Params!$Q$33)),$H$2,"")</f>
        <v/>
      </c>
      <c r="I280" s="12" t="str">
        <f>IF(AND($B280&gt;=Params!$Q$33,$C280&gt;=Params!$Q$16+((Params!$S$32-Params!$Q$16)/(Params!$S$33-Params!$Q$33))*($B280-Params!$Q$33)),$I$2,"")</f>
        <v/>
      </c>
      <c r="J280" s="1" t="str">
        <f>IF(AND($C280&gt;=Params!$C$22,$C280&lt;Params!$C$22+((Params!$E$17-Params!$C$22)/(Params!$E$33-Params!$C$33))*($B280-Params!$C$33),$C280&lt;Params!$E$17+((Params!$F$22-Params!$E$17)/(Params!$F$33-Params!$E$33))*($B280-Params!$E$33)),$J$2,"")</f>
        <v/>
      </c>
      <c r="K280" s="1" t="str">
        <f>IF(AND($C280&gt;=Params!$E$17+((Params!$F$22-Params!$E$17)/(Params!$F$33-Params!$E$33))*($B280-Params!$E$33),$C280&gt;=Params!$F$22+((Params!$J$20-Params!$F$22)/(Params!$J$33-Params!$F$33))*($B280-Params!$F$33),$C280&lt;Params!$E$17+((Params!$H$13-Params!$E$17)/(Params!$H$33-Params!$E$33))*($B280-Params!$E$33),$C280&lt;Params!$H$13+((Params!$J$20-Params!$H$13)/(Params!$J$33-Params!$H$33))*($B280-Params!$H$33)),$K$2,"")</f>
        <v/>
      </c>
      <c r="L280" s="1" t="str">
        <f>IF(AND($C280&gt;=Params!$H$13+((Params!$J$20-Params!$H$13)/(Params!$J$33-Params!$H$33))*($B280-Params!$H$33),$C280&gt;=Params!$J$20+((Params!$N$18-Params!$J$20)/(Params!$N$33-Params!$J$33))*($B280-Params!$J$33),$C280&lt;Params!$H$13+((Params!$K$9-Params!$H$13)/(Params!$K$33-Params!$H$33))*($B280-Params!$H$33),$C280&lt;Params!$K$9+((Params!$N$18-Params!$K$9)/(Params!$N$33-Params!$K$33))*($B280-Params!$K$33)),$L$2,"")</f>
        <v/>
      </c>
      <c r="M280" s="2" t="str">
        <f>IF(AND($C280&gt;=Params!$K$9+((Params!$N$18-Params!$K$9)/(Params!$N$33-Params!$K$33))*($B280-Params!$K$33),$C280&gt;=Params!$N$18+((Params!$Q$16-Params!$N$18)/(Params!$Q$33-Params!$N310))*($B280-Params!$Q$33),$C280&lt;Params!$K$9+((Params!$L$5-Params!$K$9)/(Params!$L$33-Params!$K$33))*($B280-Params!$K$33),$C280&lt;Params!$L$5+((Params!$Q$4-Params!$L$5)/(Params!$Q$33-Params!$L$33))*($B280-Params!$L$33),$B280&lt;Params!$Q$33),$M$2,"")</f>
        <v/>
      </c>
      <c r="N280" s="3" t="str">
        <f>IF(OR(AND($C280&gt;=Params!$A$26,$B280&gt;=Params!$A$33,$B280&lt;Params!$C$33,$C280&lt;Params!$A$18+((Params!$C$13-Params!$A$18)/(Params!$C$33-Params!$A$33))*($B280-Params!$A$33)),AND($B280&gt;=Params!$C$33,$C280&gt;Params!$C$22+((Params!$E$17-Params!$C$22)/(Params!$E$33-Params!$C$33))*($B280-Params!$C$33),$C280&lt;Params!$C$13+((Params!$E$17-Params!$C$13)/(Params!$E$33-Params!$C$33))*($B280-Params!$C$33))),$N$2,"")</f>
        <v/>
      </c>
      <c r="O280" s="1" t="str">
        <f>IF(AND($C280&gt;=Params!$C$13+((Params!$E$17-Params!$C$13)/(Params!$E$33-Params!$C$33))*($B280-Params!$C$33),$C280&gt;=Params!$E$17+((Params!$H$13-Params!$E$17)/(Params!$H$33-Params!$E$33))*($B280-Params!$E$33),$C280&lt;Params!$C$13+((Params!$D$9-Params!$C$13)/(Params!$D$33-Params!$C$33))*($B280-Params!$C$33),$C280&lt;Params!$D$9+((Params!$H$13-Params!$D$9)/(Params!$H$33-Params!$D$33))*($B280-Params!$D$33)),$O$2,"")</f>
        <v>Phonotephrite</v>
      </c>
      <c r="P280" s="1" t="str">
        <f>IF(AND($C280&gt;=Params!$D$9+((Params!$H$13-Params!$D$9)/(Params!$H$33-Params!$D$33))*($B280-Params!$D$33),$C280&gt;=Params!$H$13+((Params!$K$9-Params!$H$13)/(Params!$K$33-Params!$H$33))*($B280-Params!$H$33),$C280&lt;Params!$D$9+((Params!$G$4-Params!$D$9)/(Params!$G$33-Params!$D$33))*($B280-Params!$D$33),$C280&lt;Params!$G$4+((Params!$K$9-Params!$G$4)/(Params!$K$33-Params!$G$33))*($B280-Params!$G$33)),$P$2,"")</f>
        <v/>
      </c>
      <c r="Q280" s="1" t="str">
        <f>IF(AND($C280&gt;=Params!$G$4+((Params!$K$9-Params!$G$4)/(Params!$K$33-Params!$G$33))*($B280-Params!$G$33),$C280&gt;Params!$K$9+((Params!$L$5-Params!$K$9)/(Params!$L$33-Params!$K$33))*($B280-Params!$K$33),$C280&lt;Params!$G$4+((Params!$L$5-Params!$G$4)/(Params!$L$33-Params!$G$33))*($B280-Params!$G$33)),$Q$2,"")</f>
        <v/>
      </c>
      <c r="R280" s="2" t="str">
        <f>IF(AND(OR($B280&lt;Params!$A$33,AND($B280&gt;=Params!$A$33,$B280&lt;Params!$C$33,$C280&gt;=Params!$A$18+((Params!$C$13-Params!$A$18)/(Params!$C$33-Params!$A$33))*($B280-Params!$A$33)),AND($B280&gt;=Params!$C$33,$B280&lt;Params!$D$33,$C280&gt;=Params!$C$13+((Params!$D$9-Params!$C$13)/(Params!$D$33-Params!$C$33))*($B280-Params!$C$33)),AND($B280&gt;=Params!$D$33,$C280&gt;=Params!$D$9+((Params!$G$4-Params!$D$9)/(Params!$G$33-Params!$D$33))*($B280-Params!$D$33))),$C280&lt;Params!$G$4,$B280&gt;0,$C280&gt;0),$R$2,"")</f>
        <v/>
      </c>
      <c r="S280" s="18" t="str">
        <f t="shared" si="4"/>
        <v>Phonotephrite</v>
      </c>
      <c r="T280" s="14" t="str">
        <f>IF(AND($S280&lt;&gt;$J$2,$S280&lt;&gt;$K$2,$S280&lt;&gt;$L$2),"",
IF($S280=$J$2,IF(Data!$C280&gt;=Data!$D280+2,"Hawaiite","Potassic Trachybasalt"),
IF($S280=$K$2,IF(Data!$C280&gt;=Data!$D280+2,"Mugearite","Shoshonite"),
IF($S280=$L$2,(IF(Data!$C280&gt;=Data!$D280+2,"Benmoreite","Latite")),""))))</f>
        <v/>
      </c>
    </row>
    <row r="281" spans="1:20" x14ac:dyDescent="0.2">
      <c r="A281" s="16" t="str">
        <f>Data!$A281</f>
        <v>Behrens et al 2009</v>
      </c>
      <c r="B281" s="27">
        <f>Data!$B281</f>
        <v>49.89</v>
      </c>
      <c r="C281" s="28">
        <f>Data!$C281+Data!$D281</f>
        <v>9.67</v>
      </c>
      <c r="D281" s="1" t="str">
        <f>IF(AND(AND($B281&gt;=Params!$A$33,$B281&lt;Params!$C$33),AND($C281&gt;=Params!$A$32,$C281&lt;Params!$A$26)),$D$2,"")</f>
        <v/>
      </c>
      <c r="E281" s="1" t="str">
        <f>IF(AND(AND($B281&gt;=Params!$C$33,$B281&lt;Params!$F$33),AND($C281&gt;=Params!$C$32,$C281&lt;Params!$C$22)),$E$2,"")</f>
        <v/>
      </c>
      <c r="F281" s="4" t="str">
        <f>IF(AND($B281&gt;=Params!$F$33,$B281&lt;Params!$J$33,$C281&lt;Params!$F$22+((Params!$J$20-Params!$F$22)/(Params!$J$33-Params!$F$33))*($B281-Params!$F$33)),$F$2,"")</f>
        <v/>
      </c>
      <c r="G281" s="4" t="str">
        <f>IF(AND($B281&gt;=Params!$J$33,$B281&lt;Params!$N$33,$C281&lt;Params!$J$20+((Params!$N$18-Params!$J$20)/(Params!$N$33-Params!$J$33))*($B281-Params!$J$33)),$G$2,"")</f>
        <v/>
      </c>
      <c r="H281" s="4" t="str">
        <f>IF(AND($B281&gt;=Params!$N$33,$C281&lt;Params!$N$18+((Params!$Q$16-Params!$N$18)/(Params!$Q$33-Params!$N$33))*($B281-Params!$N$33),C$3&lt;Params!$Q$16+((Params!$S$32-Params!$Q$16)/(Params!$S$33-Params!$Q$33))*($B281-Params!$Q$33)),$H$2,"")</f>
        <v/>
      </c>
      <c r="I281" s="12" t="str">
        <f>IF(AND($B281&gt;=Params!$Q$33,$C281&gt;=Params!$Q$16+((Params!$S$32-Params!$Q$16)/(Params!$S$33-Params!$Q$33))*($B281-Params!$Q$33)),$I$2,"")</f>
        <v/>
      </c>
      <c r="J281" s="1" t="str">
        <f>IF(AND($C281&gt;=Params!$C$22,$C281&lt;Params!$C$22+((Params!$E$17-Params!$C$22)/(Params!$E$33-Params!$C$33))*($B281-Params!$C$33),$C281&lt;Params!$E$17+((Params!$F$22-Params!$E$17)/(Params!$F$33-Params!$E$33))*($B281-Params!$E$33)),$J$2,"")</f>
        <v/>
      </c>
      <c r="K281" s="1" t="str">
        <f>IF(AND($C281&gt;=Params!$E$17+((Params!$F$22-Params!$E$17)/(Params!$F$33-Params!$E$33))*($B281-Params!$E$33),$C281&gt;=Params!$F$22+((Params!$J$20-Params!$F$22)/(Params!$J$33-Params!$F$33))*($B281-Params!$F$33),$C281&lt;Params!$E$17+((Params!$H$13-Params!$E$17)/(Params!$H$33-Params!$E$33))*($B281-Params!$E$33),$C281&lt;Params!$H$13+((Params!$J$20-Params!$H$13)/(Params!$J$33-Params!$H$33))*($B281-Params!$H$33)),$K$2,"")</f>
        <v/>
      </c>
      <c r="L281" s="1" t="str">
        <f>IF(AND($C281&gt;=Params!$H$13+((Params!$J$20-Params!$H$13)/(Params!$J$33-Params!$H$33))*($B281-Params!$H$33),$C281&gt;=Params!$J$20+((Params!$N$18-Params!$J$20)/(Params!$N$33-Params!$J$33))*($B281-Params!$J$33),$C281&lt;Params!$H$13+((Params!$K$9-Params!$H$13)/(Params!$K$33-Params!$H$33))*($B281-Params!$H$33),$C281&lt;Params!$K$9+((Params!$N$18-Params!$K$9)/(Params!$N$33-Params!$K$33))*($B281-Params!$K$33)),$L$2,"")</f>
        <v/>
      </c>
      <c r="M281" s="2" t="str">
        <f>IF(AND($C281&gt;=Params!$K$9+((Params!$N$18-Params!$K$9)/(Params!$N$33-Params!$K$33))*($B281-Params!$K$33),$C281&gt;=Params!$N$18+((Params!$Q$16-Params!$N$18)/(Params!$Q$33-Params!$N311))*($B281-Params!$Q$33),$C281&lt;Params!$K$9+((Params!$L$5-Params!$K$9)/(Params!$L$33-Params!$K$33))*($B281-Params!$K$33),$C281&lt;Params!$L$5+((Params!$Q$4-Params!$L$5)/(Params!$Q$33-Params!$L$33))*($B281-Params!$L$33),$B281&lt;Params!$Q$33),$M$2,"")</f>
        <v/>
      </c>
      <c r="N281" s="3" t="str">
        <f>IF(OR(AND($C281&gt;=Params!$A$26,$B281&gt;=Params!$A$33,$B281&lt;Params!$C$33,$C281&lt;Params!$A$18+((Params!$C$13-Params!$A$18)/(Params!$C$33-Params!$A$33))*($B281-Params!$A$33)),AND($B281&gt;=Params!$C$33,$C281&gt;Params!$C$22+((Params!$E$17-Params!$C$22)/(Params!$E$33-Params!$C$33))*($B281-Params!$C$33),$C281&lt;Params!$C$13+((Params!$E$17-Params!$C$13)/(Params!$E$33-Params!$C$33))*($B281-Params!$C$33))),$N$2,"")</f>
        <v/>
      </c>
      <c r="O281" s="1" t="str">
        <f>IF(AND($C281&gt;=Params!$C$13+((Params!$E$17-Params!$C$13)/(Params!$E$33-Params!$C$33))*($B281-Params!$C$33),$C281&gt;=Params!$E$17+((Params!$H$13-Params!$E$17)/(Params!$H$33-Params!$E$33))*($B281-Params!$E$33),$C281&lt;Params!$C$13+((Params!$D$9-Params!$C$13)/(Params!$D$33-Params!$C$33))*($B281-Params!$C$33),$C281&lt;Params!$D$9+((Params!$H$13-Params!$D$9)/(Params!$H$33-Params!$D$33))*($B281-Params!$D$33)),$O$2,"")</f>
        <v>Phonotephrite</v>
      </c>
      <c r="P281" s="1" t="str">
        <f>IF(AND($C281&gt;=Params!$D$9+((Params!$H$13-Params!$D$9)/(Params!$H$33-Params!$D$33))*($B281-Params!$D$33),$C281&gt;=Params!$H$13+((Params!$K$9-Params!$H$13)/(Params!$K$33-Params!$H$33))*($B281-Params!$H$33),$C281&lt;Params!$D$9+((Params!$G$4-Params!$D$9)/(Params!$G$33-Params!$D$33))*($B281-Params!$D$33),$C281&lt;Params!$G$4+((Params!$K$9-Params!$G$4)/(Params!$K$33-Params!$G$33))*($B281-Params!$G$33)),$P$2,"")</f>
        <v/>
      </c>
      <c r="Q281" s="1" t="str">
        <f>IF(AND($C281&gt;=Params!$G$4+((Params!$K$9-Params!$G$4)/(Params!$K$33-Params!$G$33))*($B281-Params!$G$33),$C281&gt;Params!$K$9+((Params!$L$5-Params!$K$9)/(Params!$L$33-Params!$K$33))*($B281-Params!$K$33),$C281&lt;Params!$G$4+((Params!$L$5-Params!$G$4)/(Params!$L$33-Params!$G$33))*($B281-Params!$G$33)),$Q$2,"")</f>
        <v/>
      </c>
      <c r="R281" s="2" t="str">
        <f>IF(AND(OR($B281&lt;Params!$A$33,AND($B281&gt;=Params!$A$33,$B281&lt;Params!$C$33,$C281&gt;=Params!$A$18+((Params!$C$13-Params!$A$18)/(Params!$C$33-Params!$A$33))*($B281-Params!$A$33)),AND($B281&gt;=Params!$C$33,$B281&lt;Params!$D$33,$C281&gt;=Params!$C$13+((Params!$D$9-Params!$C$13)/(Params!$D$33-Params!$C$33))*($B281-Params!$C$33)),AND($B281&gt;=Params!$D$33,$C281&gt;=Params!$D$9+((Params!$G$4-Params!$D$9)/(Params!$G$33-Params!$D$33))*($B281-Params!$D$33))),$C281&lt;Params!$G$4,$B281&gt;0,$C281&gt;0),$R$2,"")</f>
        <v/>
      </c>
      <c r="S281" s="18" t="str">
        <f t="shared" si="4"/>
        <v>Phonotephrite</v>
      </c>
      <c r="T281" s="14" t="str">
        <f>IF(AND($S281&lt;&gt;$J$2,$S281&lt;&gt;$K$2,$S281&lt;&gt;$L$2),"",
IF($S281=$J$2,IF(Data!$C281&gt;=Data!$D281+2,"Hawaiite","Potassic Trachybasalt"),
IF($S281=$K$2,IF(Data!$C281&gt;=Data!$D281+2,"Mugearite","Shoshonite"),
IF($S281=$L$2,(IF(Data!$C281&gt;=Data!$D281+2,"Benmoreite","Latite")),""))))</f>
        <v/>
      </c>
    </row>
    <row r="282" spans="1:20" x14ac:dyDescent="0.2">
      <c r="A282" s="16" t="str">
        <f>Data!$A282</f>
        <v>Behrens et al 2009</v>
      </c>
      <c r="B282" s="27">
        <f>Data!$B282</f>
        <v>49.89</v>
      </c>
      <c r="C282" s="28">
        <f>Data!$C282+Data!$D282</f>
        <v>9.67</v>
      </c>
      <c r="D282" s="1" t="str">
        <f>IF(AND(AND($B282&gt;=Params!$A$33,$B282&lt;Params!$C$33),AND($C282&gt;=Params!$A$32,$C282&lt;Params!$A$26)),$D$2,"")</f>
        <v/>
      </c>
      <c r="E282" s="1" t="str">
        <f>IF(AND(AND($B282&gt;=Params!$C$33,$B282&lt;Params!$F$33),AND($C282&gt;=Params!$C$32,$C282&lt;Params!$C$22)),$E$2,"")</f>
        <v/>
      </c>
      <c r="F282" s="4" t="str">
        <f>IF(AND($B282&gt;=Params!$F$33,$B282&lt;Params!$J$33,$C282&lt;Params!$F$22+((Params!$J$20-Params!$F$22)/(Params!$J$33-Params!$F$33))*($B282-Params!$F$33)),$F$2,"")</f>
        <v/>
      </c>
      <c r="G282" s="4" t="str">
        <f>IF(AND($B282&gt;=Params!$J$33,$B282&lt;Params!$N$33,$C282&lt;Params!$J$20+((Params!$N$18-Params!$J$20)/(Params!$N$33-Params!$J$33))*($B282-Params!$J$33)),$G$2,"")</f>
        <v/>
      </c>
      <c r="H282" s="4" t="str">
        <f>IF(AND($B282&gt;=Params!$N$33,$C282&lt;Params!$N$18+((Params!$Q$16-Params!$N$18)/(Params!$Q$33-Params!$N$33))*($B282-Params!$N$33),C$3&lt;Params!$Q$16+((Params!$S$32-Params!$Q$16)/(Params!$S$33-Params!$Q$33))*($B282-Params!$Q$33)),$H$2,"")</f>
        <v/>
      </c>
      <c r="I282" s="12" t="str">
        <f>IF(AND($B282&gt;=Params!$Q$33,$C282&gt;=Params!$Q$16+((Params!$S$32-Params!$Q$16)/(Params!$S$33-Params!$Q$33))*($B282-Params!$Q$33)),$I$2,"")</f>
        <v/>
      </c>
      <c r="J282" s="1" t="str">
        <f>IF(AND($C282&gt;=Params!$C$22,$C282&lt;Params!$C$22+((Params!$E$17-Params!$C$22)/(Params!$E$33-Params!$C$33))*($B282-Params!$C$33),$C282&lt;Params!$E$17+((Params!$F$22-Params!$E$17)/(Params!$F$33-Params!$E$33))*($B282-Params!$E$33)),$J$2,"")</f>
        <v/>
      </c>
      <c r="K282" s="1" t="str">
        <f>IF(AND($C282&gt;=Params!$E$17+((Params!$F$22-Params!$E$17)/(Params!$F$33-Params!$E$33))*($B282-Params!$E$33),$C282&gt;=Params!$F$22+((Params!$J$20-Params!$F$22)/(Params!$J$33-Params!$F$33))*($B282-Params!$F$33),$C282&lt;Params!$E$17+((Params!$H$13-Params!$E$17)/(Params!$H$33-Params!$E$33))*($B282-Params!$E$33),$C282&lt;Params!$H$13+((Params!$J$20-Params!$H$13)/(Params!$J$33-Params!$H$33))*($B282-Params!$H$33)),$K$2,"")</f>
        <v/>
      </c>
      <c r="L282" s="1" t="str">
        <f>IF(AND($C282&gt;=Params!$H$13+((Params!$J$20-Params!$H$13)/(Params!$J$33-Params!$H$33))*($B282-Params!$H$33),$C282&gt;=Params!$J$20+((Params!$N$18-Params!$J$20)/(Params!$N$33-Params!$J$33))*($B282-Params!$J$33),$C282&lt;Params!$H$13+((Params!$K$9-Params!$H$13)/(Params!$K$33-Params!$H$33))*($B282-Params!$H$33),$C282&lt;Params!$K$9+((Params!$N$18-Params!$K$9)/(Params!$N$33-Params!$K$33))*($B282-Params!$K$33)),$L$2,"")</f>
        <v/>
      </c>
      <c r="M282" s="2" t="str">
        <f>IF(AND($C282&gt;=Params!$K$9+((Params!$N$18-Params!$K$9)/(Params!$N$33-Params!$K$33))*($B282-Params!$K$33),$C282&gt;=Params!$N$18+((Params!$Q$16-Params!$N$18)/(Params!$Q$33-Params!$N312))*($B282-Params!$Q$33),$C282&lt;Params!$K$9+((Params!$L$5-Params!$K$9)/(Params!$L$33-Params!$K$33))*($B282-Params!$K$33),$C282&lt;Params!$L$5+((Params!$Q$4-Params!$L$5)/(Params!$Q$33-Params!$L$33))*($B282-Params!$L$33),$B282&lt;Params!$Q$33),$M$2,"")</f>
        <v/>
      </c>
      <c r="N282" s="3" t="str">
        <f>IF(OR(AND($C282&gt;=Params!$A$26,$B282&gt;=Params!$A$33,$B282&lt;Params!$C$33,$C282&lt;Params!$A$18+((Params!$C$13-Params!$A$18)/(Params!$C$33-Params!$A$33))*($B282-Params!$A$33)),AND($B282&gt;=Params!$C$33,$C282&gt;Params!$C$22+((Params!$E$17-Params!$C$22)/(Params!$E$33-Params!$C$33))*($B282-Params!$C$33),$C282&lt;Params!$C$13+((Params!$E$17-Params!$C$13)/(Params!$E$33-Params!$C$33))*($B282-Params!$C$33))),$N$2,"")</f>
        <v/>
      </c>
      <c r="O282" s="1" t="str">
        <f>IF(AND($C282&gt;=Params!$C$13+((Params!$E$17-Params!$C$13)/(Params!$E$33-Params!$C$33))*($B282-Params!$C$33),$C282&gt;=Params!$E$17+((Params!$H$13-Params!$E$17)/(Params!$H$33-Params!$E$33))*($B282-Params!$E$33),$C282&lt;Params!$C$13+((Params!$D$9-Params!$C$13)/(Params!$D$33-Params!$C$33))*($B282-Params!$C$33),$C282&lt;Params!$D$9+((Params!$H$13-Params!$D$9)/(Params!$H$33-Params!$D$33))*($B282-Params!$D$33)),$O$2,"")</f>
        <v>Phonotephrite</v>
      </c>
      <c r="P282" s="1" t="str">
        <f>IF(AND($C282&gt;=Params!$D$9+((Params!$H$13-Params!$D$9)/(Params!$H$33-Params!$D$33))*($B282-Params!$D$33),$C282&gt;=Params!$H$13+((Params!$K$9-Params!$H$13)/(Params!$K$33-Params!$H$33))*($B282-Params!$H$33),$C282&lt;Params!$D$9+((Params!$G$4-Params!$D$9)/(Params!$G$33-Params!$D$33))*($B282-Params!$D$33),$C282&lt;Params!$G$4+((Params!$K$9-Params!$G$4)/(Params!$K$33-Params!$G$33))*($B282-Params!$G$33)),$P$2,"")</f>
        <v/>
      </c>
      <c r="Q282" s="1" t="str">
        <f>IF(AND($C282&gt;=Params!$G$4+((Params!$K$9-Params!$G$4)/(Params!$K$33-Params!$G$33))*($B282-Params!$G$33),$C282&gt;Params!$K$9+((Params!$L$5-Params!$K$9)/(Params!$L$33-Params!$K$33))*($B282-Params!$K$33),$C282&lt;Params!$G$4+((Params!$L$5-Params!$G$4)/(Params!$L$33-Params!$G$33))*($B282-Params!$G$33)),$Q$2,"")</f>
        <v/>
      </c>
      <c r="R282" s="2" t="str">
        <f>IF(AND(OR($B282&lt;Params!$A$33,AND($B282&gt;=Params!$A$33,$B282&lt;Params!$C$33,$C282&gt;=Params!$A$18+((Params!$C$13-Params!$A$18)/(Params!$C$33-Params!$A$33))*($B282-Params!$A$33)),AND($B282&gt;=Params!$C$33,$B282&lt;Params!$D$33,$C282&gt;=Params!$C$13+((Params!$D$9-Params!$C$13)/(Params!$D$33-Params!$C$33))*($B282-Params!$C$33)),AND($B282&gt;=Params!$D$33,$C282&gt;=Params!$D$9+((Params!$G$4-Params!$D$9)/(Params!$G$33-Params!$D$33))*($B282-Params!$D$33))),$C282&lt;Params!$G$4,$B282&gt;0,$C282&gt;0),$R$2,"")</f>
        <v/>
      </c>
      <c r="S282" s="18" t="str">
        <f t="shared" si="4"/>
        <v>Phonotephrite</v>
      </c>
      <c r="T282" s="14" t="str">
        <f>IF(AND($S282&lt;&gt;$J$2,$S282&lt;&gt;$K$2,$S282&lt;&gt;$L$2),"",
IF($S282=$J$2,IF(Data!$C282&gt;=Data!$D282+2,"Hawaiite","Potassic Trachybasalt"),
IF($S282=$K$2,IF(Data!$C282&gt;=Data!$D282+2,"Mugearite","Shoshonite"),
IF($S282=$L$2,(IF(Data!$C282&gt;=Data!$D282+2,"Benmoreite","Latite")),""))))</f>
        <v/>
      </c>
    </row>
    <row r="283" spans="1:20" x14ac:dyDescent="0.2">
      <c r="A283" s="16" t="str">
        <f>Data!$A283</f>
        <v>Behrens et al 2009</v>
      </c>
      <c r="B283" s="27">
        <f>Data!$B283</f>
        <v>49.89</v>
      </c>
      <c r="C283" s="28">
        <f>Data!$C283+Data!$D283</f>
        <v>9.67</v>
      </c>
      <c r="D283" s="1" t="str">
        <f>IF(AND(AND($B283&gt;=Params!$A$33,$B283&lt;Params!$C$33),AND($C283&gt;=Params!$A$32,$C283&lt;Params!$A$26)),$D$2,"")</f>
        <v/>
      </c>
      <c r="E283" s="1" t="str">
        <f>IF(AND(AND($B283&gt;=Params!$C$33,$B283&lt;Params!$F$33),AND($C283&gt;=Params!$C$32,$C283&lt;Params!$C$22)),$E$2,"")</f>
        <v/>
      </c>
      <c r="F283" s="4" t="str">
        <f>IF(AND($B283&gt;=Params!$F$33,$B283&lt;Params!$J$33,$C283&lt;Params!$F$22+((Params!$J$20-Params!$F$22)/(Params!$J$33-Params!$F$33))*($B283-Params!$F$33)),$F$2,"")</f>
        <v/>
      </c>
      <c r="G283" s="4" t="str">
        <f>IF(AND($B283&gt;=Params!$J$33,$B283&lt;Params!$N$33,$C283&lt;Params!$J$20+((Params!$N$18-Params!$J$20)/(Params!$N$33-Params!$J$33))*($B283-Params!$J$33)),$G$2,"")</f>
        <v/>
      </c>
      <c r="H283" s="4" t="str">
        <f>IF(AND($B283&gt;=Params!$N$33,$C283&lt;Params!$N$18+((Params!$Q$16-Params!$N$18)/(Params!$Q$33-Params!$N$33))*($B283-Params!$N$33),C$3&lt;Params!$Q$16+((Params!$S$32-Params!$Q$16)/(Params!$S$33-Params!$Q$33))*($B283-Params!$Q$33)),$H$2,"")</f>
        <v/>
      </c>
      <c r="I283" s="12" t="str">
        <f>IF(AND($B283&gt;=Params!$Q$33,$C283&gt;=Params!$Q$16+((Params!$S$32-Params!$Q$16)/(Params!$S$33-Params!$Q$33))*($B283-Params!$Q$33)),$I$2,"")</f>
        <v/>
      </c>
      <c r="J283" s="1" t="str">
        <f>IF(AND($C283&gt;=Params!$C$22,$C283&lt;Params!$C$22+((Params!$E$17-Params!$C$22)/(Params!$E$33-Params!$C$33))*($B283-Params!$C$33),$C283&lt;Params!$E$17+((Params!$F$22-Params!$E$17)/(Params!$F$33-Params!$E$33))*($B283-Params!$E$33)),$J$2,"")</f>
        <v/>
      </c>
      <c r="K283" s="1" t="str">
        <f>IF(AND($C283&gt;=Params!$E$17+((Params!$F$22-Params!$E$17)/(Params!$F$33-Params!$E$33))*($B283-Params!$E$33),$C283&gt;=Params!$F$22+((Params!$J$20-Params!$F$22)/(Params!$J$33-Params!$F$33))*($B283-Params!$F$33),$C283&lt;Params!$E$17+((Params!$H$13-Params!$E$17)/(Params!$H$33-Params!$E$33))*($B283-Params!$E$33),$C283&lt;Params!$H$13+((Params!$J$20-Params!$H$13)/(Params!$J$33-Params!$H$33))*($B283-Params!$H$33)),$K$2,"")</f>
        <v/>
      </c>
      <c r="L283" s="1" t="str">
        <f>IF(AND($C283&gt;=Params!$H$13+((Params!$J$20-Params!$H$13)/(Params!$J$33-Params!$H$33))*($B283-Params!$H$33),$C283&gt;=Params!$J$20+((Params!$N$18-Params!$J$20)/(Params!$N$33-Params!$J$33))*($B283-Params!$J$33),$C283&lt;Params!$H$13+((Params!$K$9-Params!$H$13)/(Params!$K$33-Params!$H$33))*($B283-Params!$H$33),$C283&lt;Params!$K$9+((Params!$N$18-Params!$K$9)/(Params!$N$33-Params!$K$33))*($B283-Params!$K$33)),$L$2,"")</f>
        <v/>
      </c>
      <c r="M283" s="2" t="str">
        <f>IF(AND($C283&gt;=Params!$K$9+((Params!$N$18-Params!$K$9)/(Params!$N$33-Params!$K$33))*($B283-Params!$K$33),$C283&gt;=Params!$N$18+((Params!$Q$16-Params!$N$18)/(Params!$Q$33-Params!$N313))*($B283-Params!$Q$33),$C283&lt;Params!$K$9+((Params!$L$5-Params!$K$9)/(Params!$L$33-Params!$K$33))*($B283-Params!$K$33),$C283&lt;Params!$L$5+((Params!$Q$4-Params!$L$5)/(Params!$Q$33-Params!$L$33))*($B283-Params!$L$33),$B283&lt;Params!$Q$33),$M$2,"")</f>
        <v/>
      </c>
      <c r="N283" s="3" t="str">
        <f>IF(OR(AND($C283&gt;=Params!$A$26,$B283&gt;=Params!$A$33,$B283&lt;Params!$C$33,$C283&lt;Params!$A$18+((Params!$C$13-Params!$A$18)/(Params!$C$33-Params!$A$33))*($B283-Params!$A$33)),AND($B283&gt;=Params!$C$33,$C283&gt;Params!$C$22+((Params!$E$17-Params!$C$22)/(Params!$E$33-Params!$C$33))*($B283-Params!$C$33),$C283&lt;Params!$C$13+((Params!$E$17-Params!$C$13)/(Params!$E$33-Params!$C$33))*($B283-Params!$C$33))),$N$2,"")</f>
        <v/>
      </c>
      <c r="O283" s="1" t="str">
        <f>IF(AND($C283&gt;=Params!$C$13+((Params!$E$17-Params!$C$13)/(Params!$E$33-Params!$C$33))*($B283-Params!$C$33),$C283&gt;=Params!$E$17+((Params!$H$13-Params!$E$17)/(Params!$H$33-Params!$E$33))*($B283-Params!$E$33),$C283&lt;Params!$C$13+((Params!$D$9-Params!$C$13)/(Params!$D$33-Params!$C$33))*($B283-Params!$C$33),$C283&lt;Params!$D$9+((Params!$H$13-Params!$D$9)/(Params!$H$33-Params!$D$33))*($B283-Params!$D$33)),$O$2,"")</f>
        <v>Phonotephrite</v>
      </c>
      <c r="P283" s="1" t="str">
        <f>IF(AND($C283&gt;=Params!$D$9+((Params!$H$13-Params!$D$9)/(Params!$H$33-Params!$D$33))*($B283-Params!$D$33),$C283&gt;=Params!$H$13+((Params!$K$9-Params!$H$13)/(Params!$K$33-Params!$H$33))*($B283-Params!$H$33),$C283&lt;Params!$D$9+((Params!$G$4-Params!$D$9)/(Params!$G$33-Params!$D$33))*($B283-Params!$D$33),$C283&lt;Params!$G$4+((Params!$K$9-Params!$G$4)/(Params!$K$33-Params!$G$33))*($B283-Params!$G$33)),$P$2,"")</f>
        <v/>
      </c>
      <c r="Q283" s="1" t="str">
        <f>IF(AND($C283&gt;=Params!$G$4+((Params!$K$9-Params!$G$4)/(Params!$K$33-Params!$G$33))*($B283-Params!$G$33),$C283&gt;Params!$K$9+((Params!$L$5-Params!$K$9)/(Params!$L$33-Params!$K$33))*($B283-Params!$K$33),$C283&lt;Params!$G$4+((Params!$L$5-Params!$G$4)/(Params!$L$33-Params!$G$33))*($B283-Params!$G$33)),$Q$2,"")</f>
        <v/>
      </c>
      <c r="R283" s="2" t="str">
        <f>IF(AND(OR($B283&lt;Params!$A$33,AND($B283&gt;=Params!$A$33,$B283&lt;Params!$C$33,$C283&gt;=Params!$A$18+((Params!$C$13-Params!$A$18)/(Params!$C$33-Params!$A$33))*($B283-Params!$A$33)),AND($B283&gt;=Params!$C$33,$B283&lt;Params!$D$33,$C283&gt;=Params!$C$13+((Params!$D$9-Params!$C$13)/(Params!$D$33-Params!$C$33))*($B283-Params!$C$33)),AND($B283&gt;=Params!$D$33,$C283&gt;=Params!$D$9+((Params!$G$4-Params!$D$9)/(Params!$G$33-Params!$D$33))*($B283-Params!$D$33))),$C283&lt;Params!$G$4,$B283&gt;0,$C283&gt;0),$R$2,"")</f>
        <v/>
      </c>
      <c r="S283" s="18" t="str">
        <f t="shared" si="4"/>
        <v>Phonotephrite</v>
      </c>
      <c r="T283" s="14" t="str">
        <f>IF(AND($S283&lt;&gt;$J$2,$S283&lt;&gt;$K$2,$S283&lt;&gt;$L$2),"",
IF($S283=$J$2,IF(Data!$C283&gt;=Data!$D283+2,"Hawaiite","Potassic Trachybasalt"),
IF($S283=$K$2,IF(Data!$C283&gt;=Data!$D283+2,"Mugearite","Shoshonite"),
IF($S283=$L$2,(IF(Data!$C283&gt;=Data!$D283+2,"Benmoreite","Latite")),""))))</f>
        <v/>
      </c>
    </row>
    <row r="284" spans="1:20" x14ac:dyDescent="0.2">
      <c r="A284" s="16" t="str">
        <f>Data!$A284</f>
        <v>Behrens et al 2009</v>
      </c>
      <c r="B284" s="27">
        <f>Data!$B284</f>
        <v>49.89</v>
      </c>
      <c r="C284" s="28">
        <f>Data!$C284+Data!$D284</f>
        <v>9.67</v>
      </c>
      <c r="D284" s="1" t="str">
        <f>IF(AND(AND($B284&gt;=Params!$A$33,$B284&lt;Params!$C$33),AND($C284&gt;=Params!$A$32,$C284&lt;Params!$A$26)),$D$2,"")</f>
        <v/>
      </c>
      <c r="E284" s="1" t="str">
        <f>IF(AND(AND($B284&gt;=Params!$C$33,$B284&lt;Params!$F$33),AND($C284&gt;=Params!$C$32,$C284&lt;Params!$C$22)),$E$2,"")</f>
        <v/>
      </c>
      <c r="F284" s="4" t="str">
        <f>IF(AND($B284&gt;=Params!$F$33,$B284&lt;Params!$J$33,$C284&lt;Params!$F$22+((Params!$J$20-Params!$F$22)/(Params!$J$33-Params!$F$33))*($B284-Params!$F$33)),$F$2,"")</f>
        <v/>
      </c>
      <c r="G284" s="4" t="str">
        <f>IF(AND($B284&gt;=Params!$J$33,$B284&lt;Params!$N$33,$C284&lt;Params!$J$20+((Params!$N$18-Params!$J$20)/(Params!$N$33-Params!$J$33))*($B284-Params!$J$33)),$G$2,"")</f>
        <v/>
      </c>
      <c r="H284" s="4" t="str">
        <f>IF(AND($B284&gt;=Params!$N$33,$C284&lt;Params!$N$18+((Params!$Q$16-Params!$N$18)/(Params!$Q$33-Params!$N$33))*($B284-Params!$N$33),C$3&lt;Params!$Q$16+((Params!$S$32-Params!$Q$16)/(Params!$S$33-Params!$Q$33))*($B284-Params!$Q$33)),$H$2,"")</f>
        <v/>
      </c>
      <c r="I284" s="12" t="str">
        <f>IF(AND($B284&gt;=Params!$Q$33,$C284&gt;=Params!$Q$16+((Params!$S$32-Params!$Q$16)/(Params!$S$33-Params!$Q$33))*($B284-Params!$Q$33)),$I$2,"")</f>
        <v/>
      </c>
      <c r="J284" s="1" t="str">
        <f>IF(AND($C284&gt;=Params!$C$22,$C284&lt;Params!$C$22+((Params!$E$17-Params!$C$22)/(Params!$E$33-Params!$C$33))*($B284-Params!$C$33),$C284&lt;Params!$E$17+((Params!$F$22-Params!$E$17)/(Params!$F$33-Params!$E$33))*($B284-Params!$E$33)),$J$2,"")</f>
        <v/>
      </c>
      <c r="K284" s="1" t="str">
        <f>IF(AND($C284&gt;=Params!$E$17+((Params!$F$22-Params!$E$17)/(Params!$F$33-Params!$E$33))*($B284-Params!$E$33),$C284&gt;=Params!$F$22+((Params!$J$20-Params!$F$22)/(Params!$J$33-Params!$F$33))*($B284-Params!$F$33),$C284&lt;Params!$E$17+((Params!$H$13-Params!$E$17)/(Params!$H$33-Params!$E$33))*($B284-Params!$E$33),$C284&lt;Params!$H$13+((Params!$J$20-Params!$H$13)/(Params!$J$33-Params!$H$33))*($B284-Params!$H$33)),$K$2,"")</f>
        <v/>
      </c>
      <c r="L284" s="1" t="str">
        <f>IF(AND($C284&gt;=Params!$H$13+((Params!$J$20-Params!$H$13)/(Params!$J$33-Params!$H$33))*($B284-Params!$H$33),$C284&gt;=Params!$J$20+((Params!$N$18-Params!$J$20)/(Params!$N$33-Params!$J$33))*($B284-Params!$J$33),$C284&lt;Params!$H$13+((Params!$K$9-Params!$H$13)/(Params!$K$33-Params!$H$33))*($B284-Params!$H$33),$C284&lt;Params!$K$9+((Params!$N$18-Params!$K$9)/(Params!$N$33-Params!$K$33))*($B284-Params!$K$33)),$L$2,"")</f>
        <v/>
      </c>
      <c r="M284" s="2" t="str">
        <f>IF(AND($C284&gt;=Params!$K$9+((Params!$N$18-Params!$K$9)/(Params!$N$33-Params!$K$33))*($B284-Params!$K$33),$C284&gt;=Params!$N$18+((Params!$Q$16-Params!$N$18)/(Params!$Q$33-Params!$N314))*($B284-Params!$Q$33),$C284&lt;Params!$K$9+((Params!$L$5-Params!$K$9)/(Params!$L$33-Params!$K$33))*($B284-Params!$K$33),$C284&lt;Params!$L$5+((Params!$Q$4-Params!$L$5)/(Params!$Q$33-Params!$L$33))*($B284-Params!$L$33),$B284&lt;Params!$Q$33),$M$2,"")</f>
        <v/>
      </c>
      <c r="N284" s="3" t="str">
        <f>IF(OR(AND($C284&gt;=Params!$A$26,$B284&gt;=Params!$A$33,$B284&lt;Params!$C$33,$C284&lt;Params!$A$18+((Params!$C$13-Params!$A$18)/(Params!$C$33-Params!$A$33))*($B284-Params!$A$33)),AND($B284&gt;=Params!$C$33,$C284&gt;Params!$C$22+((Params!$E$17-Params!$C$22)/(Params!$E$33-Params!$C$33))*($B284-Params!$C$33),$C284&lt;Params!$C$13+((Params!$E$17-Params!$C$13)/(Params!$E$33-Params!$C$33))*($B284-Params!$C$33))),$N$2,"")</f>
        <v/>
      </c>
      <c r="O284" s="1" t="str">
        <f>IF(AND($C284&gt;=Params!$C$13+((Params!$E$17-Params!$C$13)/(Params!$E$33-Params!$C$33))*($B284-Params!$C$33),$C284&gt;=Params!$E$17+((Params!$H$13-Params!$E$17)/(Params!$H$33-Params!$E$33))*($B284-Params!$E$33),$C284&lt;Params!$C$13+((Params!$D$9-Params!$C$13)/(Params!$D$33-Params!$C$33))*($B284-Params!$C$33),$C284&lt;Params!$D$9+((Params!$H$13-Params!$D$9)/(Params!$H$33-Params!$D$33))*($B284-Params!$D$33)),$O$2,"")</f>
        <v>Phonotephrite</v>
      </c>
      <c r="P284" s="1" t="str">
        <f>IF(AND($C284&gt;=Params!$D$9+((Params!$H$13-Params!$D$9)/(Params!$H$33-Params!$D$33))*($B284-Params!$D$33),$C284&gt;=Params!$H$13+((Params!$K$9-Params!$H$13)/(Params!$K$33-Params!$H$33))*($B284-Params!$H$33),$C284&lt;Params!$D$9+((Params!$G$4-Params!$D$9)/(Params!$G$33-Params!$D$33))*($B284-Params!$D$33),$C284&lt;Params!$G$4+((Params!$K$9-Params!$G$4)/(Params!$K$33-Params!$G$33))*($B284-Params!$G$33)),$P$2,"")</f>
        <v/>
      </c>
      <c r="Q284" s="1" t="str">
        <f>IF(AND($C284&gt;=Params!$G$4+((Params!$K$9-Params!$G$4)/(Params!$K$33-Params!$G$33))*($B284-Params!$G$33),$C284&gt;Params!$K$9+((Params!$L$5-Params!$K$9)/(Params!$L$33-Params!$K$33))*($B284-Params!$K$33),$C284&lt;Params!$G$4+((Params!$L$5-Params!$G$4)/(Params!$L$33-Params!$G$33))*($B284-Params!$G$33)),$Q$2,"")</f>
        <v/>
      </c>
      <c r="R284" s="2" t="str">
        <f>IF(AND(OR($B284&lt;Params!$A$33,AND($B284&gt;=Params!$A$33,$B284&lt;Params!$C$33,$C284&gt;=Params!$A$18+((Params!$C$13-Params!$A$18)/(Params!$C$33-Params!$A$33))*($B284-Params!$A$33)),AND($B284&gt;=Params!$C$33,$B284&lt;Params!$D$33,$C284&gt;=Params!$C$13+((Params!$D$9-Params!$C$13)/(Params!$D$33-Params!$C$33))*($B284-Params!$C$33)),AND($B284&gt;=Params!$D$33,$C284&gt;=Params!$D$9+((Params!$G$4-Params!$D$9)/(Params!$G$33-Params!$D$33))*($B284-Params!$D$33))),$C284&lt;Params!$G$4,$B284&gt;0,$C284&gt;0),$R$2,"")</f>
        <v/>
      </c>
      <c r="S284" s="18" t="str">
        <f t="shared" si="4"/>
        <v>Phonotephrite</v>
      </c>
      <c r="T284" s="14" t="str">
        <f>IF(AND($S284&lt;&gt;$J$2,$S284&lt;&gt;$K$2,$S284&lt;&gt;$L$2),"",
IF($S284=$J$2,IF(Data!$C284&gt;=Data!$D284+2,"Hawaiite","Potassic Trachybasalt"),
IF($S284=$K$2,IF(Data!$C284&gt;=Data!$D284+2,"Mugearite","Shoshonite"),
IF($S284=$L$2,(IF(Data!$C284&gt;=Data!$D284+2,"Benmoreite","Latite")),""))))</f>
        <v/>
      </c>
    </row>
    <row r="285" spans="1:20" x14ac:dyDescent="0.2">
      <c r="A285" s="16" t="str">
        <f>Data!$A285</f>
        <v>Behrens et al 2009</v>
      </c>
      <c r="B285" s="27">
        <f>Data!$B285</f>
        <v>49.89</v>
      </c>
      <c r="C285" s="28">
        <f>Data!$C285+Data!$D285</f>
        <v>9.67</v>
      </c>
      <c r="D285" s="1" t="str">
        <f>IF(AND(AND($B285&gt;=Params!$A$33,$B285&lt;Params!$C$33),AND($C285&gt;=Params!$A$32,$C285&lt;Params!$A$26)),$D$2,"")</f>
        <v/>
      </c>
      <c r="E285" s="1" t="str">
        <f>IF(AND(AND($B285&gt;=Params!$C$33,$B285&lt;Params!$F$33),AND($C285&gt;=Params!$C$32,$C285&lt;Params!$C$22)),$E$2,"")</f>
        <v/>
      </c>
      <c r="F285" s="4" t="str">
        <f>IF(AND($B285&gt;=Params!$F$33,$B285&lt;Params!$J$33,$C285&lt;Params!$F$22+((Params!$J$20-Params!$F$22)/(Params!$J$33-Params!$F$33))*($B285-Params!$F$33)),$F$2,"")</f>
        <v/>
      </c>
      <c r="G285" s="4" t="str">
        <f>IF(AND($B285&gt;=Params!$J$33,$B285&lt;Params!$N$33,$C285&lt;Params!$J$20+((Params!$N$18-Params!$J$20)/(Params!$N$33-Params!$J$33))*($B285-Params!$J$33)),$G$2,"")</f>
        <v/>
      </c>
      <c r="H285" s="4" t="str">
        <f>IF(AND($B285&gt;=Params!$N$33,$C285&lt;Params!$N$18+((Params!$Q$16-Params!$N$18)/(Params!$Q$33-Params!$N$33))*($B285-Params!$N$33),C$3&lt;Params!$Q$16+((Params!$S$32-Params!$Q$16)/(Params!$S$33-Params!$Q$33))*($B285-Params!$Q$33)),$H$2,"")</f>
        <v/>
      </c>
      <c r="I285" s="12" t="str">
        <f>IF(AND($B285&gt;=Params!$Q$33,$C285&gt;=Params!$Q$16+((Params!$S$32-Params!$Q$16)/(Params!$S$33-Params!$Q$33))*($B285-Params!$Q$33)),$I$2,"")</f>
        <v/>
      </c>
      <c r="J285" s="1" t="str">
        <f>IF(AND($C285&gt;=Params!$C$22,$C285&lt;Params!$C$22+((Params!$E$17-Params!$C$22)/(Params!$E$33-Params!$C$33))*($B285-Params!$C$33),$C285&lt;Params!$E$17+((Params!$F$22-Params!$E$17)/(Params!$F$33-Params!$E$33))*($B285-Params!$E$33)),$J$2,"")</f>
        <v/>
      </c>
      <c r="K285" s="1" t="str">
        <f>IF(AND($C285&gt;=Params!$E$17+((Params!$F$22-Params!$E$17)/(Params!$F$33-Params!$E$33))*($B285-Params!$E$33),$C285&gt;=Params!$F$22+((Params!$J$20-Params!$F$22)/(Params!$J$33-Params!$F$33))*($B285-Params!$F$33),$C285&lt;Params!$E$17+((Params!$H$13-Params!$E$17)/(Params!$H$33-Params!$E$33))*($B285-Params!$E$33),$C285&lt;Params!$H$13+((Params!$J$20-Params!$H$13)/(Params!$J$33-Params!$H$33))*($B285-Params!$H$33)),$K$2,"")</f>
        <v/>
      </c>
      <c r="L285" s="1" t="str">
        <f>IF(AND($C285&gt;=Params!$H$13+((Params!$J$20-Params!$H$13)/(Params!$J$33-Params!$H$33))*($B285-Params!$H$33),$C285&gt;=Params!$J$20+((Params!$N$18-Params!$J$20)/(Params!$N$33-Params!$J$33))*($B285-Params!$J$33),$C285&lt;Params!$H$13+((Params!$K$9-Params!$H$13)/(Params!$K$33-Params!$H$33))*($B285-Params!$H$33),$C285&lt;Params!$K$9+((Params!$N$18-Params!$K$9)/(Params!$N$33-Params!$K$33))*($B285-Params!$K$33)),$L$2,"")</f>
        <v/>
      </c>
      <c r="M285" s="2" t="str">
        <f>IF(AND($C285&gt;=Params!$K$9+((Params!$N$18-Params!$K$9)/(Params!$N$33-Params!$K$33))*($B285-Params!$K$33),$C285&gt;=Params!$N$18+((Params!$Q$16-Params!$N$18)/(Params!$Q$33-Params!$N315))*($B285-Params!$Q$33),$C285&lt;Params!$K$9+((Params!$L$5-Params!$K$9)/(Params!$L$33-Params!$K$33))*($B285-Params!$K$33),$C285&lt;Params!$L$5+((Params!$Q$4-Params!$L$5)/(Params!$Q$33-Params!$L$33))*($B285-Params!$L$33),$B285&lt;Params!$Q$33),$M$2,"")</f>
        <v/>
      </c>
      <c r="N285" s="3" t="str">
        <f>IF(OR(AND($C285&gt;=Params!$A$26,$B285&gt;=Params!$A$33,$B285&lt;Params!$C$33,$C285&lt;Params!$A$18+((Params!$C$13-Params!$A$18)/(Params!$C$33-Params!$A$33))*($B285-Params!$A$33)),AND($B285&gt;=Params!$C$33,$C285&gt;Params!$C$22+((Params!$E$17-Params!$C$22)/(Params!$E$33-Params!$C$33))*($B285-Params!$C$33),$C285&lt;Params!$C$13+((Params!$E$17-Params!$C$13)/(Params!$E$33-Params!$C$33))*($B285-Params!$C$33))),$N$2,"")</f>
        <v/>
      </c>
      <c r="O285" s="1" t="str">
        <f>IF(AND($C285&gt;=Params!$C$13+((Params!$E$17-Params!$C$13)/(Params!$E$33-Params!$C$33))*($B285-Params!$C$33),$C285&gt;=Params!$E$17+((Params!$H$13-Params!$E$17)/(Params!$H$33-Params!$E$33))*($B285-Params!$E$33),$C285&lt;Params!$C$13+((Params!$D$9-Params!$C$13)/(Params!$D$33-Params!$C$33))*($B285-Params!$C$33),$C285&lt;Params!$D$9+((Params!$H$13-Params!$D$9)/(Params!$H$33-Params!$D$33))*($B285-Params!$D$33)),$O$2,"")</f>
        <v>Phonotephrite</v>
      </c>
      <c r="P285" s="1" t="str">
        <f>IF(AND($C285&gt;=Params!$D$9+((Params!$H$13-Params!$D$9)/(Params!$H$33-Params!$D$33))*($B285-Params!$D$33),$C285&gt;=Params!$H$13+((Params!$K$9-Params!$H$13)/(Params!$K$33-Params!$H$33))*($B285-Params!$H$33),$C285&lt;Params!$D$9+((Params!$G$4-Params!$D$9)/(Params!$G$33-Params!$D$33))*($B285-Params!$D$33),$C285&lt;Params!$G$4+((Params!$K$9-Params!$G$4)/(Params!$K$33-Params!$G$33))*($B285-Params!$G$33)),$P$2,"")</f>
        <v/>
      </c>
      <c r="Q285" s="1" t="str">
        <f>IF(AND($C285&gt;=Params!$G$4+((Params!$K$9-Params!$G$4)/(Params!$K$33-Params!$G$33))*($B285-Params!$G$33),$C285&gt;Params!$K$9+((Params!$L$5-Params!$K$9)/(Params!$L$33-Params!$K$33))*($B285-Params!$K$33),$C285&lt;Params!$G$4+((Params!$L$5-Params!$G$4)/(Params!$L$33-Params!$G$33))*($B285-Params!$G$33)),$Q$2,"")</f>
        <v/>
      </c>
      <c r="R285" s="2" t="str">
        <f>IF(AND(OR($B285&lt;Params!$A$33,AND($B285&gt;=Params!$A$33,$B285&lt;Params!$C$33,$C285&gt;=Params!$A$18+((Params!$C$13-Params!$A$18)/(Params!$C$33-Params!$A$33))*($B285-Params!$A$33)),AND($B285&gt;=Params!$C$33,$B285&lt;Params!$D$33,$C285&gt;=Params!$C$13+((Params!$D$9-Params!$C$13)/(Params!$D$33-Params!$C$33))*($B285-Params!$C$33)),AND($B285&gt;=Params!$D$33,$C285&gt;=Params!$D$9+((Params!$G$4-Params!$D$9)/(Params!$G$33-Params!$D$33))*($B285-Params!$D$33))),$C285&lt;Params!$G$4,$B285&gt;0,$C285&gt;0),$R$2,"")</f>
        <v/>
      </c>
      <c r="S285" s="18" t="str">
        <f t="shared" si="4"/>
        <v>Phonotephrite</v>
      </c>
      <c r="T285" s="14" t="str">
        <f>IF(AND($S285&lt;&gt;$J$2,$S285&lt;&gt;$K$2,$S285&lt;&gt;$L$2),"",
IF($S285=$J$2,IF(Data!$C285&gt;=Data!$D285+2,"Hawaiite","Potassic Trachybasalt"),
IF($S285=$K$2,IF(Data!$C285&gt;=Data!$D285+2,"Mugearite","Shoshonite"),
IF($S285=$L$2,(IF(Data!$C285&gt;=Data!$D285+2,"Benmoreite","Latite")),""))))</f>
        <v/>
      </c>
    </row>
    <row r="286" spans="1:20" x14ac:dyDescent="0.2">
      <c r="A286" s="16" t="str">
        <f>Data!$A286</f>
        <v>Behrens et al 2009</v>
      </c>
      <c r="B286" s="27">
        <f>Data!$B286</f>
        <v>49.89</v>
      </c>
      <c r="C286" s="28">
        <f>Data!$C286+Data!$D286</f>
        <v>9.67</v>
      </c>
      <c r="D286" s="1" t="str">
        <f>IF(AND(AND($B286&gt;=Params!$A$33,$B286&lt;Params!$C$33),AND($C286&gt;=Params!$A$32,$C286&lt;Params!$A$26)),$D$2,"")</f>
        <v/>
      </c>
      <c r="E286" s="1" t="str">
        <f>IF(AND(AND($B286&gt;=Params!$C$33,$B286&lt;Params!$F$33),AND($C286&gt;=Params!$C$32,$C286&lt;Params!$C$22)),$E$2,"")</f>
        <v/>
      </c>
      <c r="F286" s="4" t="str">
        <f>IF(AND($B286&gt;=Params!$F$33,$B286&lt;Params!$J$33,$C286&lt;Params!$F$22+((Params!$J$20-Params!$F$22)/(Params!$J$33-Params!$F$33))*($B286-Params!$F$33)),$F$2,"")</f>
        <v/>
      </c>
      <c r="G286" s="4" t="str">
        <f>IF(AND($B286&gt;=Params!$J$33,$B286&lt;Params!$N$33,$C286&lt;Params!$J$20+((Params!$N$18-Params!$J$20)/(Params!$N$33-Params!$J$33))*($B286-Params!$J$33)),$G$2,"")</f>
        <v/>
      </c>
      <c r="H286" s="4" t="str">
        <f>IF(AND($B286&gt;=Params!$N$33,$C286&lt;Params!$N$18+((Params!$Q$16-Params!$N$18)/(Params!$Q$33-Params!$N$33))*($B286-Params!$N$33),C$3&lt;Params!$Q$16+((Params!$S$32-Params!$Q$16)/(Params!$S$33-Params!$Q$33))*($B286-Params!$Q$33)),$H$2,"")</f>
        <v/>
      </c>
      <c r="I286" s="12" t="str">
        <f>IF(AND($B286&gt;=Params!$Q$33,$C286&gt;=Params!$Q$16+((Params!$S$32-Params!$Q$16)/(Params!$S$33-Params!$Q$33))*($B286-Params!$Q$33)),$I$2,"")</f>
        <v/>
      </c>
      <c r="J286" s="1" t="str">
        <f>IF(AND($C286&gt;=Params!$C$22,$C286&lt;Params!$C$22+((Params!$E$17-Params!$C$22)/(Params!$E$33-Params!$C$33))*($B286-Params!$C$33),$C286&lt;Params!$E$17+((Params!$F$22-Params!$E$17)/(Params!$F$33-Params!$E$33))*($B286-Params!$E$33)),$J$2,"")</f>
        <v/>
      </c>
      <c r="K286" s="1" t="str">
        <f>IF(AND($C286&gt;=Params!$E$17+((Params!$F$22-Params!$E$17)/(Params!$F$33-Params!$E$33))*($B286-Params!$E$33),$C286&gt;=Params!$F$22+((Params!$J$20-Params!$F$22)/(Params!$J$33-Params!$F$33))*($B286-Params!$F$33),$C286&lt;Params!$E$17+((Params!$H$13-Params!$E$17)/(Params!$H$33-Params!$E$33))*($B286-Params!$E$33),$C286&lt;Params!$H$13+((Params!$J$20-Params!$H$13)/(Params!$J$33-Params!$H$33))*($B286-Params!$H$33)),$K$2,"")</f>
        <v/>
      </c>
      <c r="L286" s="1" t="str">
        <f>IF(AND($C286&gt;=Params!$H$13+((Params!$J$20-Params!$H$13)/(Params!$J$33-Params!$H$33))*($B286-Params!$H$33),$C286&gt;=Params!$J$20+((Params!$N$18-Params!$J$20)/(Params!$N$33-Params!$J$33))*($B286-Params!$J$33),$C286&lt;Params!$H$13+((Params!$K$9-Params!$H$13)/(Params!$K$33-Params!$H$33))*($B286-Params!$H$33),$C286&lt;Params!$K$9+((Params!$N$18-Params!$K$9)/(Params!$N$33-Params!$K$33))*($B286-Params!$K$33)),$L$2,"")</f>
        <v/>
      </c>
      <c r="M286" s="2" t="str">
        <f>IF(AND($C286&gt;=Params!$K$9+((Params!$N$18-Params!$K$9)/(Params!$N$33-Params!$K$33))*($B286-Params!$K$33),$C286&gt;=Params!$N$18+((Params!$Q$16-Params!$N$18)/(Params!$Q$33-Params!$N316))*($B286-Params!$Q$33),$C286&lt;Params!$K$9+((Params!$L$5-Params!$K$9)/(Params!$L$33-Params!$K$33))*($B286-Params!$K$33),$C286&lt;Params!$L$5+((Params!$Q$4-Params!$L$5)/(Params!$Q$33-Params!$L$33))*($B286-Params!$L$33),$B286&lt;Params!$Q$33),$M$2,"")</f>
        <v/>
      </c>
      <c r="N286" s="3" t="str">
        <f>IF(OR(AND($C286&gt;=Params!$A$26,$B286&gt;=Params!$A$33,$B286&lt;Params!$C$33,$C286&lt;Params!$A$18+((Params!$C$13-Params!$A$18)/(Params!$C$33-Params!$A$33))*($B286-Params!$A$33)),AND($B286&gt;=Params!$C$33,$C286&gt;Params!$C$22+((Params!$E$17-Params!$C$22)/(Params!$E$33-Params!$C$33))*($B286-Params!$C$33),$C286&lt;Params!$C$13+((Params!$E$17-Params!$C$13)/(Params!$E$33-Params!$C$33))*($B286-Params!$C$33))),$N$2,"")</f>
        <v/>
      </c>
      <c r="O286" s="1" t="str">
        <f>IF(AND($C286&gt;=Params!$C$13+((Params!$E$17-Params!$C$13)/(Params!$E$33-Params!$C$33))*($B286-Params!$C$33),$C286&gt;=Params!$E$17+((Params!$H$13-Params!$E$17)/(Params!$H$33-Params!$E$33))*($B286-Params!$E$33),$C286&lt;Params!$C$13+((Params!$D$9-Params!$C$13)/(Params!$D$33-Params!$C$33))*($B286-Params!$C$33),$C286&lt;Params!$D$9+((Params!$H$13-Params!$D$9)/(Params!$H$33-Params!$D$33))*($B286-Params!$D$33)),$O$2,"")</f>
        <v>Phonotephrite</v>
      </c>
      <c r="P286" s="1" t="str">
        <f>IF(AND($C286&gt;=Params!$D$9+((Params!$H$13-Params!$D$9)/(Params!$H$33-Params!$D$33))*($B286-Params!$D$33),$C286&gt;=Params!$H$13+((Params!$K$9-Params!$H$13)/(Params!$K$33-Params!$H$33))*($B286-Params!$H$33),$C286&lt;Params!$D$9+((Params!$G$4-Params!$D$9)/(Params!$G$33-Params!$D$33))*($B286-Params!$D$33),$C286&lt;Params!$G$4+((Params!$K$9-Params!$G$4)/(Params!$K$33-Params!$G$33))*($B286-Params!$G$33)),$P$2,"")</f>
        <v/>
      </c>
      <c r="Q286" s="1" t="str">
        <f>IF(AND($C286&gt;=Params!$G$4+((Params!$K$9-Params!$G$4)/(Params!$K$33-Params!$G$33))*($B286-Params!$G$33),$C286&gt;Params!$K$9+((Params!$L$5-Params!$K$9)/(Params!$L$33-Params!$K$33))*($B286-Params!$K$33),$C286&lt;Params!$G$4+((Params!$L$5-Params!$G$4)/(Params!$L$33-Params!$G$33))*($B286-Params!$G$33)),$Q$2,"")</f>
        <v/>
      </c>
      <c r="R286" s="2" t="str">
        <f>IF(AND(OR($B286&lt;Params!$A$33,AND($B286&gt;=Params!$A$33,$B286&lt;Params!$C$33,$C286&gt;=Params!$A$18+((Params!$C$13-Params!$A$18)/(Params!$C$33-Params!$A$33))*($B286-Params!$A$33)),AND($B286&gt;=Params!$C$33,$B286&lt;Params!$D$33,$C286&gt;=Params!$C$13+((Params!$D$9-Params!$C$13)/(Params!$D$33-Params!$C$33))*($B286-Params!$C$33)),AND($B286&gt;=Params!$D$33,$C286&gt;=Params!$D$9+((Params!$G$4-Params!$D$9)/(Params!$G$33-Params!$D$33))*($B286-Params!$D$33))),$C286&lt;Params!$G$4,$B286&gt;0,$C286&gt;0),$R$2,"")</f>
        <v/>
      </c>
      <c r="S286" s="18" t="str">
        <f t="shared" si="4"/>
        <v>Phonotephrite</v>
      </c>
      <c r="T286" s="14" t="str">
        <f>IF(AND($S286&lt;&gt;$J$2,$S286&lt;&gt;$K$2,$S286&lt;&gt;$L$2),"",
IF($S286=$J$2,IF(Data!$C286&gt;=Data!$D286+2,"Hawaiite","Potassic Trachybasalt"),
IF($S286=$K$2,IF(Data!$C286&gt;=Data!$D286+2,"Mugearite","Shoshonite"),
IF($S286=$L$2,(IF(Data!$C286&gt;=Data!$D286+2,"Benmoreite","Latite")),""))))</f>
        <v/>
      </c>
    </row>
    <row r="287" spans="1:20" x14ac:dyDescent="0.2">
      <c r="A287" s="16" t="str">
        <f>Data!$A287</f>
        <v>Behrens et al 2009</v>
      </c>
      <c r="B287" s="27">
        <f>Data!$B287</f>
        <v>49.89</v>
      </c>
      <c r="C287" s="28">
        <f>Data!$C287+Data!$D287</f>
        <v>9.67</v>
      </c>
      <c r="D287" s="1" t="str">
        <f>IF(AND(AND($B287&gt;=Params!$A$33,$B287&lt;Params!$C$33),AND($C287&gt;=Params!$A$32,$C287&lt;Params!$A$26)),$D$2,"")</f>
        <v/>
      </c>
      <c r="E287" s="1" t="str">
        <f>IF(AND(AND($B287&gt;=Params!$C$33,$B287&lt;Params!$F$33),AND($C287&gt;=Params!$C$32,$C287&lt;Params!$C$22)),$E$2,"")</f>
        <v/>
      </c>
      <c r="F287" s="4" t="str">
        <f>IF(AND($B287&gt;=Params!$F$33,$B287&lt;Params!$J$33,$C287&lt;Params!$F$22+((Params!$J$20-Params!$F$22)/(Params!$J$33-Params!$F$33))*($B287-Params!$F$33)),$F$2,"")</f>
        <v/>
      </c>
      <c r="G287" s="4" t="str">
        <f>IF(AND($B287&gt;=Params!$J$33,$B287&lt;Params!$N$33,$C287&lt;Params!$J$20+((Params!$N$18-Params!$J$20)/(Params!$N$33-Params!$J$33))*($B287-Params!$J$33)),$G$2,"")</f>
        <v/>
      </c>
      <c r="H287" s="4" t="str">
        <f>IF(AND($B287&gt;=Params!$N$33,$C287&lt;Params!$N$18+((Params!$Q$16-Params!$N$18)/(Params!$Q$33-Params!$N$33))*($B287-Params!$N$33),C$3&lt;Params!$Q$16+((Params!$S$32-Params!$Q$16)/(Params!$S$33-Params!$Q$33))*($B287-Params!$Q$33)),$H$2,"")</f>
        <v/>
      </c>
      <c r="I287" s="12" t="str">
        <f>IF(AND($B287&gt;=Params!$Q$33,$C287&gt;=Params!$Q$16+((Params!$S$32-Params!$Q$16)/(Params!$S$33-Params!$Q$33))*($B287-Params!$Q$33)),$I$2,"")</f>
        <v/>
      </c>
      <c r="J287" s="1" t="str">
        <f>IF(AND($C287&gt;=Params!$C$22,$C287&lt;Params!$C$22+((Params!$E$17-Params!$C$22)/(Params!$E$33-Params!$C$33))*($B287-Params!$C$33),$C287&lt;Params!$E$17+((Params!$F$22-Params!$E$17)/(Params!$F$33-Params!$E$33))*($B287-Params!$E$33)),$J$2,"")</f>
        <v/>
      </c>
      <c r="K287" s="1" t="str">
        <f>IF(AND($C287&gt;=Params!$E$17+((Params!$F$22-Params!$E$17)/(Params!$F$33-Params!$E$33))*($B287-Params!$E$33),$C287&gt;=Params!$F$22+((Params!$J$20-Params!$F$22)/(Params!$J$33-Params!$F$33))*($B287-Params!$F$33),$C287&lt;Params!$E$17+((Params!$H$13-Params!$E$17)/(Params!$H$33-Params!$E$33))*($B287-Params!$E$33),$C287&lt;Params!$H$13+((Params!$J$20-Params!$H$13)/(Params!$J$33-Params!$H$33))*($B287-Params!$H$33)),$K$2,"")</f>
        <v/>
      </c>
      <c r="L287" s="1" t="str">
        <f>IF(AND($C287&gt;=Params!$H$13+((Params!$J$20-Params!$H$13)/(Params!$J$33-Params!$H$33))*($B287-Params!$H$33),$C287&gt;=Params!$J$20+((Params!$N$18-Params!$J$20)/(Params!$N$33-Params!$J$33))*($B287-Params!$J$33),$C287&lt;Params!$H$13+((Params!$K$9-Params!$H$13)/(Params!$K$33-Params!$H$33))*($B287-Params!$H$33),$C287&lt;Params!$K$9+((Params!$N$18-Params!$K$9)/(Params!$N$33-Params!$K$33))*($B287-Params!$K$33)),$L$2,"")</f>
        <v/>
      </c>
      <c r="M287" s="2" t="str">
        <f>IF(AND($C287&gt;=Params!$K$9+((Params!$N$18-Params!$K$9)/(Params!$N$33-Params!$K$33))*($B287-Params!$K$33),$C287&gt;=Params!$N$18+((Params!$Q$16-Params!$N$18)/(Params!$Q$33-Params!$N317))*($B287-Params!$Q$33),$C287&lt;Params!$K$9+((Params!$L$5-Params!$K$9)/(Params!$L$33-Params!$K$33))*($B287-Params!$K$33),$C287&lt;Params!$L$5+((Params!$Q$4-Params!$L$5)/(Params!$Q$33-Params!$L$33))*($B287-Params!$L$33),$B287&lt;Params!$Q$33),$M$2,"")</f>
        <v/>
      </c>
      <c r="N287" s="3" t="str">
        <f>IF(OR(AND($C287&gt;=Params!$A$26,$B287&gt;=Params!$A$33,$B287&lt;Params!$C$33,$C287&lt;Params!$A$18+((Params!$C$13-Params!$A$18)/(Params!$C$33-Params!$A$33))*($B287-Params!$A$33)),AND($B287&gt;=Params!$C$33,$C287&gt;Params!$C$22+((Params!$E$17-Params!$C$22)/(Params!$E$33-Params!$C$33))*($B287-Params!$C$33),$C287&lt;Params!$C$13+((Params!$E$17-Params!$C$13)/(Params!$E$33-Params!$C$33))*($B287-Params!$C$33))),$N$2,"")</f>
        <v/>
      </c>
      <c r="O287" s="1" t="str">
        <f>IF(AND($C287&gt;=Params!$C$13+((Params!$E$17-Params!$C$13)/(Params!$E$33-Params!$C$33))*($B287-Params!$C$33),$C287&gt;=Params!$E$17+((Params!$H$13-Params!$E$17)/(Params!$H$33-Params!$E$33))*($B287-Params!$E$33),$C287&lt;Params!$C$13+((Params!$D$9-Params!$C$13)/(Params!$D$33-Params!$C$33))*($B287-Params!$C$33),$C287&lt;Params!$D$9+((Params!$H$13-Params!$D$9)/(Params!$H$33-Params!$D$33))*($B287-Params!$D$33)),$O$2,"")</f>
        <v>Phonotephrite</v>
      </c>
      <c r="P287" s="1" t="str">
        <f>IF(AND($C287&gt;=Params!$D$9+((Params!$H$13-Params!$D$9)/(Params!$H$33-Params!$D$33))*($B287-Params!$D$33),$C287&gt;=Params!$H$13+((Params!$K$9-Params!$H$13)/(Params!$K$33-Params!$H$33))*($B287-Params!$H$33),$C287&lt;Params!$D$9+((Params!$G$4-Params!$D$9)/(Params!$G$33-Params!$D$33))*($B287-Params!$D$33),$C287&lt;Params!$G$4+((Params!$K$9-Params!$G$4)/(Params!$K$33-Params!$G$33))*($B287-Params!$G$33)),$P$2,"")</f>
        <v/>
      </c>
      <c r="Q287" s="1" t="str">
        <f>IF(AND($C287&gt;=Params!$G$4+((Params!$K$9-Params!$G$4)/(Params!$K$33-Params!$G$33))*($B287-Params!$G$33),$C287&gt;Params!$K$9+((Params!$L$5-Params!$K$9)/(Params!$L$33-Params!$K$33))*($B287-Params!$K$33),$C287&lt;Params!$G$4+((Params!$L$5-Params!$G$4)/(Params!$L$33-Params!$G$33))*($B287-Params!$G$33)),$Q$2,"")</f>
        <v/>
      </c>
      <c r="R287" s="2" t="str">
        <f>IF(AND(OR($B287&lt;Params!$A$33,AND($B287&gt;=Params!$A$33,$B287&lt;Params!$C$33,$C287&gt;=Params!$A$18+((Params!$C$13-Params!$A$18)/(Params!$C$33-Params!$A$33))*($B287-Params!$A$33)),AND($B287&gt;=Params!$C$33,$B287&lt;Params!$D$33,$C287&gt;=Params!$C$13+((Params!$D$9-Params!$C$13)/(Params!$D$33-Params!$C$33))*($B287-Params!$C$33)),AND($B287&gt;=Params!$D$33,$C287&gt;=Params!$D$9+((Params!$G$4-Params!$D$9)/(Params!$G$33-Params!$D$33))*($B287-Params!$D$33))),$C287&lt;Params!$G$4,$B287&gt;0,$C287&gt;0),$R$2,"")</f>
        <v/>
      </c>
      <c r="S287" s="18" t="str">
        <f t="shared" si="4"/>
        <v>Phonotephrite</v>
      </c>
      <c r="T287" s="14" t="str">
        <f>IF(AND($S287&lt;&gt;$J$2,$S287&lt;&gt;$K$2,$S287&lt;&gt;$L$2),"",
IF($S287=$J$2,IF(Data!$C287&gt;=Data!$D287+2,"Hawaiite","Potassic Trachybasalt"),
IF($S287=$K$2,IF(Data!$C287&gt;=Data!$D287+2,"Mugearite","Shoshonite"),
IF($S287=$L$2,(IF(Data!$C287&gt;=Data!$D287+2,"Benmoreite","Latite")),""))))</f>
        <v/>
      </c>
    </row>
    <row r="288" spans="1:20" x14ac:dyDescent="0.2">
      <c r="A288" s="16" t="str">
        <f>Data!$A288</f>
        <v>C-1</v>
      </c>
      <c r="B288" s="27">
        <f>Data!$B288</f>
        <v>49.984948661156025</v>
      </c>
      <c r="C288" s="28">
        <f>Data!$C288+Data!$D288</f>
        <v>3.0615348444620798</v>
      </c>
      <c r="D288" s="1" t="str">
        <f>IF(AND(AND($B288&gt;=Params!$A$33,$B288&lt;Params!$C$33),AND($C288&gt;=Params!$A$32,$C288&lt;Params!$A$26)),$D$2,"")</f>
        <v/>
      </c>
      <c r="E288" s="1" t="str">
        <f>IF(AND(AND($B288&gt;=Params!$C$33,$B288&lt;Params!$F$33),AND($C288&gt;=Params!$C$32,$C288&lt;Params!$C$22)),$E$2,"")</f>
        <v>Basalt</v>
      </c>
      <c r="F288" s="4" t="str">
        <f>IF(AND($B288&gt;=Params!$F$33,$B288&lt;Params!$J$33,$C288&lt;Params!$F$22+((Params!$J$20-Params!$F$22)/(Params!$J$33-Params!$F$33))*($B288-Params!$F$33)),$F$2,"")</f>
        <v/>
      </c>
      <c r="G288" s="4" t="str">
        <f>IF(AND($B288&gt;=Params!$J$33,$B288&lt;Params!$N$33,$C288&lt;Params!$J$20+((Params!$N$18-Params!$J$20)/(Params!$N$33-Params!$J$33))*($B288-Params!$J$33)),$G$2,"")</f>
        <v/>
      </c>
      <c r="H288" s="4" t="str">
        <f>IF(AND($B288&gt;=Params!$N$33,$C288&lt;Params!$N$18+((Params!$Q$16-Params!$N$18)/(Params!$Q$33-Params!$N$33))*($B288-Params!$N$33),C$3&lt;Params!$Q$16+((Params!$S$32-Params!$Q$16)/(Params!$S$33-Params!$Q$33))*($B288-Params!$Q$33)),$H$2,"")</f>
        <v/>
      </c>
      <c r="I288" s="12" t="str">
        <f>IF(AND($B288&gt;=Params!$Q$33,$C288&gt;=Params!$Q$16+((Params!$S$32-Params!$Q$16)/(Params!$S$33-Params!$Q$33))*($B288-Params!$Q$33)),$I$2,"")</f>
        <v/>
      </c>
      <c r="J288" s="1" t="str">
        <f>IF(AND($C288&gt;=Params!$C$22,$C288&lt;Params!$C$22+((Params!$E$17-Params!$C$22)/(Params!$E$33-Params!$C$33))*($B288-Params!$C$33),$C288&lt;Params!$E$17+((Params!$F$22-Params!$E$17)/(Params!$F$33-Params!$E$33))*($B288-Params!$E$33)),$J$2,"")</f>
        <v/>
      </c>
      <c r="K288" s="1" t="str">
        <f>IF(AND($C288&gt;=Params!$E$17+((Params!$F$22-Params!$E$17)/(Params!$F$33-Params!$E$33))*($B288-Params!$E$33),$C288&gt;=Params!$F$22+((Params!$J$20-Params!$F$22)/(Params!$J$33-Params!$F$33))*($B288-Params!$F$33),$C288&lt;Params!$E$17+((Params!$H$13-Params!$E$17)/(Params!$H$33-Params!$E$33))*($B288-Params!$E$33),$C288&lt;Params!$H$13+((Params!$J$20-Params!$H$13)/(Params!$J$33-Params!$H$33))*($B288-Params!$H$33)),$K$2,"")</f>
        <v/>
      </c>
      <c r="L288" s="1" t="str">
        <f>IF(AND($C288&gt;=Params!$H$13+((Params!$J$20-Params!$H$13)/(Params!$J$33-Params!$H$33))*($B288-Params!$H$33),$C288&gt;=Params!$J$20+((Params!$N$18-Params!$J$20)/(Params!$N$33-Params!$J$33))*($B288-Params!$J$33),$C288&lt;Params!$H$13+((Params!$K$9-Params!$H$13)/(Params!$K$33-Params!$H$33))*($B288-Params!$H$33),$C288&lt;Params!$K$9+((Params!$N$18-Params!$K$9)/(Params!$N$33-Params!$K$33))*($B288-Params!$K$33)),$L$2,"")</f>
        <v/>
      </c>
      <c r="M288" s="2" t="str">
        <f>IF(AND($C288&gt;=Params!$K$9+((Params!$N$18-Params!$K$9)/(Params!$N$33-Params!$K$33))*($B288-Params!$K$33),$C288&gt;=Params!$N$18+((Params!$Q$16-Params!$N$18)/(Params!$Q$33-Params!$N318))*($B288-Params!$Q$33),$C288&lt;Params!$K$9+((Params!$L$5-Params!$K$9)/(Params!$L$33-Params!$K$33))*($B288-Params!$K$33),$C288&lt;Params!$L$5+((Params!$Q$4-Params!$L$5)/(Params!$Q$33-Params!$L$33))*($B288-Params!$L$33),$B288&lt;Params!$Q$33),$M$2,"")</f>
        <v/>
      </c>
      <c r="N288" s="3" t="str">
        <f>IF(OR(AND($C288&gt;=Params!$A$26,$B288&gt;=Params!$A$33,$B288&lt;Params!$C$33,$C288&lt;Params!$A$18+((Params!$C$13-Params!$A$18)/(Params!$C$33-Params!$A$33))*($B288-Params!$A$33)),AND($B288&gt;=Params!$C$33,$C288&gt;Params!$C$22+((Params!$E$17-Params!$C$22)/(Params!$E$33-Params!$C$33))*($B288-Params!$C$33),$C288&lt;Params!$C$13+((Params!$E$17-Params!$C$13)/(Params!$E$33-Params!$C$33))*($B288-Params!$C$33))),$N$2,"")</f>
        <v/>
      </c>
      <c r="O288" s="1" t="str">
        <f>IF(AND($C288&gt;=Params!$C$13+((Params!$E$17-Params!$C$13)/(Params!$E$33-Params!$C$33))*($B288-Params!$C$33),$C288&gt;=Params!$E$17+((Params!$H$13-Params!$E$17)/(Params!$H$33-Params!$E$33))*($B288-Params!$E$33),$C288&lt;Params!$C$13+((Params!$D$9-Params!$C$13)/(Params!$D$33-Params!$C$33))*($B288-Params!$C$33),$C288&lt;Params!$D$9+((Params!$H$13-Params!$D$9)/(Params!$H$33-Params!$D$33))*($B288-Params!$D$33)),$O$2,"")</f>
        <v/>
      </c>
      <c r="P288" s="1" t="str">
        <f>IF(AND($C288&gt;=Params!$D$9+((Params!$H$13-Params!$D$9)/(Params!$H$33-Params!$D$33))*($B288-Params!$D$33),$C288&gt;=Params!$H$13+((Params!$K$9-Params!$H$13)/(Params!$K$33-Params!$H$33))*($B288-Params!$H$33),$C288&lt;Params!$D$9+((Params!$G$4-Params!$D$9)/(Params!$G$33-Params!$D$33))*($B288-Params!$D$33),$C288&lt;Params!$G$4+((Params!$K$9-Params!$G$4)/(Params!$K$33-Params!$G$33))*($B288-Params!$G$33)),$P$2,"")</f>
        <v/>
      </c>
      <c r="Q288" s="1" t="str">
        <f>IF(AND($C288&gt;=Params!$G$4+((Params!$K$9-Params!$G$4)/(Params!$K$33-Params!$G$33))*($B288-Params!$G$33),$C288&gt;Params!$K$9+((Params!$L$5-Params!$K$9)/(Params!$L$33-Params!$K$33))*($B288-Params!$K$33),$C288&lt;Params!$G$4+((Params!$L$5-Params!$G$4)/(Params!$L$33-Params!$G$33))*($B288-Params!$G$33)),$Q$2,"")</f>
        <v/>
      </c>
      <c r="R288" s="2" t="str">
        <f>IF(AND(OR($B288&lt;Params!$A$33,AND($B288&gt;=Params!$A$33,$B288&lt;Params!$C$33,$C288&gt;=Params!$A$18+((Params!$C$13-Params!$A$18)/(Params!$C$33-Params!$A$33))*($B288-Params!$A$33)),AND($B288&gt;=Params!$C$33,$B288&lt;Params!$D$33,$C288&gt;=Params!$C$13+((Params!$D$9-Params!$C$13)/(Params!$D$33-Params!$C$33))*($B288-Params!$C$33)),AND($B288&gt;=Params!$D$33,$C288&gt;=Params!$D$9+((Params!$G$4-Params!$D$9)/(Params!$G$33-Params!$D$33))*($B288-Params!$D$33))),$C288&lt;Params!$G$4,$B288&gt;0,$C288&gt;0),$R$2,"")</f>
        <v/>
      </c>
      <c r="S288" s="18" t="str">
        <f t="shared" si="4"/>
        <v>Basalt</v>
      </c>
      <c r="T288" s="14" t="str">
        <f>IF(AND($S288&lt;&gt;$J$2,$S288&lt;&gt;$K$2,$S288&lt;&gt;$L$2),"",
IF($S288=$J$2,IF(Data!$C288&gt;=Data!$D288+2,"Hawaiite","Potassic Trachybasalt"),
IF($S288=$K$2,IF(Data!$C288&gt;=Data!$D288+2,"Mugearite","Shoshonite"),
IF($S288=$L$2,(IF(Data!$C288&gt;=Data!$D288+2,"Benmoreite","Latite")),""))))</f>
        <v/>
      </c>
    </row>
    <row r="289" spans="1:20" x14ac:dyDescent="0.2">
      <c r="A289" s="16" t="str">
        <f>Data!$A289</f>
        <v>C-5</v>
      </c>
      <c r="B289" s="27">
        <f>Data!$B289</f>
        <v>49.9849724794392</v>
      </c>
      <c r="C289" s="28">
        <f>Data!$C289+Data!$D289</f>
        <v>3.0615285184386094</v>
      </c>
      <c r="D289" s="1" t="str">
        <f>IF(AND(AND($B289&gt;=Params!$A$33,$B289&lt;Params!$C$33),AND($C289&gt;=Params!$A$32,$C289&lt;Params!$A$26)),$D$2,"")</f>
        <v/>
      </c>
      <c r="E289" s="1" t="str">
        <f>IF(AND(AND($B289&gt;=Params!$C$33,$B289&lt;Params!$F$33),AND($C289&gt;=Params!$C$32,$C289&lt;Params!$C$22)),$E$2,"")</f>
        <v>Basalt</v>
      </c>
      <c r="F289" s="4" t="str">
        <f>IF(AND($B289&gt;=Params!$F$33,$B289&lt;Params!$J$33,$C289&lt;Params!$F$22+((Params!$J$20-Params!$F$22)/(Params!$J$33-Params!$F$33))*($B289-Params!$F$33)),$F$2,"")</f>
        <v/>
      </c>
      <c r="G289" s="4" t="str">
        <f>IF(AND($B289&gt;=Params!$J$33,$B289&lt;Params!$N$33,$C289&lt;Params!$J$20+((Params!$N$18-Params!$J$20)/(Params!$N$33-Params!$J$33))*($B289-Params!$J$33)),$G$2,"")</f>
        <v/>
      </c>
      <c r="H289" s="4" t="str">
        <f>IF(AND($B289&gt;=Params!$N$33,$C289&lt;Params!$N$18+((Params!$Q$16-Params!$N$18)/(Params!$Q$33-Params!$N$33))*($B289-Params!$N$33),C$3&lt;Params!$Q$16+((Params!$S$32-Params!$Q$16)/(Params!$S$33-Params!$Q$33))*($B289-Params!$Q$33)),$H$2,"")</f>
        <v/>
      </c>
      <c r="I289" s="12" t="str">
        <f>IF(AND($B289&gt;=Params!$Q$33,$C289&gt;=Params!$Q$16+((Params!$S$32-Params!$Q$16)/(Params!$S$33-Params!$Q$33))*($B289-Params!$Q$33)),$I$2,"")</f>
        <v/>
      </c>
      <c r="J289" s="1" t="str">
        <f>IF(AND($C289&gt;=Params!$C$22,$C289&lt;Params!$C$22+((Params!$E$17-Params!$C$22)/(Params!$E$33-Params!$C$33))*($B289-Params!$C$33),$C289&lt;Params!$E$17+((Params!$F$22-Params!$E$17)/(Params!$F$33-Params!$E$33))*($B289-Params!$E$33)),$J$2,"")</f>
        <v/>
      </c>
      <c r="K289" s="1" t="str">
        <f>IF(AND($C289&gt;=Params!$E$17+((Params!$F$22-Params!$E$17)/(Params!$F$33-Params!$E$33))*($B289-Params!$E$33),$C289&gt;=Params!$F$22+((Params!$J$20-Params!$F$22)/(Params!$J$33-Params!$F$33))*($B289-Params!$F$33),$C289&lt;Params!$E$17+((Params!$H$13-Params!$E$17)/(Params!$H$33-Params!$E$33))*($B289-Params!$E$33),$C289&lt;Params!$H$13+((Params!$J$20-Params!$H$13)/(Params!$J$33-Params!$H$33))*($B289-Params!$H$33)),$K$2,"")</f>
        <v/>
      </c>
      <c r="L289" s="1" t="str">
        <f>IF(AND($C289&gt;=Params!$H$13+((Params!$J$20-Params!$H$13)/(Params!$J$33-Params!$H$33))*($B289-Params!$H$33),$C289&gt;=Params!$J$20+((Params!$N$18-Params!$J$20)/(Params!$N$33-Params!$J$33))*($B289-Params!$J$33),$C289&lt;Params!$H$13+((Params!$K$9-Params!$H$13)/(Params!$K$33-Params!$H$33))*($B289-Params!$H$33),$C289&lt;Params!$K$9+((Params!$N$18-Params!$K$9)/(Params!$N$33-Params!$K$33))*($B289-Params!$K$33)),$L$2,"")</f>
        <v/>
      </c>
      <c r="M289" s="2" t="str">
        <f>IF(AND($C289&gt;=Params!$K$9+((Params!$N$18-Params!$K$9)/(Params!$N$33-Params!$K$33))*($B289-Params!$K$33),$C289&gt;=Params!$N$18+((Params!$Q$16-Params!$N$18)/(Params!$Q$33-Params!$N319))*($B289-Params!$Q$33),$C289&lt;Params!$K$9+((Params!$L$5-Params!$K$9)/(Params!$L$33-Params!$K$33))*($B289-Params!$K$33),$C289&lt;Params!$L$5+((Params!$Q$4-Params!$L$5)/(Params!$Q$33-Params!$L$33))*($B289-Params!$L$33),$B289&lt;Params!$Q$33),$M$2,"")</f>
        <v/>
      </c>
      <c r="N289" s="3" t="str">
        <f>IF(OR(AND($C289&gt;=Params!$A$26,$B289&gt;=Params!$A$33,$B289&lt;Params!$C$33,$C289&lt;Params!$A$18+((Params!$C$13-Params!$A$18)/(Params!$C$33-Params!$A$33))*($B289-Params!$A$33)),AND($B289&gt;=Params!$C$33,$C289&gt;Params!$C$22+((Params!$E$17-Params!$C$22)/(Params!$E$33-Params!$C$33))*($B289-Params!$C$33),$C289&lt;Params!$C$13+((Params!$E$17-Params!$C$13)/(Params!$E$33-Params!$C$33))*($B289-Params!$C$33))),$N$2,"")</f>
        <v/>
      </c>
      <c r="O289" s="1" t="str">
        <f>IF(AND($C289&gt;=Params!$C$13+((Params!$E$17-Params!$C$13)/(Params!$E$33-Params!$C$33))*($B289-Params!$C$33),$C289&gt;=Params!$E$17+((Params!$H$13-Params!$E$17)/(Params!$H$33-Params!$E$33))*($B289-Params!$E$33),$C289&lt;Params!$C$13+((Params!$D$9-Params!$C$13)/(Params!$D$33-Params!$C$33))*($B289-Params!$C$33),$C289&lt;Params!$D$9+((Params!$H$13-Params!$D$9)/(Params!$H$33-Params!$D$33))*($B289-Params!$D$33)),$O$2,"")</f>
        <v/>
      </c>
      <c r="P289" s="1" t="str">
        <f>IF(AND($C289&gt;=Params!$D$9+((Params!$H$13-Params!$D$9)/(Params!$H$33-Params!$D$33))*($B289-Params!$D$33),$C289&gt;=Params!$H$13+((Params!$K$9-Params!$H$13)/(Params!$K$33-Params!$H$33))*($B289-Params!$H$33),$C289&lt;Params!$D$9+((Params!$G$4-Params!$D$9)/(Params!$G$33-Params!$D$33))*($B289-Params!$D$33),$C289&lt;Params!$G$4+((Params!$K$9-Params!$G$4)/(Params!$K$33-Params!$G$33))*($B289-Params!$G$33)),$P$2,"")</f>
        <v/>
      </c>
      <c r="Q289" s="1" t="str">
        <f>IF(AND($C289&gt;=Params!$G$4+((Params!$K$9-Params!$G$4)/(Params!$K$33-Params!$G$33))*($B289-Params!$G$33),$C289&gt;Params!$K$9+((Params!$L$5-Params!$K$9)/(Params!$L$33-Params!$K$33))*($B289-Params!$K$33),$C289&lt;Params!$G$4+((Params!$L$5-Params!$G$4)/(Params!$L$33-Params!$G$33))*($B289-Params!$G$33)),$Q$2,"")</f>
        <v/>
      </c>
      <c r="R289" s="2" t="str">
        <f>IF(AND(OR($B289&lt;Params!$A$33,AND($B289&gt;=Params!$A$33,$B289&lt;Params!$C$33,$C289&gt;=Params!$A$18+((Params!$C$13-Params!$A$18)/(Params!$C$33-Params!$A$33))*($B289-Params!$A$33)),AND($B289&gt;=Params!$C$33,$B289&lt;Params!$D$33,$C289&gt;=Params!$C$13+((Params!$D$9-Params!$C$13)/(Params!$D$33-Params!$C$33))*($B289-Params!$C$33)),AND($B289&gt;=Params!$D$33,$C289&gt;=Params!$D$9+((Params!$G$4-Params!$D$9)/(Params!$G$33-Params!$D$33))*($B289-Params!$D$33))),$C289&lt;Params!$G$4,$B289&gt;0,$C289&gt;0),$R$2,"")</f>
        <v/>
      </c>
      <c r="S289" s="18" t="str">
        <f t="shared" si="4"/>
        <v>Basalt</v>
      </c>
      <c r="T289" s="14" t="str">
        <f>IF(AND($S289&lt;&gt;$J$2,$S289&lt;&gt;$K$2,$S289&lt;&gt;$L$2),"",
IF($S289=$J$2,IF(Data!$C289&gt;=Data!$D289+2,"Hawaiite","Potassic Trachybasalt"),
IF($S289=$K$2,IF(Data!$C289&gt;=Data!$D289+2,"Mugearite","Shoshonite"),
IF($S289=$L$2,(IF(Data!$C289&gt;=Data!$D289+2,"Benmoreite","Latite")),""))))</f>
        <v/>
      </c>
    </row>
    <row r="290" spans="1:20" x14ac:dyDescent="0.2">
      <c r="A290" s="16" t="str">
        <f>Data!$A290</f>
        <v>C-2</v>
      </c>
      <c r="B290" s="27">
        <f>Data!$B290</f>
        <v>49.984995476230139</v>
      </c>
      <c r="C290" s="28">
        <f>Data!$C290+Data!$D290</f>
        <v>3.0615301940726489</v>
      </c>
      <c r="D290" s="1" t="str">
        <f>IF(AND(AND($B290&gt;=Params!$A$33,$B290&lt;Params!$C$33),AND($C290&gt;=Params!$A$32,$C290&lt;Params!$A$26)),$D$2,"")</f>
        <v/>
      </c>
      <c r="E290" s="1" t="str">
        <f>IF(AND(AND($B290&gt;=Params!$C$33,$B290&lt;Params!$F$33),AND($C290&gt;=Params!$C$32,$C290&lt;Params!$C$22)),$E$2,"")</f>
        <v>Basalt</v>
      </c>
      <c r="F290" s="4" t="str">
        <f>IF(AND($B290&gt;=Params!$F$33,$B290&lt;Params!$J$33,$C290&lt;Params!$F$22+((Params!$J$20-Params!$F$22)/(Params!$J$33-Params!$F$33))*($B290-Params!$F$33)),$F$2,"")</f>
        <v/>
      </c>
      <c r="G290" s="4" t="str">
        <f>IF(AND($B290&gt;=Params!$J$33,$B290&lt;Params!$N$33,$C290&lt;Params!$J$20+((Params!$N$18-Params!$J$20)/(Params!$N$33-Params!$J$33))*($B290-Params!$J$33)),$G$2,"")</f>
        <v/>
      </c>
      <c r="H290" s="4" t="str">
        <f>IF(AND($B290&gt;=Params!$N$33,$C290&lt;Params!$N$18+((Params!$Q$16-Params!$N$18)/(Params!$Q$33-Params!$N$33))*($B290-Params!$N$33),C$3&lt;Params!$Q$16+((Params!$S$32-Params!$Q$16)/(Params!$S$33-Params!$Q$33))*($B290-Params!$Q$33)),$H$2,"")</f>
        <v/>
      </c>
      <c r="I290" s="12" t="str">
        <f>IF(AND($B290&gt;=Params!$Q$33,$C290&gt;=Params!$Q$16+((Params!$S$32-Params!$Q$16)/(Params!$S$33-Params!$Q$33))*($B290-Params!$Q$33)),$I$2,"")</f>
        <v/>
      </c>
      <c r="J290" s="1" t="str">
        <f>IF(AND($C290&gt;=Params!$C$22,$C290&lt;Params!$C$22+((Params!$E$17-Params!$C$22)/(Params!$E$33-Params!$C$33))*($B290-Params!$C$33),$C290&lt;Params!$E$17+((Params!$F$22-Params!$E$17)/(Params!$F$33-Params!$E$33))*($B290-Params!$E$33)),$J$2,"")</f>
        <v/>
      </c>
      <c r="K290" s="1" t="str">
        <f>IF(AND($C290&gt;=Params!$E$17+((Params!$F$22-Params!$E$17)/(Params!$F$33-Params!$E$33))*($B290-Params!$E$33),$C290&gt;=Params!$F$22+((Params!$J$20-Params!$F$22)/(Params!$J$33-Params!$F$33))*($B290-Params!$F$33),$C290&lt;Params!$E$17+((Params!$H$13-Params!$E$17)/(Params!$H$33-Params!$E$33))*($B290-Params!$E$33),$C290&lt;Params!$H$13+((Params!$J$20-Params!$H$13)/(Params!$J$33-Params!$H$33))*($B290-Params!$H$33)),$K$2,"")</f>
        <v/>
      </c>
      <c r="L290" s="1" t="str">
        <f>IF(AND($C290&gt;=Params!$H$13+((Params!$J$20-Params!$H$13)/(Params!$J$33-Params!$H$33))*($B290-Params!$H$33),$C290&gt;=Params!$J$20+((Params!$N$18-Params!$J$20)/(Params!$N$33-Params!$J$33))*($B290-Params!$J$33),$C290&lt;Params!$H$13+((Params!$K$9-Params!$H$13)/(Params!$K$33-Params!$H$33))*($B290-Params!$H$33),$C290&lt;Params!$K$9+((Params!$N$18-Params!$K$9)/(Params!$N$33-Params!$K$33))*($B290-Params!$K$33)),$L$2,"")</f>
        <v/>
      </c>
      <c r="M290" s="2" t="str">
        <f>IF(AND($C290&gt;=Params!$K$9+((Params!$N$18-Params!$K$9)/(Params!$N$33-Params!$K$33))*($B290-Params!$K$33),$C290&gt;=Params!$N$18+((Params!$Q$16-Params!$N$18)/(Params!$Q$33-Params!$N320))*($B290-Params!$Q$33),$C290&lt;Params!$K$9+((Params!$L$5-Params!$K$9)/(Params!$L$33-Params!$K$33))*($B290-Params!$K$33),$C290&lt;Params!$L$5+((Params!$Q$4-Params!$L$5)/(Params!$Q$33-Params!$L$33))*($B290-Params!$L$33),$B290&lt;Params!$Q$33),$M$2,"")</f>
        <v/>
      </c>
      <c r="N290" s="3" t="str">
        <f>IF(OR(AND($C290&gt;=Params!$A$26,$B290&gt;=Params!$A$33,$B290&lt;Params!$C$33,$C290&lt;Params!$A$18+((Params!$C$13-Params!$A$18)/(Params!$C$33-Params!$A$33))*($B290-Params!$A$33)),AND($B290&gt;=Params!$C$33,$C290&gt;Params!$C$22+((Params!$E$17-Params!$C$22)/(Params!$E$33-Params!$C$33))*($B290-Params!$C$33),$C290&lt;Params!$C$13+((Params!$E$17-Params!$C$13)/(Params!$E$33-Params!$C$33))*($B290-Params!$C$33))),$N$2,"")</f>
        <v/>
      </c>
      <c r="O290" s="1" t="str">
        <f>IF(AND($C290&gt;=Params!$C$13+((Params!$E$17-Params!$C$13)/(Params!$E$33-Params!$C$33))*($B290-Params!$C$33),$C290&gt;=Params!$E$17+((Params!$H$13-Params!$E$17)/(Params!$H$33-Params!$E$33))*($B290-Params!$E$33),$C290&lt;Params!$C$13+((Params!$D$9-Params!$C$13)/(Params!$D$33-Params!$C$33))*($B290-Params!$C$33),$C290&lt;Params!$D$9+((Params!$H$13-Params!$D$9)/(Params!$H$33-Params!$D$33))*($B290-Params!$D$33)),$O$2,"")</f>
        <v/>
      </c>
      <c r="P290" s="1" t="str">
        <f>IF(AND($C290&gt;=Params!$D$9+((Params!$H$13-Params!$D$9)/(Params!$H$33-Params!$D$33))*($B290-Params!$D$33),$C290&gt;=Params!$H$13+((Params!$K$9-Params!$H$13)/(Params!$K$33-Params!$H$33))*($B290-Params!$H$33),$C290&lt;Params!$D$9+((Params!$G$4-Params!$D$9)/(Params!$G$33-Params!$D$33))*($B290-Params!$D$33),$C290&lt;Params!$G$4+((Params!$K$9-Params!$G$4)/(Params!$K$33-Params!$G$33))*($B290-Params!$G$33)),$P$2,"")</f>
        <v/>
      </c>
      <c r="Q290" s="1" t="str">
        <f>IF(AND($C290&gt;=Params!$G$4+((Params!$K$9-Params!$G$4)/(Params!$K$33-Params!$G$33))*($B290-Params!$G$33),$C290&gt;Params!$K$9+((Params!$L$5-Params!$K$9)/(Params!$L$33-Params!$K$33))*($B290-Params!$K$33),$C290&lt;Params!$G$4+((Params!$L$5-Params!$G$4)/(Params!$L$33-Params!$G$33))*($B290-Params!$G$33)),$Q$2,"")</f>
        <v/>
      </c>
      <c r="R290" s="2" t="str">
        <f>IF(AND(OR($B290&lt;Params!$A$33,AND($B290&gt;=Params!$A$33,$B290&lt;Params!$C$33,$C290&gt;=Params!$A$18+((Params!$C$13-Params!$A$18)/(Params!$C$33-Params!$A$33))*($B290-Params!$A$33)),AND($B290&gt;=Params!$C$33,$B290&lt;Params!$D$33,$C290&gt;=Params!$C$13+((Params!$D$9-Params!$C$13)/(Params!$D$33-Params!$C$33))*($B290-Params!$C$33)),AND($B290&gt;=Params!$D$33,$C290&gt;=Params!$D$9+((Params!$G$4-Params!$D$9)/(Params!$G$33-Params!$D$33))*($B290-Params!$D$33))),$C290&lt;Params!$G$4,$B290&gt;0,$C290&gt;0),$R$2,"")</f>
        <v/>
      </c>
      <c r="S290" s="18" t="str">
        <f t="shared" si="4"/>
        <v>Basalt</v>
      </c>
      <c r="T290" s="14" t="str">
        <f>IF(AND($S290&lt;&gt;$J$2,$S290&lt;&gt;$K$2,$S290&lt;&gt;$L$2),"",
IF($S290=$J$2,IF(Data!$C290&gt;=Data!$D290+2,"Hawaiite","Potassic Trachybasalt"),
IF($S290=$K$2,IF(Data!$C290&gt;=Data!$D290+2,"Mugearite","Shoshonite"),
IF($S290=$L$2,(IF(Data!$C290&gt;=Data!$D290+2,"Benmoreite","Latite")),""))))</f>
        <v/>
      </c>
    </row>
    <row r="291" spans="1:20" x14ac:dyDescent="0.2">
      <c r="A291" s="16" t="str">
        <f>Data!$A291</f>
        <v>C-3</v>
      </c>
      <c r="B291" s="27">
        <f>Data!$B291</f>
        <v>49.985029494522195</v>
      </c>
      <c r="C291" s="28">
        <f>Data!$C291+Data!$D291</f>
        <v>3.0615321543195222</v>
      </c>
      <c r="D291" s="1" t="str">
        <f>IF(AND(AND($B291&gt;=Params!$A$33,$B291&lt;Params!$C$33),AND($C291&gt;=Params!$A$32,$C291&lt;Params!$A$26)),$D$2,"")</f>
        <v/>
      </c>
      <c r="E291" s="1" t="str">
        <f>IF(AND(AND($B291&gt;=Params!$C$33,$B291&lt;Params!$F$33),AND($C291&gt;=Params!$C$32,$C291&lt;Params!$C$22)),$E$2,"")</f>
        <v>Basalt</v>
      </c>
      <c r="F291" s="4" t="str">
        <f>IF(AND($B291&gt;=Params!$F$33,$B291&lt;Params!$J$33,$C291&lt;Params!$F$22+((Params!$J$20-Params!$F$22)/(Params!$J$33-Params!$F$33))*($B291-Params!$F$33)),$F$2,"")</f>
        <v/>
      </c>
      <c r="G291" s="4" t="str">
        <f>IF(AND($B291&gt;=Params!$J$33,$B291&lt;Params!$N$33,$C291&lt;Params!$J$20+((Params!$N$18-Params!$J$20)/(Params!$N$33-Params!$J$33))*($B291-Params!$J$33)),$G$2,"")</f>
        <v/>
      </c>
      <c r="H291" s="4" t="str">
        <f>IF(AND($B291&gt;=Params!$N$33,$C291&lt;Params!$N$18+((Params!$Q$16-Params!$N$18)/(Params!$Q$33-Params!$N$33))*($B291-Params!$N$33),C$3&lt;Params!$Q$16+((Params!$S$32-Params!$Q$16)/(Params!$S$33-Params!$Q$33))*($B291-Params!$Q$33)),$H$2,"")</f>
        <v/>
      </c>
      <c r="I291" s="12" t="str">
        <f>IF(AND($B291&gt;=Params!$Q$33,$C291&gt;=Params!$Q$16+((Params!$S$32-Params!$Q$16)/(Params!$S$33-Params!$Q$33))*($B291-Params!$Q$33)),$I$2,"")</f>
        <v/>
      </c>
      <c r="J291" s="1" t="str">
        <f>IF(AND($C291&gt;=Params!$C$22,$C291&lt;Params!$C$22+((Params!$E$17-Params!$C$22)/(Params!$E$33-Params!$C$33))*($B291-Params!$C$33),$C291&lt;Params!$E$17+((Params!$F$22-Params!$E$17)/(Params!$F$33-Params!$E$33))*($B291-Params!$E$33)),$J$2,"")</f>
        <v/>
      </c>
      <c r="K291" s="1" t="str">
        <f>IF(AND($C291&gt;=Params!$E$17+((Params!$F$22-Params!$E$17)/(Params!$F$33-Params!$E$33))*($B291-Params!$E$33),$C291&gt;=Params!$F$22+((Params!$J$20-Params!$F$22)/(Params!$J$33-Params!$F$33))*($B291-Params!$F$33),$C291&lt;Params!$E$17+((Params!$H$13-Params!$E$17)/(Params!$H$33-Params!$E$33))*($B291-Params!$E$33),$C291&lt;Params!$H$13+((Params!$J$20-Params!$H$13)/(Params!$J$33-Params!$H$33))*($B291-Params!$H$33)),$K$2,"")</f>
        <v/>
      </c>
      <c r="L291" s="1" t="str">
        <f>IF(AND($C291&gt;=Params!$H$13+((Params!$J$20-Params!$H$13)/(Params!$J$33-Params!$H$33))*($B291-Params!$H$33),$C291&gt;=Params!$J$20+((Params!$N$18-Params!$J$20)/(Params!$N$33-Params!$J$33))*($B291-Params!$J$33),$C291&lt;Params!$H$13+((Params!$K$9-Params!$H$13)/(Params!$K$33-Params!$H$33))*($B291-Params!$H$33),$C291&lt;Params!$K$9+((Params!$N$18-Params!$K$9)/(Params!$N$33-Params!$K$33))*($B291-Params!$K$33)),$L$2,"")</f>
        <v/>
      </c>
      <c r="M291" s="2" t="str">
        <f>IF(AND($C291&gt;=Params!$K$9+((Params!$N$18-Params!$K$9)/(Params!$N$33-Params!$K$33))*($B291-Params!$K$33),$C291&gt;=Params!$N$18+((Params!$Q$16-Params!$N$18)/(Params!$Q$33-Params!$N321))*($B291-Params!$Q$33),$C291&lt;Params!$K$9+((Params!$L$5-Params!$K$9)/(Params!$L$33-Params!$K$33))*($B291-Params!$K$33),$C291&lt;Params!$L$5+((Params!$Q$4-Params!$L$5)/(Params!$Q$33-Params!$L$33))*($B291-Params!$L$33),$B291&lt;Params!$Q$33),$M$2,"")</f>
        <v/>
      </c>
      <c r="N291" s="3" t="str">
        <f>IF(OR(AND($C291&gt;=Params!$A$26,$B291&gt;=Params!$A$33,$B291&lt;Params!$C$33,$C291&lt;Params!$A$18+((Params!$C$13-Params!$A$18)/(Params!$C$33-Params!$A$33))*($B291-Params!$A$33)),AND($B291&gt;=Params!$C$33,$C291&gt;Params!$C$22+((Params!$E$17-Params!$C$22)/(Params!$E$33-Params!$C$33))*($B291-Params!$C$33),$C291&lt;Params!$C$13+((Params!$E$17-Params!$C$13)/(Params!$E$33-Params!$C$33))*($B291-Params!$C$33))),$N$2,"")</f>
        <v/>
      </c>
      <c r="O291" s="1" t="str">
        <f>IF(AND($C291&gt;=Params!$C$13+((Params!$E$17-Params!$C$13)/(Params!$E$33-Params!$C$33))*($B291-Params!$C$33),$C291&gt;=Params!$E$17+((Params!$H$13-Params!$E$17)/(Params!$H$33-Params!$E$33))*($B291-Params!$E$33),$C291&lt;Params!$C$13+((Params!$D$9-Params!$C$13)/(Params!$D$33-Params!$C$33))*($B291-Params!$C$33),$C291&lt;Params!$D$9+((Params!$H$13-Params!$D$9)/(Params!$H$33-Params!$D$33))*($B291-Params!$D$33)),$O$2,"")</f>
        <v/>
      </c>
      <c r="P291" s="1" t="str">
        <f>IF(AND($C291&gt;=Params!$D$9+((Params!$H$13-Params!$D$9)/(Params!$H$33-Params!$D$33))*($B291-Params!$D$33),$C291&gt;=Params!$H$13+((Params!$K$9-Params!$H$13)/(Params!$K$33-Params!$H$33))*($B291-Params!$H$33),$C291&lt;Params!$D$9+((Params!$G$4-Params!$D$9)/(Params!$G$33-Params!$D$33))*($B291-Params!$D$33),$C291&lt;Params!$G$4+((Params!$K$9-Params!$G$4)/(Params!$K$33-Params!$G$33))*($B291-Params!$G$33)),$P$2,"")</f>
        <v/>
      </c>
      <c r="Q291" s="1" t="str">
        <f>IF(AND($C291&gt;=Params!$G$4+((Params!$K$9-Params!$G$4)/(Params!$K$33-Params!$G$33))*($B291-Params!$G$33),$C291&gt;Params!$K$9+((Params!$L$5-Params!$K$9)/(Params!$L$33-Params!$K$33))*($B291-Params!$K$33),$C291&lt;Params!$G$4+((Params!$L$5-Params!$G$4)/(Params!$L$33-Params!$G$33))*($B291-Params!$G$33)),$Q$2,"")</f>
        <v/>
      </c>
      <c r="R291" s="2" t="str">
        <f>IF(AND(OR($B291&lt;Params!$A$33,AND($B291&gt;=Params!$A$33,$B291&lt;Params!$C$33,$C291&gt;=Params!$A$18+((Params!$C$13-Params!$A$18)/(Params!$C$33-Params!$A$33))*($B291-Params!$A$33)),AND($B291&gt;=Params!$C$33,$B291&lt;Params!$D$33,$C291&gt;=Params!$C$13+((Params!$D$9-Params!$C$13)/(Params!$D$33-Params!$C$33))*($B291-Params!$C$33)),AND($B291&gt;=Params!$D$33,$C291&gt;=Params!$D$9+((Params!$G$4-Params!$D$9)/(Params!$G$33-Params!$D$33))*($B291-Params!$D$33))),$C291&lt;Params!$G$4,$B291&gt;0,$C291&gt;0),$R$2,"")</f>
        <v/>
      </c>
      <c r="S291" s="18" t="str">
        <f t="shared" si="4"/>
        <v>Basalt</v>
      </c>
      <c r="T291" s="14" t="str">
        <f>IF(AND($S291&lt;&gt;$J$2,$S291&lt;&gt;$K$2,$S291&lt;&gt;$L$2),"",
IF($S291=$J$2,IF(Data!$C291&gt;=Data!$D291+2,"Hawaiite","Potassic Trachybasalt"),
IF($S291=$K$2,IF(Data!$C291&gt;=Data!$D291+2,"Mugearite","Shoshonite"),
IF($S291=$L$2,(IF(Data!$C291&gt;=Data!$D291+2,"Benmoreite","Latite")),""))))</f>
        <v/>
      </c>
    </row>
    <row r="292" spans="1:20" x14ac:dyDescent="0.2">
      <c r="A292" s="16" t="str">
        <f>Data!$A292</f>
        <v>C-4</v>
      </c>
      <c r="B292" s="27">
        <f>Data!$B292</f>
        <v>49.985031104485095</v>
      </c>
      <c r="C292" s="28">
        <f>Data!$C292+Data!$D292</f>
        <v>3.0615347368206334</v>
      </c>
      <c r="D292" s="1" t="str">
        <f>IF(AND(AND($B292&gt;=Params!$A$33,$B292&lt;Params!$C$33),AND($C292&gt;=Params!$A$32,$C292&lt;Params!$A$26)),$D$2,"")</f>
        <v/>
      </c>
      <c r="E292" s="1" t="str">
        <f>IF(AND(AND($B292&gt;=Params!$C$33,$B292&lt;Params!$F$33),AND($C292&gt;=Params!$C$32,$C292&lt;Params!$C$22)),$E$2,"")</f>
        <v>Basalt</v>
      </c>
      <c r="F292" s="4" t="str">
        <f>IF(AND($B292&gt;=Params!$F$33,$B292&lt;Params!$J$33,$C292&lt;Params!$F$22+((Params!$J$20-Params!$F$22)/(Params!$J$33-Params!$F$33))*($B292-Params!$F$33)),$F$2,"")</f>
        <v/>
      </c>
      <c r="G292" s="4" t="str">
        <f>IF(AND($B292&gt;=Params!$J$33,$B292&lt;Params!$N$33,$C292&lt;Params!$J$20+((Params!$N$18-Params!$J$20)/(Params!$N$33-Params!$J$33))*($B292-Params!$J$33)),$G$2,"")</f>
        <v/>
      </c>
      <c r="H292" s="4" t="str">
        <f>IF(AND($B292&gt;=Params!$N$33,$C292&lt;Params!$N$18+((Params!$Q$16-Params!$N$18)/(Params!$Q$33-Params!$N$33))*($B292-Params!$N$33),C$3&lt;Params!$Q$16+((Params!$S$32-Params!$Q$16)/(Params!$S$33-Params!$Q$33))*($B292-Params!$Q$33)),$H$2,"")</f>
        <v/>
      </c>
      <c r="I292" s="12" t="str">
        <f>IF(AND($B292&gt;=Params!$Q$33,$C292&gt;=Params!$Q$16+((Params!$S$32-Params!$Q$16)/(Params!$S$33-Params!$Q$33))*($B292-Params!$Q$33)),$I$2,"")</f>
        <v/>
      </c>
      <c r="J292" s="1" t="str">
        <f>IF(AND($C292&gt;=Params!$C$22,$C292&lt;Params!$C$22+((Params!$E$17-Params!$C$22)/(Params!$E$33-Params!$C$33))*($B292-Params!$C$33),$C292&lt;Params!$E$17+((Params!$F$22-Params!$E$17)/(Params!$F$33-Params!$E$33))*($B292-Params!$E$33)),$J$2,"")</f>
        <v/>
      </c>
      <c r="K292" s="1" t="str">
        <f>IF(AND($C292&gt;=Params!$E$17+((Params!$F$22-Params!$E$17)/(Params!$F$33-Params!$E$33))*($B292-Params!$E$33),$C292&gt;=Params!$F$22+((Params!$J$20-Params!$F$22)/(Params!$J$33-Params!$F$33))*($B292-Params!$F$33),$C292&lt;Params!$E$17+((Params!$H$13-Params!$E$17)/(Params!$H$33-Params!$E$33))*($B292-Params!$E$33),$C292&lt;Params!$H$13+((Params!$J$20-Params!$H$13)/(Params!$J$33-Params!$H$33))*($B292-Params!$H$33)),$K$2,"")</f>
        <v/>
      </c>
      <c r="L292" s="1" t="str">
        <f>IF(AND($C292&gt;=Params!$H$13+((Params!$J$20-Params!$H$13)/(Params!$J$33-Params!$H$33))*($B292-Params!$H$33),$C292&gt;=Params!$J$20+((Params!$N$18-Params!$J$20)/(Params!$N$33-Params!$J$33))*($B292-Params!$J$33),$C292&lt;Params!$H$13+((Params!$K$9-Params!$H$13)/(Params!$K$33-Params!$H$33))*($B292-Params!$H$33),$C292&lt;Params!$K$9+((Params!$N$18-Params!$K$9)/(Params!$N$33-Params!$K$33))*($B292-Params!$K$33)),$L$2,"")</f>
        <v/>
      </c>
      <c r="M292" s="2" t="str">
        <f>IF(AND($C292&gt;=Params!$K$9+((Params!$N$18-Params!$K$9)/(Params!$N$33-Params!$K$33))*($B292-Params!$K$33),$C292&gt;=Params!$N$18+((Params!$Q$16-Params!$N$18)/(Params!$Q$33-Params!$N322))*($B292-Params!$Q$33),$C292&lt;Params!$K$9+((Params!$L$5-Params!$K$9)/(Params!$L$33-Params!$K$33))*($B292-Params!$K$33),$C292&lt;Params!$L$5+((Params!$Q$4-Params!$L$5)/(Params!$Q$33-Params!$L$33))*($B292-Params!$L$33),$B292&lt;Params!$Q$33),$M$2,"")</f>
        <v/>
      </c>
      <c r="N292" s="3" t="str">
        <f>IF(OR(AND($C292&gt;=Params!$A$26,$B292&gt;=Params!$A$33,$B292&lt;Params!$C$33,$C292&lt;Params!$A$18+((Params!$C$13-Params!$A$18)/(Params!$C$33-Params!$A$33))*($B292-Params!$A$33)),AND($B292&gt;=Params!$C$33,$C292&gt;Params!$C$22+((Params!$E$17-Params!$C$22)/(Params!$E$33-Params!$C$33))*($B292-Params!$C$33),$C292&lt;Params!$C$13+((Params!$E$17-Params!$C$13)/(Params!$E$33-Params!$C$33))*($B292-Params!$C$33))),$N$2,"")</f>
        <v/>
      </c>
      <c r="O292" s="1" t="str">
        <f>IF(AND($C292&gt;=Params!$C$13+((Params!$E$17-Params!$C$13)/(Params!$E$33-Params!$C$33))*($B292-Params!$C$33),$C292&gt;=Params!$E$17+((Params!$H$13-Params!$E$17)/(Params!$H$33-Params!$E$33))*($B292-Params!$E$33),$C292&lt;Params!$C$13+((Params!$D$9-Params!$C$13)/(Params!$D$33-Params!$C$33))*($B292-Params!$C$33),$C292&lt;Params!$D$9+((Params!$H$13-Params!$D$9)/(Params!$H$33-Params!$D$33))*($B292-Params!$D$33)),$O$2,"")</f>
        <v/>
      </c>
      <c r="P292" s="1" t="str">
        <f>IF(AND($C292&gt;=Params!$D$9+((Params!$H$13-Params!$D$9)/(Params!$H$33-Params!$D$33))*($B292-Params!$D$33),$C292&gt;=Params!$H$13+((Params!$K$9-Params!$H$13)/(Params!$K$33-Params!$H$33))*($B292-Params!$H$33),$C292&lt;Params!$D$9+((Params!$G$4-Params!$D$9)/(Params!$G$33-Params!$D$33))*($B292-Params!$D$33),$C292&lt;Params!$G$4+((Params!$K$9-Params!$G$4)/(Params!$K$33-Params!$G$33))*($B292-Params!$G$33)),$P$2,"")</f>
        <v/>
      </c>
      <c r="Q292" s="1" t="str">
        <f>IF(AND($C292&gt;=Params!$G$4+((Params!$K$9-Params!$G$4)/(Params!$K$33-Params!$G$33))*($B292-Params!$G$33),$C292&gt;Params!$K$9+((Params!$L$5-Params!$K$9)/(Params!$L$33-Params!$K$33))*($B292-Params!$K$33),$C292&lt;Params!$G$4+((Params!$L$5-Params!$G$4)/(Params!$L$33-Params!$G$33))*($B292-Params!$G$33)),$Q$2,"")</f>
        <v/>
      </c>
      <c r="R292" s="2" t="str">
        <f>IF(AND(OR($B292&lt;Params!$A$33,AND($B292&gt;=Params!$A$33,$B292&lt;Params!$C$33,$C292&gt;=Params!$A$18+((Params!$C$13-Params!$A$18)/(Params!$C$33-Params!$A$33))*($B292-Params!$A$33)),AND($B292&gt;=Params!$C$33,$B292&lt;Params!$D$33,$C292&gt;=Params!$C$13+((Params!$D$9-Params!$C$13)/(Params!$D$33-Params!$C$33))*($B292-Params!$C$33)),AND($B292&gt;=Params!$D$33,$C292&gt;=Params!$D$9+((Params!$G$4-Params!$D$9)/(Params!$G$33-Params!$D$33))*($B292-Params!$D$33))),$C292&lt;Params!$G$4,$B292&gt;0,$C292&gt;0),$R$2,"")</f>
        <v/>
      </c>
      <c r="S292" s="18" t="str">
        <f t="shared" si="4"/>
        <v>Basalt</v>
      </c>
      <c r="T292" s="14" t="str">
        <f>IF(AND($S292&lt;&gt;$J$2,$S292&lt;&gt;$K$2,$S292&lt;&gt;$L$2),"",
IF($S292=$J$2,IF(Data!$C292&gt;=Data!$D292+2,"Hawaiite","Potassic Trachybasalt"),
IF($S292=$K$2,IF(Data!$C292&gt;=Data!$D292+2,"Mugearite","Shoshonite"),
IF($S292=$L$2,(IF(Data!$C292&gt;=Data!$D292+2,"Benmoreite","Latite")),""))))</f>
        <v/>
      </c>
    </row>
    <row r="293" spans="1:20" x14ac:dyDescent="0.2">
      <c r="A293" s="16" t="str">
        <f>Data!$A293</f>
        <v>ST-3</v>
      </c>
      <c r="B293" s="27">
        <f>Data!$B293</f>
        <v>50.03</v>
      </c>
      <c r="C293" s="28">
        <f>Data!$C293+Data!$D293</f>
        <v>4.45</v>
      </c>
      <c r="D293" s="1" t="str">
        <f>IF(AND(AND($B293&gt;=Params!$A$33,$B293&lt;Params!$C$33),AND($C293&gt;=Params!$A$32,$C293&lt;Params!$A$26)),$D$2,"")</f>
        <v/>
      </c>
      <c r="E293" s="1" t="str">
        <f>IF(AND(AND($B293&gt;=Params!$C$33,$B293&lt;Params!$F$33),AND($C293&gt;=Params!$C$32,$C293&lt;Params!$C$22)),$E$2,"")</f>
        <v>Basalt</v>
      </c>
      <c r="F293" s="4" t="str">
        <f>IF(AND($B293&gt;=Params!$F$33,$B293&lt;Params!$J$33,$C293&lt;Params!$F$22+((Params!$J$20-Params!$F$22)/(Params!$J$33-Params!$F$33))*($B293-Params!$F$33)),$F$2,"")</f>
        <v/>
      </c>
      <c r="G293" s="4" t="str">
        <f>IF(AND($B293&gt;=Params!$J$33,$B293&lt;Params!$N$33,$C293&lt;Params!$J$20+((Params!$N$18-Params!$J$20)/(Params!$N$33-Params!$J$33))*($B293-Params!$J$33)),$G$2,"")</f>
        <v/>
      </c>
      <c r="H293" s="4" t="str">
        <f>IF(AND($B293&gt;=Params!$N$33,$C293&lt;Params!$N$18+((Params!$Q$16-Params!$N$18)/(Params!$Q$33-Params!$N$33))*($B293-Params!$N$33),C$3&lt;Params!$Q$16+((Params!$S$32-Params!$Q$16)/(Params!$S$33-Params!$Q$33))*($B293-Params!$Q$33)),$H$2,"")</f>
        <v/>
      </c>
      <c r="I293" s="12" t="str">
        <f>IF(AND($B293&gt;=Params!$Q$33,$C293&gt;=Params!$Q$16+((Params!$S$32-Params!$Q$16)/(Params!$S$33-Params!$Q$33))*($B293-Params!$Q$33)),$I$2,"")</f>
        <v/>
      </c>
      <c r="J293" s="1" t="str">
        <f>IF(AND($C293&gt;=Params!$C$22,$C293&lt;Params!$C$22+((Params!$E$17-Params!$C$22)/(Params!$E$33-Params!$C$33))*($B293-Params!$C$33),$C293&lt;Params!$E$17+((Params!$F$22-Params!$E$17)/(Params!$F$33-Params!$E$33))*($B293-Params!$E$33)),$J$2,"")</f>
        <v/>
      </c>
      <c r="K293" s="1" t="str">
        <f>IF(AND($C293&gt;=Params!$E$17+((Params!$F$22-Params!$E$17)/(Params!$F$33-Params!$E$33))*($B293-Params!$E$33),$C293&gt;=Params!$F$22+((Params!$J$20-Params!$F$22)/(Params!$J$33-Params!$F$33))*($B293-Params!$F$33),$C293&lt;Params!$E$17+((Params!$H$13-Params!$E$17)/(Params!$H$33-Params!$E$33))*($B293-Params!$E$33),$C293&lt;Params!$H$13+((Params!$J$20-Params!$H$13)/(Params!$J$33-Params!$H$33))*($B293-Params!$H$33)),$K$2,"")</f>
        <v/>
      </c>
      <c r="L293" s="1" t="str">
        <f>IF(AND($C293&gt;=Params!$H$13+((Params!$J$20-Params!$H$13)/(Params!$J$33-Params!$H$33))*($B293-Params!$H$33),$C293&gt;=Params!$J$20+((Params!$N$18-Params!$J$20)/(Params!$N$33-Params!$J$33))*($B293-Params!$J$33),$C293&lt;Params!$H$13+((Params!$K$9-Params!$H$13)/(Params!$K$33-Params!$H$33))*($B293-Params!$H$33),$C293&lt;Params!$K$9+((Params!$N$18-Params!$K$9)/(Params!$N$33-Params!$K$33))*($B293-Params!$K$33)),$L$2,"")</f>
        <v/>
      </c>
      <c r="M293" s="2" t="str">
        <f>IF(AND($C293&gt;=Params!$K$9+((Params!$N$18-Params!$K$9)/(Params!$N$33-Params!$K$33))*($B293-Params!$K$33),$C293&gt;=Params!$N$18+((Params!$Q$16-Params!$N$18)/(Params!$Q$33-Params!$N323))*($B293-Params!$Q$33),$C293&lt;Params!$K$9+((Params!$L$5-Params!$K$9)/(Params!$L$33-Params!$K$33))*($B293-Params!$K$33),$C293&lt;Params!$L$5+((Params!$Q$4-Params!$L$5)/(Params!$Q$33-Params!$L$33))*($B293-Params!$L$33),$B293&lt;Params!$Q$33),$M$2,"")</f>
        <v/>
      </c>
      <c r="N293" s="3" t="str">
        <f>IF(OR(AND($C293&gt;=Params!$A$26,$B293&gt;=Params!$A$33,$B293&lt;Params!$C$33,$C293&lt;Params!$A$18+((Params!$C$13-Params!$A$18)/(Params!$C$33-Params!$A$33))*($B293-Params!$A$33)),AND($B293&gt;=Params!$C$33,$C293&gt;Params!$C$22+((Params!$E$17-Params!$C$22)/(Params!$E$33-Params!$C$33))*($B293-Params!$C$33),$C293&lt;Params!$C$13+((Params!$E$17-Params!$C$13)/(Params!$E$33-Params!$C$33))*($B293-Params!$C$33))),$N$2,"")</f>
        <v/>
      </c>
      <c r="O293" s="1" t="str">
        <f>IF(AND($C293&gt;=Params!$C$13+((Params!$E$17-Params!$C$13)/(Params!$E$33-Params!$C$33))*($B293-Params!$C$33),$C293&gt;=Params!$E$17+((Params!$H$13-Params!$E$17)/(Params!$H$33-Params!$E$33))*($B293-Params!$E$33),$C293&lt;Params!$C$13+((Params!$D$9-Params!$C$13)/(Params!$D$33-Params!$C$33))*($B293-Params!$C$33),$C293&lt;Params!$D$9+((Params!$H$13-Params!$D$9)/(Params!$H$33-Params!$D$33))*($B293-Params!$D$33)),$O$2,"")</f>
        <v/>
      </c>
      <c r="P293" s="1" t="str">
        <f>IF(AND($C293&gt;=Params!$D$9+((Params!$H$13-Params!$D$9)/(Params!$H$33-Params!$D$33))*($B293-Params!$D$33),$C293&gt;=Params!$H$13+((Params!$K$9-Params!$H$13)/(Params!$K$33-Params!$H$33))*($B293-Params!$H$33),$C293&lt;Params!$D$9+((Params!$G$4-Params!$D$9)/(Params!$G$33-Params!$D$33))*($B293-Params!$D$33),$C293&lt;Params!$G$4+((Params!$K$9-Params!$G$4)/(Params!$K$33-Params!$G$33))*($B293-Params!$G$33)),$P$2,"")</f>
        <v/>
      </c>
      <c r="Q293" s="1" t="str">
        <f>IF(AND($C293&gt;=Params!$G$4+((Params!$K$9-Params!$G$4)/(Params!$K$33-Params!$G$33))*($B293-Params!$G$33),$C293&gt;Params!$K$9+((Params!$L$5-Params!$K$9)/(Params!$L$33-Params!$K$33))*($B293-Params!$K$33),$C293&lt;Params!$G$4+((Params!$L$5-Params!$G$4)/(Params!$L$33-Params!$G$33))*($B293-Params!$G$33)),$Q$2,"")</f>
        <v/>
      </c>
      <c r="R293" s="2" t="str">
        <f>IF(AND(OR($B293&lt;Params!$A$33,AND($B293&gt;=Params!$A$33,$B293&lt;Params!$C$33,$C293&gt;=Params!$A$18+((Params!$C$13-Params!$A$18)/(Params!$C$33-Params!$A$33))*($B293-Params!$A$33)),AND($B293&gt;=Params!$C$33,$B293&lt;Params!$D$33,$C293&gt;=Params!$C$13+((Params!$D$9-Params!$C$13)/(Params!$D$33-Params!$C$33))*($B293-Params!$C$33)),AND($B293&gt;=Params!$D$33,$C293&gt;=Params!$D$9+((Params!$G$4-Params!$D$9)/(Params!$G$33-Params!$D$33))*($B293-Params!$D$33))),$C293&lt;Params!$G$4,$B293&gt;0,$C293&gt;0),$R$2,"")</f>
        <v/>
      </c>
      <c r="S293" s="18" t="str">
        <f t="shared" si="4"/>
        <v>Basalt</v>
      </c>
      <c r="T293" s="14" t="str">
        <f>IF(AND($S293&lt;&gt;$J$2,$S293&lt;&gt;$K$2,$S293&lt;&gt;$L$2),"",
IF($S293=$J$2,IF(Data!$C293&gt;=Data!$D293+2,"Hawaiite","Potassic Trachybasalt"),
IF($S293=$K$2,IF(Data!$C293&gt;=Data!$D293+2,"Mugearite","Shoshonite"),
IF($S293=$L$2,(IF(Data!$C293&gt;=Data!$D293+2,"Benmoreite","Latite")),""))))</f>
        <v/>
      </c>
    </row>
    <row r="294" spans="1:20" x14ac:dyDescent="0.2">
      <c r="A294" s="16" t="str">
        <f>Data!$A294</f>
        <v>Shishkina et al 2010</v>
      </c>
      <c r="B294" s="27">
        <f>Data!$B294</f>
        <v>50.17</v>
      </c>
      <c r="C294" s="28">
        <f>Data!$C294+Data!$D294</f>
        <v>2.56</v>
      </c>
      <c r="D294" s="1" t="str">
        <f>IF(AND(AND($B294&gt;=Params!$A$33,$B294&lt;Params!$C$33),AND($C294&gt;=Params!$A$32,$C294&lt;Params!$A$26)),$D$2,"")</f>
        <v/>
      </c>
      <c r="E294" s="1" t="str">
        <f>IF(AND(AND($B294&gt;=Params!$C$33,$B294&lt;Params!$F$33),AND($C294&gt;=Params!$C$32,$C294&lt;Params!$C$22)),$E$2,"")</f>
        <v>Basalt</v>
      </c>
      <c r="F294" s="4" t="str">
        <f>IF(AND($B294&gt;=Params!$F$33,$B294&lt;Params!$J$33,$C294&lt;Params!$F$22+((Params!$J$20-Params!$F$22)/(Params!$J$33-Params!$F$33))*($B294-Params!$F$33)),$F$2,"")</f>
        <v/>
      </c>
      <c r="G294" s="4" t="str">
        <f>IF(AND($B294&gt;=Params!$J$33,$B294&lt;Params!$N$33,$C294&lt;Params!$J$20+((Params!$N$18-Params!$J$20)/(Params!$N$33-Params!$J$33))*($B294-Params!$J$33)),$G$2,"")</f>
        <v/>
      </c>
      <c r="H294" s="4" t="str">
        <f>IF(AND($B294&gt;=Params!$N$33,$C294&lt;Params!$N$18+((Params!$Q$16-Params!$N$18)/(Params!$Q$33-Params!$N$33))*($B294-Params!$N$33),C$3&lt;Params!$Q$16+((Params!$S$32-Params!$Q$16)/(Params!$S$33-Params!$Q$33))*($B294-Params!$Q$33)),$H$2,"")</f>
        <v/>
      </c>
      <c r="I294" s="12" t="str">
        <f>IF(AND($B294&gt;=Params!$Q$33,$C294&gt;=Params!$Q$16+((Params!$S$32-Params!$Q$16)/(Params!$S$33-Params!$Q$33))*($B294-Params!$Q$33)),$I$2,"")</f>
        <v/>
      </c>
      <c r="J294" s="1" t="str">
        <f>IF(AND($C294&gt;=Params!$C$22,$C294&lt;Params!$C$22+((Params!$E$17-Params!$C$22)/(Params!$E$33-Params!$C$33))*($B294-Params!$C$33),$C294&lt;Params!$E$17+((Params!$F$22-Params!$E$17)/(Params!$F$33-Params!$E$33))*($B294-Params!$E$33)),$J$2,"")</f>
        <v/>
      </c>
      <c r="K294" s="1" t="str">
        <f>IF(AND($C294&gt;=Params!$E$17+((Params!$F$22-Params!$E$17)/(Params!$F$33-Params!$E$33))*($B294-Params!$E$33),$C294&gt;=Params!$F$22+((Params!$J$20-Params!$F$22)/(Params!$J$33-Params!$F$33))*($B294-Params!$F$33),$C294&lt;Params!$E$17+((Params!$H$13-Params!$E$17)/(Params!$H$33-Params!$E$33))*($B294-Params!$E$33),$C294&lt;Params!$H$13+((Params!$J$20-Params!$H$13)/(Params!$J$33-Params!$H$33))*($B294-Params!$H$33)),$K$2,"")</f>
        <v/>
      </c>
      <c r="L294" s="1" t="str">
        <f>IF(AND($C294&gt;=Params!$H$13+((Params!$J$20-Params!$H$13)/(Params!$J$33-Params!$H$33))*($B294-Params!$H$33),$C294&gt;=Params!$J$20+((Params!$N$18-Params!$J$20)/(Params!$N$33-Params!$J$33))*($B294-Params!$J$33),$C294&lt;Params!$H$13+((Params!$K$9-Params!$H$13)/(Params!$K$33-Params!$H$33))*($B294-Params!$H$33),$C294&lt;Params!$K$9+((Params!$N$18-Params!$K$9)/(Params!$N$33-Params!$K$33))*($B294-Params!$K$33)),$L$2,"")</f>
        <v/>
      </c>
      <c r="M294" s="2" t="str">
        <f>IF(AND($C294&gt;=Params!$K$9+((Params!$N$18-Params!$K$9)/(Params!$N$33-Params!$K$33))*($B294-Params!$K$33),$C294&gt;=Params!$N$18+((Params!$Q$16-Params!$N$18)/(Params!$Q$33-Params!$N324))*($B294-Params!$Q$33),$C294&lt;Params!$K$9+((Params!$L$5-Params!$K$9)/(Params!$L$33-Params!$K$33))*($B294-Params!$K$33),$C294&lt;Params!$L$5+((Params!$Q$4-Params!$L$5)/(Params!$Q$33-Params!$L$33))*($B294-Params!$L$33),$B294&lt;Params!$Q$33),$M$2,"")</f>
        <v/>
      </c>
      <c r="N294" s="3" t="str">
        <f>IF(OR(AND($C294&gt;=Params!$A$26,$B294&gt;=Params!$A$33,$B294&lt;Params!$C$33,$C294&lt;Params!$A$18+((Params!$C$13-Params!$A$18)/(Params!$C$33-Params!$A$33))*($B294-Params!$A$33)),AND($B294&gt;=Params!$C$33,$C294&gt;Params!$C$22+((Params!$E$17-Params!$C$22)/(Params!$E$33-Params!$C$33))*($B294-Params!$C$33),$C294&lt;Params!$C$13+((Params!$E$17-Params!$C$13)/(Params!$E$33-Params!$C$33))*($B294-Params!$C$33))),$N$2,"")</f>
        <v/>
      </c>
      <c r="O294" s="1" t="str">
        <f>IF(AND($C294&gt;=Params!$C$13+((Params!$E$17-Params!$C$13)/(Params!$E$33-Params!$C$33))*($B294-Params!$C$33),$C294&gt;=Params!$E$17+((Params!$H$13-Params!$E$17)/(Params!$H$33-Params!$E$33))*($B294-Params!$E$33),$C294&lt;Params!$C$13+((Params!$D$9-Params!$C$13)/(Params!$D$33-Params!$C$33))*($B294-Params!$C$33),$C294&lt;Params!$D$9+((Params!$H$13-Params!$D$9)/(Params!$H$33-Params!$D$33))*($B294-Params!$D$33)),$O$2,"")</f>
        <v/>
      </c>
      <c r="P294" s="1" t="str">
        <f>IF(AND($C294&gt;=Params!$D$9+((Params!$H$13-Params!$D$9)/(Params!$H$33-Params!$D$33))*($B294-Params!$D$33),$C294&gt;=Params!$H$13+((Params!$K$9-Params!$H$13)/(Params!$K$33-Params!$H$33))*($B294-Params!$H$33),$C294&lt;Params!$D$9+((Params!$G$4-Params!$D$9)/(Params!$G$33-Params!$D$33))*($B294-Params!$D$33),$C294&lt;Params!$G$4+((Params!$K$9-Params!$G$4)/(Params!$K$33-Params!$G$33))*($B294-Params!$G$33)),$P$2,"")</f>
        <v/>
      </c>
      <c r="Q294" s="1" t="str">
        <f>IF(AND($C294&gt;=Params!$G$4+((Params!$K$9-Params!$G$4)/(Params!$K$33-Params!$G$33))*($B294-Params!$G$33),$C294&gt;Params!$K$9+((Params!$L$5-Params!$K$9)/(Params!$L$33-Params!$K$33))*($B294-Params!$K$33),$C294&lt;Params!$G$4+((Params!$L$5-Params!$G$4)/(Params!$L$33-Params!$G$33))*($B294-Params!$G$33)),$Q$2,"")</f>
        <v/>
      </c>
      <c r="R294" s="2" t="str">
        <f>IF(AND(OR($B294&lt;Params!$A$33,AND($B294&gt;=Params!$A$33,$B294&lt;Params!$C$33,$C294&gt;=Params!$A$18+((Params!$C$13-Params!$A$18)/(Params!$C$33-Params!$A$33))*($B294-Params!$A$33)),AND($B294&gt;=Params!$C$33,$B294&lt;Params!$D$33,$C294&gt;=Params!$C$13+((Params!$D$9-Params!$C$13)/(Params!$D$33-Params!$C$33))*($B294-Params!$C$33)),AND($B294&gt;=Params!$D$33,$C294&gt;=Params!$D$9+((Params!$G$4-Params!$D$9)/(Params!$G$33-Params!$D$33))*($B294-Params!$D$33))),$C294&lt;Params!$G$4,$B294&gt;0,$C294&gt;0),$R$2,"")</f>
        <v/>
      </c>
      <c r="S294" s="18" t="str">
        <f t="shared" si="4"/>
        <v>Basalt</v>
      </c>
      <c r="T294" s="14" t="str">
        <f>IF(AND($S294&lt;&gt;$J$2,$S294&lt;&gt;$K$2,$S294&lt;&gt;$L$2),"",
IF($S294=$J$2,IF(Data!$C294&gt;=Data!$D294+2,"Hawaiite","Potassic Trachybasalt"),
IF($S294=$K$2,IF(Data!$C294&gt;=Data!$D294+2,"Mugearite","Shoshonite"),
IF($S294=$L$2,(IF(Data!$C294&gt;=Data!$D294+2,"Benmoreite","Latite")),""))))</f>
        <v/>
      </c>
    </row>
    <row r="295" spans="1:20" x14ac:dyDescent="0.2">
      <c r="A295" s="16" t="str">
        <f>Data!$A295</f>
        <v>Shishkina et al 2010</v>
      </c>
      <c r="B295" s="27">
        <f>Data!$B295</f>
        <v>50.17</v>
      </c>
      <c r="C295" s="28">
        <f>Data!$C295+Data!$D295</f>
        <v>2.56</v>
      </c>
      <c r="D295" s="1" t="str">
        <f>IF(AND(AND($B295&gt;=Params!$A$33,$B295&lt;Params!$C$33),AND($C295&gt;=Params!$A$32,$C295&lt;Params!$A$26)),$D$2,"")</f>
        <v/>
      </c>
      <c r="E295" s="1" t="str">
        <f>IF(AND(AND($B295&gt;=Params!$C$33,$B295&lt;Params!$F$33),AND($C295&gt;=Params!$C$32,$C295&lt;Params!$C$22)),$E$2,"")</f>
        <v>Basalt</v>
      </c>
      <c r="F295" s="4" t="str">
        <f>IF(AND($B295&gt;=Params!$F$33,$B295&lt;Params!$J$33,$C295&lt;Params!$F$22+((Params!$J$20-Params!$F$22)/(Params!$J$33-Params!$F$33))*($B295-Params!$F$33)),$F$2,"")</f>
        <v/>
      </c>
      <c r="G295" s="4" t="str">
        <f>IF(AND($B295&gt;=Params!$J$33,$B295&lt;Params!$N$33,$C295&lt;Params!$J$20+((Params!$N$18-Params!$J$20)/(Params!$N$33-Params!$J$33))*($B295-Params!$J$33)),$G$2,"")</f>
        <v/>
      </c>
      <c r="H295" s="4" t="str">
        <f>IF(AND($B295&gt;=Params!$N$33,$C295&lt;Params!$N$18+((Params!$Q$16-Params!$N$18)/(Params!$Q$33-Params!$N$33))*($B295-Params!$N$33),C$3&lt;Params!$Q$16+((Params!$S$32-Params!$Q$16)/(Params!$S$33-Params!$Q$33))*($B295-Params!$Q$33)),$H$2,"")</f>
        <v/>
      </c>
      <c r="I295" s="12" t="str">
        <f>IF(AND($B295&gt;=Params!$Q$33,$C295&gt;=Params!$Q$16+((Params!$S$32-Params!$Q$16)/(Params!$S$33-Params!$Q$33))*($B295-Params!$Q$33)),$I$2,"")</f>
        <v/>
      </c>
      <c r="J295" s="1" t="str">
        <f>IF(AND($C295&gt;=Params!$C$22,$C295&lt;Params!$C$22+((Params!$E$17-Params!$C$22)/(Params!$E$33-Params!$C$33))*($B295-Params!$C$33),$C295&lt;Params!$E$17+((Params!$F$22-Params!$E$17)/(Params!$F$33-Params!$E$33))*($B295-Params!$E$33)),$J$2,"")</f>
        <v/>
      </c>
      <c r="K295" s="1" t="str">
        <f>IF(AND($C295&gt;=Params!$E$17+((Params!$F$22-Params!$E$17)/(Params!$F$33-Params!$E$33))*($B295-Params!$E$33),$C295&gt;=Params!$F$22+((Params!$J$20-Params!$F$22)/(Params!$J$33-Params!$F$33))*($B295-Params!$F$33),$C295&lt;Params!$E$17+((Params!$H$13-Params!$E$17)/(Params!$H$33-Params!$E$33))*($B295-Params!$E$33),$C295&lt;Params!$H$13+((Params!$J$20-Params!$H$13)/(Params!$J$33-Params!$H$33))*($B295-Params!$H$33)),$K$2,"")</f>
        <v/>
      </c>
      <c r="L295" s="1" t="str">
        <f>IF(AND($C295&gt;=Params!$H$13+((Params!$J$20-Params!$H$13)/(Params!$J$33-Params!$H$33))*($B295-Params!$H$33),$C295&gt;=Params!$J$20+((Params!$N$18-Params!$J$20)/(Params!$N$33-Params!$J$33))*($B295-Params!$J$33),$C295&lt;Params!$H$13+((Params!$K$9-Params!$H$13)/(Params!$K$33-Params!$H$33))*($B295-Params!$H$33),$C295&lt;Params!$K$9+((Params!$N$18-Params!$K$9)/(Params!$N$33-Params!$K$33))*($B295-Params!$K$33)),$L$2,"")</f>
        <v/>
      </c>
      <c r="M295" s="2" t="str">
        <f>IF(AND($C295&gt;=Params!$K$9+((Params!$N$18-Params!$K$9)/(Params!$N$33-Params!$K$33))*($B295-Params!$K$33),$C295&gt;=Params!$N$18+((Params!$Q$16-Params!$N$18)/(Params!$Q$33-Params!$N325))*($B295-Params!$Q$33),$C295&lt;Params!$K$9+((Params!$L$5-Params!$K$9)/(Params!$L$33-Params!$K$33))*($B295-Params!$K$33),$C295&lt;Params!$L$5+((Params!$Q$4-Params!$L$5)/(Params!$Q$33-Params!$L$33))*($B295-Params!$L$33),$B295&lt;Params!$Q$33),$M$2,"")</f>
        <v/>
      </c>
      <c r="N295" s="3" t="str">
        <f>IF(OR(AND($C295&gt;=Params!$A$26,$B295&gt;=Params!$A$33,$B295&lt;Params!$C$33,$C295&lt;Params!$A$18+((Params!$C$13-Params!$A$18)/(Params!$C$33-Params!$A$33))*($B295-Params!$A$33)),AND($B295&gt;=Params!$C$33,$C295&gt;Params!$C$22+((Params!$E$17-Params!$C$22)/(Params!$E$33-Params!$C$33))*($B295-Params!$C$33),$C295&lt;Params!$C$13+((Params!$E$17-Params!$C$13)/(Params!$E$33-Params!$C$33))*($B295-Params!$C$33))),$N$2,"")</f>
        <v/>
      </c>
      <c r="O295" s="1" t="str">
        <f>IF(AND($C295&gt;=Params!$C$13+((Params!$E$17-Params!$C$13)/(Params!$E$33-Params!$C$33))*($B295-Params!$C$33),$C295&gt;=Params!$E$17+((Params!$H$13-Params!$E$17)/(Params!$H$33-Params!$E$33))*($B295-Params!$E$33),$C295&lt;Params!$C$13+((Params!$D$9-Params!$C$13)/(Params!$D$33-Params!$C$33))*($B295-Params!$C$33),$C295&lt;Params!$D$9+((Params!$H$13-Params!$D$9)/(Params!$H$33-Params!$D$33))*($B295-Params!$D$33)),$O$2,"")</f>
        <v/>
      </c>
      <c r="P295" s="1" t="str">
        <f>IF(AND($C295&gt;=Params!$D$9+((Params!$H$13-Params!$D$9)/(Params!$H$33-Params!$D$33))*($B295-Params!$D$33),$C295&gt;=Params!$H$13+((Params!$K$9-Params!$H$13)/(Params!$K$33-Params!$H$33))*($B295-Params!$H$33),$C295&lt;Params!$D$9+((Params!$G$4-Params!$D$9)/(Params!$G$33-Params!$D$33))*($B295-Params!$D$33),$C295&lt;Params!$G$4+((Params!$K$9-Params!$G$4)/(Params!$K$33-Params!$G$33))*($B295-Params!$G$33)),$P$2,"")</f>
        <v/>
      </c>
      <c r="Q295" s="1" t="str">
        <f>IF(AND($C295&gt;=Params!$G$4+((Params!$K$9-Params!$G$4)/(Params!$K$33-Params!$G$33))*($B295-Params!$G$33),$C295&gt;Params!$K$9+((Params!$L$5-Params!$K$9)/(Params!$L$33-Params!$K$33))*($B295-Params!$K$33),$C295&lt;Params!$G$4+((Params!$L$5-Params!$G$4)/(Params!$L$33-Params!$G$33))*($B295-Params!$G$33)),$Q$2,"")</f>
        <v/>
      </c>
      <c r="R295" s="2" t="str">
        <f>IF(AND(OR($B295&lt;Params!$A$33,AND($B295&gt;=Params!$A$33,$B295&lt;Params!$C$33,$C295&gt;=Params!$A$18+((Params!$C$13-Params!$A$18)/(Params!$C$33-Params!$A$33))*($B295-Params!$A$33)),AND($B295&gt;=Params!$C$33,$B295&lt;Params!$D$33,$C295&gt;=Params!$C$13+((Params!$D$9-Params!$C$13)/(Params!$D$33-Params!$C$33))*($B295-Params!$C$33)),AND($B295&gt;=Params!$D$33,$C295&gt;=Params!$D$9+((Params!$G$4-Params!$D$9)/(Params!$G$33-Params!$D$33))*($B295-Params!$D$33))),$C295&lt;Params!$G$4,$B295&gt;0,$C295&gt;0),$R$2,"")</f>
        <v/>
      </c>
      <c r="S295" s="18" t="str">
        <f t="shared" si="4"/>
        <v>Basalt</v>
      </c>
      <c r="T295" s="14" t="str">
        <f>IF(AND($S295&lt;&gt;$J$2,$S295&lt;&gt;$K$2,$S295&lt;&gt;$L$2),"",
IF($S295=$J$2,IF(Data!$C295&gt;=Data!$D295+2,"Hawaiite","Potassic Trachybasalt"),
IF($S295=$K$2,IF(Data!$C295&gt;=Data!$D295+2,"Mugearite","Shoshonite"),
IF($S295=$L$2,(IF(Data!$C295&gt;=Data!$D295+2,"Benmoreite","Latite")),""))))</f>
        <v/>
      </c>
    </row>
    <row r="296" spans="1:20" x14ac:dyDescent="0.2">
      <c r="A296" s="16" t="str">
        <f>Data!$A296</f>
        <v>Shishkina et al 2010</v>
      </c>
      <c r="B296" s="27">
        <f>Data!$B296</f>
        <v>50.17</v>
      </c>
      <c r="C296" s="28">
        <f>Data!$C296+Data!$D296</f>
        <v>2.56</v>
      </c>
      <c r="D296" s="1" t="str">
        <f>IF(AND(AND($B296&gt;=Params!$A$33,$B296&lt;Params!$C$33),AND($C296&gt;=Params!$A$32,$C296&lt;Params!$A$26)),$D$2,"")</f>
        <v/>
      </c>
      <c r="E296" s="1" t="str">
        <f>IF(AND(AND($B296&gt;=Params!$C$33,$B296&lt;Params!$F$33),AND($C296&gt;=Params!$C$32,$C296&lt;Params!$C$22)),$E$2,"")</f>
        <v>Basalt</v>
      </c>
      <c r="F296" s="4" t="str">
        <f>IF(AND($B296&gt;=Params!$F$33,$B296&lt;Params!$J$33,$C296&lt;Params!$F$22+((Params!$J$20-Params!$F$22)/(Params!$J$33-Params!$F$33))*($B296-Params!$F$33)),$F$2,"")</f>
        <v/>
      </c>
      <c r="G296" s="4" t="str">
        <f>IF(AND($B296&gt;=Params!$J$33,$B296&lt;Params!$N$33,$C296&lt;Params!$J$20+((Params!$N$18-Params!$J$20)/(Params!$N$33-Params!$J$33))*($B296-Params!$J$33)),$G$2,"")</f>
        <v/>
      </c>
      <c r="H296" s="4" t="str">
        <f>IF(AND($B296&gt;=Params!$N$33,$C296&lt;Params!$N$18+((Params!$Q$16-Params!$N$18)/(Params!$Q$33-Params!$N$33))*($B296-Params!$N$33),C$3&lt;Params!$Q$16+((Params!$S$32-Params!$Q$16)/(Params!$S$33-Params!$Q$33))*($B296-Params!$Q$33)),$H$2,"")</f>
        <v/>
      </c>
      <c r="I296" s="12" t="str">
        <f>IF(AND($B296&gt;=Params!$Q$33,$C296&gt;=Params!$Q$16+((Params!$S$32-Params!$Q$16)/(Params!$S$33-Params!$Q$33))*($B296-Params!$Q$33)),$I$2,"")</f>
        <v/>
      </c>
      <c r="J296" s="1" t="str">
        <f>IF(AND($C296&gt;=Params!$C$22,$C296&lt;Params!$C$22+((Params!$E$17-Params!$C$22)/(Params!$E$33-Params!$C$33))*($B296-Params!$C$33),$C296&lt;Params!$E$17+((Params!$F$22-Params!$E$17)/(Params!$F$33-Params!$E$33))*($B296-Params!$E$33)),$J$2,"")</f>
        <v/>
      </c>
      <c r="K296" s="1" t="str">
        <f>IF(AND($C296&gt;=Params!$E$17+((Params!$F$22-Params!$E$17)/(Params!$F$33-Params!$E$33))*($B296-Params!$E$33),$C296&gt;=Params!$F$22+((Params!$J$20-Params!$F$22)/(Params!$J$33-Params!$F$33))*($B296-Params!$F$33),$C296&lt;Params!$E$17+((Params!$H$13-Params!$E$17)/(Params!$H$33-Params!$E$33))*($B296-Params!$E$33),$C296&lt;Params!$H$13+((Params!$J$20-Params!$H$13)/(Params!$J$33-Params!$H$33))*($B296-Params!$H$33)),$K$2,"")</f>
        <v/>
      </c>
      <c r="L296" s="1" t="str">
        <f>IF(AND($C296&gt;=Params!$H$13+((Params!$J$20-Params!$H$13)/(Params!$J$33-Params!$H$33))*($B296-Params!$H$33),$C296&gt;=Params!$J$20+((Params!$N$18-Params!$J$20)/(Params!$N$33-Params!$J$33))*($B296-Params!$J$33),$C296&lt;Params!$H$13+((Params!$K$9-Params!$H$13)/(Params!$K$33-Params!$H$33))*($B296-Params!$H$33),$C296&lt;Params!$K$9+((Params!$N$18-Params!$K$9)/(Params!$N$33-Params!$K$33))*($B296-Params!$K$33)),$L$2,"")</f>
        <v/>
      </c>
      <c r="M296" s="2" t="str">
        <f>IF(AND($C296&gt;=Params!$K$9+((Params!$N$18-Params!$K$9)/(Params!$N$33-Params!$K$33))*($B296-Params!$K$33),$C296&gt;=Params!$N$18+((Params!$Q$16-Params!$N$18)/(Params!$Q$33-Params!$N326))*($B296-Params!$Q$33),$C296&lt;Params!$K$9+((Params!$L$5-Params!$K$9)/(Params!$L$33-Params!$K$33))*($B296-Params!$K$33),$C296&lt;Params!$L$5+((Params!$Q$4-Params!$L$5)/(Params!$Q$33-Params!$L$33))*($B296-Params!$L$33),$B296&lt;Params!$Q$33),$M$2,"")</f>
        <v/>
      </c>
      <c r="N296" s="3" t="str">
        <f>IF(OR(AND($C296&gt;=Params!$A$26,$B296&gt;=Params!$A$33,$B296&lt;Params!$C$33,$C296&lt;Params!$A$18+((Params!$C$13-Params!$A$18)/(Params!$C$33-Params!$A$33))*($B296-Params!$A$33)),AND($B296&gt;=Params!$C$33,$C296&gt;Params!$C$22+((Params!$E$17-Params!$C$22)/(Params!$E$33-Params!$C$33))*($B296-Params!$C$33),$C296&lt;Params!$C$13+((Params!$E$17-Params!$C$13)/(Params!$E$33-Params!$C$33))*($B296-Params!$C$33))),$N$2,"")</f>
        <v/>
      </c>
      <c r="O296" s="1" t="str">
        <f>IF(AND($C296&gt;=Params!$C$13+((Params!$E$17-Params!$C$13)/(Params!$E$33-Params!$C$33))*($B296-Params!$C$33),$C296&gt;=Params!$E$17+((Params!$H$13-Params!$E$17)/(Params!$H$33-Params!$E$33))*($B296-Params!$E$33),$C296&lt;Params!$C$13+((Params!$D$9-Params!$C$13)/(Params!$D$33-Params!$C$33))*($B296-Params!$C$33),$C296&lt;Params!$D$9+((Params!$H$13-Params!$D$9)/(Params!$H$33-Params!$D$33))*($B296-Params!$D$33)),$O$2,"")</f>
        <v/>
      </c>
      <c r="P296" s="1" t="str">
        <f>IF(AND($C296&gt;=Params!$D$9+((Params!$H$13-Params!$D$9)/(Params!$H$33-Params!$D$33))*($B296-Params!$D$33),$C296&gt;=Params!$H$13+((Params!$K$9-Params!$H$13)/(Params!$K$33-Params!$H$33))*($B296-Params!$H$33),$C296&lt;Params!$D$9+((Params!$G$4-Params!$D$9)/(Params!$G$33-Params!$D$33))*($B296-Params!$D$33),$C296&lt;Params!$G$4+((Params!$K$9-Params!$G$4)/(Params!$K$33-Params!$G$33))*($B296-Params!$G$33)),$P$2,"")</f>
        <v/>
      </c>
      <c r="Q296" s="1" t="str">
        <f>IF(AND($C296&gt;=Params!$G$4+((Params!$K$9-Params!$G$4)/(Params!$K$33-Params!$G$33))*($B296-Params!$G$33),$C296&gt;Params!$K$9+((Params!$L$5-Params!$K$9)/(Params!$L$33-Params!$K$33))*($B296-Params!$K$33),$C296&lt;Params!$G$4+((Params!$L$5-Params!$G$4)/(Params!$L$33-Params!$G$33))*($B296-Params!$G$33)),$Q$2,"")</f>
        <v/>
      </c>
      <c r="R296" s="2" t="str">
        <f>IF(AND(OR($B296&lt;Params!$A$33,AND($B296&gt;=Params!$A$33,$B296&lt;Params!$C$33,$C296&gt;=Params!$A$18+((Params!$C$13-Params!$A$18)/(Params!$C$33-Params!$A$33))*($B296-Params!$A$33)),AND($B296&gt;=Params!$C$33,$B296&lt;Params!$D$33,$C296&gt;=Params!$C$13+((Params!$D$9-Params!$C$13)/(Params!$D$33-Params!$C$33))*($B296-Params!$C$33)),AND($B296&gt;=Params!$D$33,$C296&gt;=Params!$D$9+((Params!$G$4-Params!$D$9)/(Params!$G$33-Params!$D$33))*($B296-Params!$D$33))),$C296&lt;Params!$G$4,$B296&gt;0,$C296&gt;0),$R$2,"")</f>
        <v/>
      </c>
      <c r="S296" s="18" t="str">
        <f t="shared" si="4"/>
        <v>Basalt</v>
      </c>
      <c r="T296" s="14" t="str">
        <f>IF(AND($S296&lt;&gt;$J$2,$S296&lt;&gt;$K$2,$S296&lt;&gt;$L$2),"",
IF($S296=$J$2,IF(Data!$C296&gt;=Data!$D296+2,"Hawaiite","Potassic Trachybasalt"),
IF($S296=$K$2,IF(Data!$C296&gt;=Data!$D296+2,"Mugearite","Shoshonite"),
IF($S296=$L$2,(IF(Data!$C296&gt;=Data!$D296+2,"Benmoreite","Latite")),""))))</f>
        <v/>
      </c>
    </row>
    <row r="297" spans="1:20" x14ac:dyDescent="0.2">
      <c r="A297" s="16" t="str">
        <f>Data!$A297</f>
        <v>Shishkina et al 2010</v>
      </c>
      <c r="B297" s="27">
        <f>Data!$B297</f>
        <v>50.17</v>
      </c>
      <c r="C297" s="28">
        <f>Data!$C297+Data!$D297</f>
        <v>2.56</v>
      </c>
      <c r="D297" s="1" t="str">
        <f>IF(AND(AND($B297&gt;=Params!$A$33,$B297&lt;Params!$C$33),AND($C297&gt;=Params!$A$32,$C297&lt;Params!$A$26)),$D$2,"")</f>
        <v/>
      </c>
      <c r="E297" s="1" t="str">
        <f>IF(AND(AND($B297&gt;=Params!$C$33,$B297&lt;Params!$F$33),AND($C297&gt;=Params!$C$32,$C297&lt;Params!$C$22)),$E$2,"")</f>
        <v>Basalt</v>
      </c>
      <c r="F297" s="4" t="str">
        <f>IF(AND($B297&gt;=Params!$F$33,$B297&lt;Params!$J$33,$C297&lt;Params!$F$22+((Params!$J$20-Params!$F$22)/(Params!$J$33-Params!$F$33))*($B297-Params!$F$33)),$F$2,"")</f>
        <v/>
      </c>
      <c r="G297" s="4" t="str">
        <f>IF(AND($B297&gt;=Params!$J$33,$B297&lt;Params!$N$33,$C297&lt;Params!$J$20+((Params!$N$18-Params!$J$20)/(Params!$N$33-Params!$J$33))*($B297-Params!$J$33)),$G$2,"")</f>
        <v/>
      </c>
      <c r="H297" s="4" t="str">
        <f>IF(AND($B297&gt;=Params!$N$33,$C297&lt;Params!$N$18+((Params!$Q$16-Params!$N$18)/(Params!$Q$33-Params!$N$33))*($B297-Params!$N$33),C$3&lt;Params!$Q$16+((Params!$S$32-Params!$Q$16)/(Params!$S$33-Params!$Q$33))*($B297-Params!$Q$33)),$H$2,"")</f>
        <v/>
      </c>
      <c r="I297" s="12" t="str">
        <f>IF(AND($B297&gt;=Params!$Q$33,$C297&gt;=Params!$Q$16+((Params!$S$32-Params!$Q$16)/(Params!$S$33-Params!$Q$33))*($B297-Params!$Q$33)),$I$2,"")</f>
        <v/>
      </c>
      <c r="J297" s="1" t="str">
        <f>IF(AND($C297&gt;=Params!$C$22,$C297&lt;Params!$C$22+((Params!$E$17-Params!$C$22)/(Params!$E$33-Params!$C$33))*($B297-Params!$C$33),$C297&lt;Params!$E$17+((Params!$F$22-Params!$E$17)/(Params!$F$33-Params!$E$33))*($B297-Params!$E$33)),$J$2,"")</f>
        <v/>
      </c>
      <c r="K297" s="1" t="str">
        <f>IF(AND($C297&gt;=Params!$E$17+((Params!$F$22-Params!$E$17)/(Params!$F$33-Params!$E$33))*($B297-Params!$E$33),$C297&gt;=Params!$F$22+((Params!$J$20-Params!$F$22)/(Params!$J$33-Params!$F$33))*($B297-Params!$F$33),$C297&lt;Params!$E$17+((Params!$H$13-Params!$E$17)/(Params!$H$33-Params!$E$33))*($B297-Params!$E$33),$C297&lt;Params!$H$13+((Params!$J$20-Params!$H$13)/(Params!$J$33-Params!$H$33))*($B297-Params!$H$33)),$K$2,"")</f>
        <v/>
      </c>
      <c r="L297" s="1" t="str">
        <f>IF(AND($C297&gt;=Params!$H$13+((Params!$J$20-Params!$H$13)/(Params!$J$33-Params!$H$33))*($B297-Params!$H$33),$C297&gt;=Params!$J$20+((Params!$N$18-Params!$J$20)/(Params!$N$33-Params!$J$33))*($B297-Params!$J$33),$C297&lt;Params!$H$13+((Params!$K$9-Params!$H$13)/(Params!$K$33-Params!$H$33))*($B297-Params!$H$33),$C297&lt;Params!$K$9+((Params!$N$18-Params!$K$9)/(Params!$N$33-Params!$K$33))*($B297-Params!$K$33)),$L$2,"")</f>
        <v/>
      </c>
      <c r="M297" s="2" t="str">
        <f>IF(AND($C297&gt;=Params!$K$9+((Params!$N$18-Params!$K$9)/(Params!$N$33-Params!$K$33))*($B297-Params!$K$33),$C297&gt;=Params!$N$18+((Params!$Q$16-Params!$N$18)/(Params!$Q$33-Params!$N327))*($B297-Params!$Q$33),$C297&lt;Params!$K$9+((Params!$L$5-Params!$K$9)/(Params!$L$33-Params!$K$33))*($B297-Params!$K$33),$C297&lt;Params!$L$5+((Params!$Q$4-Params!$L$5)/(Params!$Q$33-Params!$L$33))*($B297-Params!$L$33),$B297&lt;Params!$Q$33),$M$2,"")</f>
        <v/>
      </c>
      <c r="N297" s="3" t="str">
        <f>IF(OR(AND($C297&gt;=Params!$A$26,$B297&gt;=Params!$A$33,$B297&lt;Params!$C$33,$C297&lt;Params!$A$18+((Params!$C$13-Params!$A$18)/(Params!$C$33-Params!$A$33))*($B297-Params!$A$33)),AND($B297&gt;=Params!$C$33,$C297&gt;Params!$C$22+((Params!$E$17-Params!$C$22)/(Params!$E$33-Params!$C$33))*($B297-Params!$C$33),$C297&lt;Params!$C$13+((Params!$E$17-Params!$C$13)/(Params!$E$33-Params!$C$33))*($B297-Params!$C$33))),$N$2,"")</f>
        <v/>
      </c>
      <c r="O297" s="1" t="str">
        <f>IF(AND($C297&gt;=Params!$C$13+((Params!$E$17-Params!$C$13)/(Params!$E$33-Params!$C$33))*($B297-Params!$C$33),$C297&gt;=Params!$E$17+((Params!$H$13-Params!$E$17)/(Params!$H$33-Params!$E$33))*($B297-Params!$E$33),$C297&lt;Params!$C$13+((Params!$D$9-Params!$C$13)/(Params!$D$33-Params!$C$33))*($B297-Params!$C$33),$C297&lt;Params!$D$9+((Params!$H$13-Params!$D$9)/(Params!$H$33-Params!$D$33))*($B297-Params!$D$33)),$O$2,"")</f>
        <v/>
      </c>
      <c r="P297" s="1" t="str">
        <f>IF(AND($C297&gt;=Params!$D$9+((Params!$H$13-Params!$D$9)/(Params!$H$33-Params!$D$33))*($B297-Params!$D$33),$C297&gt;=Params!$H$13+((Params!$K$9-Params!$H$13)/(Params!$K$33-Params!$H$33))*($B297-Params!$H$33),$C297&lt;Params!$D$9+((Params!$G$4-Params!$D$9)/(Params!$G$33-Params!$D$33))*($B297-Params!$D$33),$C297&lt;Params!$G$4+((Params!$K$9-Params!$G$4)/(Params!$K$33-Params!$G$33))*($B297-Params!$G$33)),$P$2,"")</f>
        <v/>
      </c>
      <c r="Q297" s="1" t="str">
        <f>IF(AND($C297&gt;=Params!$G$4+((Params!$K$9-Params!$G$4)/(Params!$K$33-Params!$G$33))*($B297-Params!$G$33),$C297&gt;Params!$K$9+((Params!$L$5-Params!$K$9)/(Params!$L$33-Params!$K$33))*($B297-Params!$K$33),$C297&lt;Params!$G$4+((Params!$L$5-Params!$G$4)/(Params!$L$33-Params!$G$33))*($B297-Params!$G$33)),$Q$2,"")</f>
        <v/>
      </c>
      <c r="R297" s="2" t="str">
        <f>IF(AND(OR($B297&lt;Params!$A$33,AND($B297&gt;=Params!$A$33,$B297&lt;Params!$C$33,$C297&gt;=Params!$A$18+((Params!$C$13-Params!$A$18)/(Params!$C$33-Params!$A$33))*($B297-Params!$A$33)),AND($B297&gt;=Params!$C$33,$B297&lt;Params!$D$33,$C297&gt;=Params!$C$13+((Params!$D$9-Params!$C$13)/(Params!$D$33-Params!$C$33))*($B297-Params!$C$33)),AND($B297&gt;=Params!$D$33,$C297&gt;=Params!$D$9+((Params!$G$4-Params!$D$9)/(Params!$G$33-Params!$D$33))*($B297-Params!$D$33))),$C297&lt;Params!$G$4,$B297&gt;0,$C297&gt;0),$R$2,"")</f>
        <v/>
      </c>
      <c r="S297" s="18" t="str">
        <f t="shared" si="4"/>
        <v>Basalt</v>
      </c>
      <c r="T297" s="14" t="str">
        <f>IF(AND($S297&lt;&gt;$J$2,$S297&lt;&gt;$K$2,$S297&lt;&gt;$L$2),"",
IF($S297=$J$2,IF(Data!$C297&gt;=Data!$D297+2,"Hawaiite","Potassic Trachybasalt"),
IF($S297=$K$2,IF(Data!$C297&gt;=Data!$D297+2,"Mugearite","Shoshonite"),
IF($S297=$L$2,(IF(Data!$C297&gt;=Data!$D297+2,"Benmoreite","Latite")),""))))</f>
        <v/>
      </c>
    </row>
    <row r="298" spans="1:20" x14ac:dyDescent="0.2">
      <c r="A298" s="16" t="str">
        <f>Data!$A298</f>
        <v>Shishkina et al 2010</v>
      </c>
      <c r="B298" s="27">
        <f>Data!$B298</f>
        <v>50.17</v>
      </c>
      <c r="C298" s="28">
        <f>Data!$C298+Data!$D298</f>
        <v>2.56</v>
      </c>
      <c r="D298" s="1" t="str">
        <f>IF(AND(AND($B298&gt;=Params!$A$33,$B298&lt;Params!$C$33),AND($C298&gt;=Params!$A$32,$C298&lt;Params!$A$26)),$D$2,"")</f>
        <v/>
      </c>
      <c r="E298" s="1" t="str">
        <f>IF(AND(AND($B298&gt;=Params!$C$33,$B298&lt;Params!$F$33),AND($C298&gt;=Params!$C$32,$C298&lt;Params!$C$22)),$E$2,"")</f>
        <v>Basalt</v>
      </c>
      <c r="F298" s="4" t="str">
        <f>IF(AND($B298&gt;=Params!$F$33,$B298&lt;Params!$J$33,$C298&lt;Params!$F$22+((Params!$J$20-Params!$F$22)/(Params!$J$33-Params!$F$33))*($B298-Params!$F$33)),$F$2,"")</f>
        <v/>
      </c>
      <c r="G298" s="4" t="str">
        <f>IF(AND($B298&gt;=Params!$J$33,$B298&lt;Params!$N$33,$C298&lt;Params!$J$20+((Params!$N$18-Params!$J$20)/(Params!$N$33-Params!$J$33))*($B298-Params!$J$33)),$G$2,"")</f>
        <v/>
      </c>
      <c r="H298" s="4" t="str">
        <f>IF(AND($B298&gt;=Params!$N$33,$C298&lt;Params!$N$18+((Params!$Q$16-Params!$N$18)/(Params!$Q$33-Params!$N$33))*($B298-Params!$N$33),C$3&lt;Params!$Q$16+((Params!$S$32-Params!$Q$16)/(Params!$S$33-Params!$Q$33))*($B298-Params!$Q$33)),$H$2,"")</f>
        <v/>
      </c>
      <c r="I298" s="12" t="str">
        <f>IF(AND($B298&gt;=Params!$Q$33,$C298&gt;=Params!$Q$16+((Params!$S$32-Params!$Q$16)/(Params!$S$33-Params!$Q$33))*($B298-Params!$Q$33)),$I$2,"")</f>
        <v/>
      </c>
      <c r="J298" s="1" t="str">
        <f>IF(AND($C298&gt;=Params!$C$22,$C298&lt;Params!$C$22+((Params!$E$17-Params!$C$22)/(Params!$E$33-Params!$C$33))*($B298-Params!$C$33),$C298&lt;Params!$E$17+((Params!$F$22-Params!$E$17)/(Params!$F$33-Params!$E$33))*($B298-Params!$E$33)),$J$2,"")</f>
        <v/>
      </c>
      <c r="K298" s="1" t="str">
        <f>IF(AND($C298&gt;=Params!$E$17+((Params!$F$22-Params!$E$17)/(Params!$F$33-Params!$E$33))*($B298-Params!$E$33),$C298&gt;=Params!$F$22+((Params!$J$20-Params!$F$22)/(Params!$J$33-Params!$F$33))*($B298-Params!$F$33),$C298&lt;Params!$E$17+((Params!$H$13-Params!$E$17)/(Params!$H$33-Params!$E$33))*($B298-Params!$E$33),$C298&lt;Params!$H$13+((Params!$J$20-Params!$H$13)/(Params!$J$33-Params!$H$33))*($B298-Params!$H$33)),$K$2,"")</f>
        <v/>
      </c>
      <c r="L298" s="1" t="str">
        <f>IF(AND($C298&gt;=Params!$H$13+((Params!$J$20-Params!$H$13)/(Params!$J$33-Params!$H$33))*($B298-Params!$H$33),$C298&gt;=Params!$J$20+((Params!$N$18-Params!$J$20)/(Params!$N$33-Params!$J$33))*($B298-Params!$J$33),$C298&lt;Params!$H$13+((Params!$K$9-Params!$H$13)/(Params!$K$33-Params!$H$33))*($B298-Params!$H$33),$C298&lt;Params!$K$9+((Params!$N$18-Params!$K$9)/(Params!$N$33-Params!$K$33))*($B298-Params!$K$33)),$L$2,"")</f>
        <v/>
      </c>
      <c r="M298" s="2" t="str">
        <f>IF(AND($C298&gt;=Params!$K$9+((Params!$N$18-Params!$K$9)/(Params!$N$33-Params!$K$33))*($B298-Params!$K$33),$C298&gt;=Params!$N$18+((Params!$Q$16-Params!$N$18)/(Params!$Q$33-Params!$N328))*($B298-Params!$Q$33),$C298&lt;Params!$K$9+((Params!$L$5-Params!$K$9)/(Params!$L$33-Params!$K$33))*($B298-Params!$K$33),$C298&lt;Params!$L$5+((Params!$Q$4-Params!$L$5)/(Params!$Q$33-Params!$L$33))*($B298-Params!$L$33),$B298&lt;Params!$Q$33),$M$2,"")</f>
        <v/>
      </c>
      <c r="N298" s="3" t="str">
        <f>IF(OR(AND($C298&gt;=Params!$A$26,$B298&gt;=Params!$A$33,$B298&lt;Params!$C$33,$C298&lt;Params!$A$18+((Params!$C$13-Params!$A$18)/(Params!$C$33-Params!$A$33))*($B298-Params!$A$33)),AND($B298&gt;=Params!$C$33,$C298&gt;Params!$C$22+((Params!$E$17-Params!$C$22)/(Params!$E$33-Params!$C$33))*($B298-Params!$C$33),$C298&lt;Params!$C$13+((Params!$E$17-Params!$C$13)/(Params!$E$33-Params!$C$33))*($B298-Params!$C$33))),$N$2,"")</f>
        <v/>
      </c>
      <c r="O298" s="1" t="str">
        <f>IF(AND($C298&gt;=Params!$C$13+((Params!$E$17-Params!$C$13)/(Params!$E$33-Params!$C$33))*($B298-Params!$C$33),$C298&gt;=Params!$E$17+((Params!$H$13-Params!$E$17)/(Params!$H$33-Params!$E$33))*($B298-Params!$E$33),$C298&lt;Params!$C$13+((Params!$D$9-Params!$C$13)/(Params!$D$33-Params!$C$33))*($B298-Params!$C$33),$C298&lt;Params!$D$9+((Params!$H$13-Params!$D$9)/(Params!$H$33-Params!$D$33))*($B298-Params!$D$33)),$O$2,"")</f>
        <v/>
      </c>
      <c r="P298" s="1" t="str">
        <f>IF(AND($C298&gt;=Params!$D$9+((Params!$H$13-Params!$D$9)/(Params!$H$33-Params!$D$33))*($B298-Params!$D$33),$C298&gt;=Params!$H$13+((Params!$K$9-Params!$H$13)/(Params!$K$33-Params!$H$33))*($B298-Params!$H$33),$C298&lt;Params!$D$9+((Params!$G$4-Params!$D$9)/(Params!$G$33-Params!$D$33))*($B298-Params!$D$33),$C298&lt;Params!$G$4+((Params!$K$9-Params!$G$4)/(Params!$K$33-Params!$G$33))*($B298-Params!$G$33)),$P$2,"")</f>
        <v/>
      </c>
      <c r="Q298" s="1" t="str">
        <f>IF(AND($C298&gt;=Params!$G$4+((Params!$K$9-Params!$G$4)/(Params!$K$33-Params!$G$33))*($B298-Params!$G$33),$C298&gt;Params!$K$9+((Params!$L$5-Params!$K$9)/(Params!$L$33-Params!$K$33))*($B298-Params!$K$33),$C298&lt;Params!$G$4+((Params!$L$5-Params!$G$4)/(Params!$L$33-Params!$G$33))*($B298-Params!$G$33)),$Q$2,"")</f>
        <v/>
      </c>
      <c r="R298" s="2" t="str">
        <f>IF(AND(OR($B298&lt;Params!$A$33,AND($B298&gt;=Params!$A$33,$B298&lt;Params!$C$33,$C298&gt;=Params!$A$18+((Params!$C$13-Params!$A$18)/(Params!$C$33-Params!$A$33))*($B298-Params!$A$33)),AND($B298&gt;=Params!$C$33,$B298&lt;Params!$D$33,$C298&gt;=Params!$C$13+((Params!$D$9-Params!$C$13)/(Params!$D$33-Params!$C$33))*($B298-Params!$C$33)),AND($B298&gt;=Params!$D$33,$C298&gt;=Params!$D$9+((Params!$G$4-Params!$D$9)/(Params!$G$33-Params!$D$33))*($B298-Params!$D$33))),$C298&lt;Params!$G$4,$B298&gt;0,$C298&gt;0),$R$2,"")</f>
        <v/>
      </c>
      <c r="S298" s="18" t="str">
        <f t="shared" si="4"/>
        <v>Basalt</v>
      </c>
      <c r="T298" s="14" t="str">
        <f>IF(AND($S298&lt;&gt;$J$2,$S298&lt;&gt;$K$2,$S298&lt;&gt;$L$2),"",
IF($S298=$J$2,IF(Data!$C298&gt;=Data!$D298+2,"Hawaiite","Potassic Trachybasalt"),
IF($S298=$K$2,IF(Data!$C298&gt;=Data!$D298+2,"Mugearite","Shoshonite"),
IF($S298=$L$2,(IF(Data!$C298&gt;=Data!$D298+2,"Benmoreite","Latite")),""))))</f>
        <v/>
      </c>
    </row>
    <row r="299" spans="1:20" x14ac:dyDescent="0.2">
      <c r="A299" s="16" t="str">
        <f>Data!$A299</f>
        <v>Shishkina et al 2010</v>
      </c>
      <c r="B299" s="27">
        <f>Data!$B299</f>
        <v>50.17</v>
      </c>
      <c r="C299" s="28">
        <f>Data!$C299+Data!$D299</f>
        <v>2.56</v>
      </c>
      <c r="D299" s="1" t="str">
        <f>IF(AND(AND($B299&gt;=Params!$A$33,$B299&lt;Params!$C$33),AND($C299&gt;=Params!$A$32,$C299&lt;Params!$A$26)),$D$2,"")</f>
        <v/>
      </c>
      <c r="E299" s="1" t="str">
        <f>IF(AND(AND($B299&gt;=Params!$C$33,$B299&lt;Params!$F$33),AND($C299&gt;=Params!$C$32,$C299&lt;Params!$C$22)),$E$2,"")</f>
        <v>Basalt</v>
      </c>
      <c r="F299" s="4" t="str">
        <f>IF(AND($B299&gt;=Params!$F$33,$B299&lt;Params!$J$33,$C299&lt;Params!$F$22+((Params!$J$20-Params!$F$22)/(Params!$J$33-Params!$F$33))*($B299-Params!$F$33)),$F$2,"")</f>
        <v/>
      </c>
      <c r="G299" s="4" t="str">
        <f>IF(AND($B299&gt;=Params!$J$33,$B299&lt;Params!$N$33,$C299&lt;Params!$J$20+((Params!$N$18-Params!$J$20)/(Params!$N$33-Params!$J$33))*($B299-Params!$J$33)),$G$2,"")</f>
        <v/>
      </c>
      <c r="H299" s="4" t="str">
        <f>IF(AND($B299&gt;=Params!$N$33,$C299&lt;Params!$N$18+((Params!$Q$16-Params!$N$18)/(Params!$Q$33-Params!$N$33))*($B299-Params!$N$33),C$3&lt;Params!$Q$16+((Params!$S$32-Params!$Q$16)/(Params!$S$33-Params!$Q$33))*($B299-Params!$Q$33)),$H$2,"")</f>
        <v/>
      </c>
      <c r="I299" s="12" t="str">
        <f>IF(AND($B299&gt;=Params!$Q$33,$C299&gt;=Params!$Q$16+((Params!$S$32-Params!$Q$16)/(Params!$S$33-Params!$Q$33))*($B299-Params!$Q$33)),$I$2,"")</f>
        <v/>
      </c>
      <c r="J299" s="1" t="str">
        <f>IF(AND($C299&gt;=Params!$C$22,$C299&lt;Params!$C$22+((Params!$E$17-Params!$C$22)/(Params!$E$33-Params!$C$33))*($B299-Params!$C$33),$C299&lt;Params!$E$17+((Params!$F$22-Params!$E$17)/(Params!$F$33-Params!$E$33))*($B299-Params!$E$33)),$J$2,"")</f>
        <v/>
      </c>
      <c r="K299" s="1" t="str">
        <f>IF(AND($C299&gt;=Params!$E$17+((Params!$F$22-Params!$E$17)/(Params!$F$33-Params!$E$33))*($B299-Params!$E$33),$C299&gt;=Params!$F$22+((Params!$J$20-Params!$F$22)/(Params!$J$33-Params!$F$33))*($B299-Params!$F$33),$C299&lt;Params!$E$17+((Params!$H$13-Params!$E$17)/(Params!$H$33-Params!$E$33))*($B299-Params!$E$33),$C299&lt;Params!$H$13+((Params!$J$20-Params!$H$13)/(Params!$J$33-Params!$H$33))*($B299-Params!$H$33)),$K$2,"")</f>
        <v/>
      </c>
      <c r="L299" s="1" t="str">
        <f>IF(AND($C299&gt;=Params!$H$13+((Params!$J$20-Params!$H$13)/(Params!$J$33-Params!$H$33))*($B299-Params!$H$33),$C299&gt;=Params!$J$20+((Params!$N$18-Params!$J$20)/(Params!$N$33-Params!$J$33))*($B299-Params!$J$33),$C299&lt;Params!$H$13+((Params!$K$9-Params!$H$13)/(Params!$K$33-Params!$H$33))*($B299-Params!$H$33),$C299&lt;Params!$K$9+((Params!$N$18-Params!$K$9)/(Params!$N$33-Params!$K$33))*($B299-Params!$K$33)),$L$2,"")</f>
        <v/>
      </c>
      <c r="M299" s="2" t="str">
        <f>IF(AND($C299&gt;=Params!$K$9+((Params!$N$18-Params!$K$9)/(Params!$N$33-Params!$K$33))*($B299-Params!$K$33),$C299&gt;=Params!$N$18+((Params!$Q$16-Params!$N$18)/(Params!$Q$33-Params!$N329))*($B299-Params!$Q$33),$C299&lt;Params!$K$9+((Params!$L$5-Params!$K$9)/(Params!$L$33-Params!$K$33))*($B299-Params!$K$33),$C299&lt;Params!$L$5+((Params!$Q$4-Params!$L$5)/(Params!$Q$33-Params!$L$33))*($B299-Params!$L$33),$B299&lt;Params!$Q$33),$M$2,"")</f>
        <v/>
      </c>
      <c r="N299" s="3" t="str">
        <f>IF(OR(AND($C299&gt;=Params!$A$26,$B299&gt;=Params!$A$33,$B299&lt;Params!$C$33,$C299&lt;Params!$A$18+((Params!$C$13-Params!$A$18)/(Params!$C$33-Params!$A$33))*($B299-Params!$A$33)),AND($B299&gt;=Params!$C$33,$C299&gt;Params!$C$22+((Params!$E$17-Params!$C$22)/(Params!$E$33-Params!$C$33))*($B299-Params!$C$33),$C299&lt;Params!$C$13+((Params!$E$17-Params!$C$13)/(Params!$E$33-Params!$C$33))*($B299-Params!$C$33))),$N$2,"")</f>
        <v/>
      </c>
      <c r="O299" s="1" t="str">
        <f>IF(AND($C299&gt;=Params!$C$13+((Params!$E$17-Params!$C$13)/(Params!$E$33-Params!$C$33))*($B299-Params!$C$33),$C299&gt;=Params!$E$17+((Params!$H$13-Params!$E$17)/(Params!$H$33-Params!$E$33))*($B299-Params!$E$33),$C299&lt;Params!$C$13+((Params!$D$9-Params!$C$13)/(Params!$D$33-Params!$C$33))*($B299-Params!$C$33),$C299&lt;Params!$D$9+((Params!$H$13-Params!$D$9)/(Params!$H$33-Params!$D$33))*($B299-Params!$D$33)),$O$2,"")</f>
        <v/>
      </c>
      <c r="P299" s="1" t="str">
        <f>IF(AND($C299&gt;=Params!$D$9+((Params!$H$13-Params!$D$9)/(Params!$H$33-Params!$D$33))*($B299-Params!$D$33),$C299&gt;=Params!$H$13+((Params!$K$9-Params!$H$13)/(Params!$K$33-Params!$H$33))*($B299-Params!$H$33),$C299&lt;Params!$D$9+((Params!$G$4-Params!$D$9)/(Params!$G$33-Params!$D$33))*($B299-Params!$D$33),$C299&lt;Params!$G$4+((Params!$K$9-Params!$G$4)/(Params!$K$33-Params!$G$33))*($B299-Params!$G$33)),$P$2,"")</f>
        <v/>
      </c>
      <c r="Q299" s="1" t="str">
        <f>IF(AND($C299&gt;=Params!$G$4+((Params!$K$9-Params!$G$4)/(Params!$K$33-Params!$G$33))*($B299-Params!$G$33),$C299&gt;Params!$K$9+((Params!$L$5-Params!$K$9)/(Params!$L$33-Params!$K$33))*($B299-Params!$K$33),$C299&lt;Params!$G$4+((Params!$L$5-Params!$G$4)/(Params!$L$33-Params!$G$33))*($B299-Params!$G$33)),$Q$2,"")</f>
        <v/>
      </c>
      <c r="R299" s="2" t="str">
        <f>IF(AND(OR($B299&lt;Params!$A$33,AND($B299&gt;=Params!$A$33,$B299&lt;Params!$C$33,$C299&gt;=Params!$A$18+((Params!$C$13-Params!$A$18)/(Params!$C$33-Params!$A$33))*($B299-Params!$A$33)),AND($B299&gt;=Params!$C$33,$B299&lt;Params!$D$33,$C299&gt;=Params!$C$13+((Params!$D$9-Params!$C$13)/(Params!$D$33-Params!$C$33))*($B299-Params!$C$33)),AND($B299&gt;=Params!$D$33,$C299&gt;=Params!$D$9+((Params!$G$4-Params!$D$9)/(Params!$G$33-Params!$D$33))*($B299-Params!$D$33))),$C299&lt;Params!$G$4,$B299&gt;0,$C299&gt;0),$R$2,"")</f>
        <v/>
      </c>
      <c r="S299" s="18" t="str">
        <f t="shared" si="4"/>
        <v>Basalt</v>
      </c>
      <c r="T299" s="14" t="str">
        <f>IF(AND($S299&lt;&gt;$J$2,$S299&lt;&gt;$K$2,$S299&lt;&gt;$L$2),"",
IF($S299=$J$2,IF(Data!$C299&gt;=Data!$D299+2,"Hawaiite","Potassic Trachybasalt"),
IF($S299=$K$2,IF(Data!$C299&gt;=Data!$D299+2,"Mugearite","Shoshonite"),
IF($S299=$L$2,(IF(Data!$C299&gt;=Data!$D299+2,"Benmoreite","Latite")),""))))</f>
        <v/>
      </c>
    </row>
    <row r="300" spans="1:20" x14ac:dyDescent="0.2">
      <c r="A300" s="16" t="str">
        <f>Data!$A300</f>
        <v>Shishkina et al 2010</v>
      </c>
      <c r="B300" s="27">
        <f>Data!$B300</f>
        <v>50.17</v>
      </c>
      <c r="C300" s="28">
        <f>Data!$C300+Data!$D300</f>
        <v>2.56</v>
      </c>
      <c r="D300" s="1" t="str">
        <f>IF(AND(AND($B300&gt;=Params!$A$33,$B300&lt;Params!$C$33),AND($C300&gt;=Params!$A$32,$C300&lt;Params!$A$26)),$D$2,"")</f>
        <v/>
      </c>
      <c r="E300" s="1" t="str">
        <f>IF(AND(AND($B300&gt;=Params!$C$33,$B300&lt;Params!$F$33),AND($C300&gt;=Params!$C$32,$C300&lt;Params!$C$22)),$E$2,"")</f>
        <v>Basalt</v>
      </c>
      <c r="F300" s="4" t="str">
        <f>IF(AND($B300&gt;=Params!$F$33,$B300&lt;Params!$J$33,$C300&lt;Params!$F$22+((Params!$J$20-Params!$F$22)/(Params!$J$33-Params!$F$33))*($B300-Params!$F$33)),$F$2,"")</f>
        <v/>
      </c>
      <c r="G300" s="4" t="str">
        <f>IF(AND($B300&gt;=Params!$J$33,$B300&lt;Params!$N$33,$C300&lt;Params!$J$20+((Params!$N$18-Params!$J$20)/(Params!$N$33-Params!$J$33))*($B300-Params!$J$33)),$G$2,"")</f>
        <v/>
      </c>
      <c r="H300" s="4" t="str">
        <f>IF(AND($B300&gt;=Params!$N$33,$C300&lt;Params!$N$18+((Params!$Q$16-Params!$N$18)/(Params!$Q$33-Params!$N$33))*($B300-Params!$N$33),C$3&lt;Params!$Q$16+((Params!$S$32-Params!$Q$16)/(Params!$S$33-Params!$Q$33))*($B300-Params!$Q$33)),$H$2,"")</f>
        <v/>
      </c>
      <c r="I300" s="12" t="str">
        <f>IF(AND($B300&gt;=Params!$Q$33,$C300&gt;=Params!$Q$16+((Params!$S$32-Params!$Q$16)/(Params!$S$33-Params!$Q$33))*($B300-Params!$Q$33)),$I$2,"")</f>
        <v/>
      </c>
      <c r="J300" s="1" t="str">
        <f>IF(AND($C300&gt;=Params!$C$22,$C300&lt;Params!$C$22+((Params!$E$17-Params!$C$22)/(Params!$E$33-Params!$C$33))*($B300-Params!$C$33),$C300&lt;Params!$E$17+((Params!$F$22-Params!$E$17)/(Params!$F$33-Params!$E$33))*($B300-Params!$E$33)),$J$2,"")</f>
        <v/>
      </c>
      <c r="K300" s="1" t="str">
        <f>IF(AND($C300&gt;=Params!$E$17+((Params!$F$22-Params!$E$17)/(Params!$F$33-Params!$E$33))*($B300-Params!$E$33),$C300&gt;=Params!$F$22+((Params!$J$20-Params!$F$22)/(Params!$J$33-Params!$F$33))*($B300-Params!$F$33),$C300&lt;Params!$E$17+((Params!$H$13-Params!$E$17)/(Params!$H$33-Params!$E$33))*($B300-Params!$E$33),$C300&lt;Params!$H$13+((Params!$J$20-Params!$H$13)/(Params!$J$33-Params!$H$33))*($B300-Params!$H$33)),$K$2,"")</f>
        <v/>
      </c>
      <c r="L300" s="1" t="str">
        <f>IF(AND($C300&gt;=Params!$H$13+((Params!$J$20-Params!$H$13)/(Params!$J$33-Params!$H$33))*($B300-Params!$H$33),$C300&gt;=Params!$J$20+((Params!$N$18-Params!$J$20)/(Params!$N$33-Params!$J$33))*($B300-Params!$J$33),$C300&lt;Params!$H$13+((Params!$K$9-Params!$H$13)/(Params!$K$33-Params!$H$33))*($B300-Params!$H$33),$C300&lt;Params!$K$9+((Params!$N$18-Params!$K$9)/(Params!$N$33-Params!$K$33))*($B300-Params!$K$33)),$L$2,"")</f>
        <v/>
      </c>
      <c r="M300" s="2" t="str">
        <f>IF(AND($C300&gt;=Params!$K$9+((Params!$N$18-Params!$K$9)/(Params!$N$33-Params!$K$33))*($B300-Params!$K$33),$C300&gt;=Params!$N$18+((Params!$Q$16-Params!$N$18)/(Params!$Q$33-Params!$N330))*($B300-Params!$Q$33),$C300&lt;Params!$K$9+((Params!$L$5-Params!$K$9)/(Params!$L$33-Params!$K$33))*($B300-Params!$K$33),$C300&lt;Params!$L$5+((Params!$Q$4-Params!$L$5)/(Params!$Q$33-Params!$L$33))*($B300-Params!$L$33),$B300&lt;Params!$Q$33),$M$2,"")</f>
        <v/>
      </c>
      <c r="N300" s="3" t="str">
        <f>IF(OR(AND($C300&gt;=Params!$A$26,$B300&gt;=Params!$A$33,$B300&lt;Params!$C$33,$C300&lt;Params!$A$18+((Params!$C$13-Params!$A$18)/(Params!$C$33-Params!$A$33))*($B300-Params!$A$33)),AND($B300&gt;=Params!$C$33,$C300&gt;Params!$C$22+((Params!$E$17-Params!$C$22)/(Params!$E$33-Params!$C$33))*($B300-Params!$C$33),$C300&lt;Params!$C$13+((Params!$E$17-Params!$C$13)/(Params!$E$33-Params!$C$33))*($B300-Params!$C$33))),$N$2,"")</f>
        <v/>
      </c>
      <c r="O300" s="1" t="str">
        <f>IF(AND($C300&gt;=Params!$C$13+((Params!$E$17-Params!$C$13)/(Params!$E$33-Params!$C$33))*($B300-Params!$C$33),$C300&gt;=Params!$E$17+((Params!$H$13-Params!$E$17)/(Params!$H$33-Params!$E$33))*($B300-Params!$E$33),$C300&lt;Params!$C$13+((Params!$D$9-Params!$C$13)/(Params!$D$33-Params!$C$33))*($B300-Params!$C$33),$C300&lt;Params!$D$9+((Params!$H$13-Params!$D$9)/(Params!$H$33-Params!$D$33))*($B300-Params!$D$33)),$O$2,"")</f>
        <v/>
      </c>
      <c r="P300" s="1" t="str">
        <f>IF(AND($C300&gt;=Params!$D$9+((Params!$H$13-Params!$D$9)/(Params!$H$33-Params!$D$33))*($B300-Params!$D$33),$C300&gt;=Params!$H$13+((Params!$K$9-Params!$H$13)/(Params!$K$33-Params!$H$33))*($B300-Params!$H$33),$C300&lt;Params!$D$9+((Params!$G$4-Params!$D$9)/(Params!$G$33-Params!$D$33))*($B300-Params!$D$33),$C300&lt;Params!$G$4+((Params!$K$9-Params!$G$4)/(Params!$K$33-Params!$G$33))*($B300-Params!$G$33)),$P$2,"")</f>
        <v/>
      </c>
      <c r="Q300" s="1" t="str">
        <f>IF(AND($C300&gt;=Params!$G$4+((Params!$K$9-Params!$G$4)/(Params!$K$33-Params!$G$33))*($B300-Params!$G$33),$C300&gt;Params!$K$9+((Params!$L$5-Params!$K$9)/(Params!$L$33-Params!$K$33))*($B300-Params!$K$33),$C300&lt;Params!$G$4+((Params!$L$5-Params!$G$4)/(Params!$L$33-Params!$G$33))*($B300-Params!$G$33)),$Q$2,"")</f>
        <v/>
      </c>
      <c r="R300" s="2" t="str">
        <f>IF(AND(OR($B300&lt;Params!$A$33,AND($B300&gt;=Params!$A$33,$B300&lt;Params!$C$33,$C300&gt;=Params!$A$18+((Params!$C$13-Params!$A$18)/(Params!$C$33-Params!$A$33))*($B300-Params!$A$33)),AND($B300&gt;=Params!$C$33,$B300&lt;Params!$D$33,$C300&gt;=Params!$C$13+((Params!$D$9-Params!$C$13)/(Params!$D$33-Params!$C$33))*($B300-Params!$C$33)),AND($B300&gt;=Params!$D$33,$C300&gt;=Params!$D$9+((Params!$G$4-Params!$D$9)/(Params!$G$33-Params!$D$33))*($B300-Params!$D$33))),$C300&lt;Params!$G$4,$B300&gt;0,$C300&gt;0),$R$2,"")</f>
        <v/>
      </c>
      <c r="S300" s="18" t="str">
        <f t="shared" si="4"/>
        <v>Basalt</v>
      </c>
      <c r="T300" s="14" t="str">
        <f>IF(AND($S300&lt;&gt;$J$2,$S300&lt;&gt;$K$2,$S300&lt;&gt;$L$2),"",
IF($S300=$J$2,IF(Data!$C300&gt;=Data!$D300+2,"Hawaiite","Potassic Trachybasalt"),
IF($S300=$K$2,IF(Data!$C300&gt;=Data!$D300+2,"Mugearite","Shoshonite"),
IF($S300=$L$2,(IF(Data!$C300&gt;=Data!$D300+2,"Benmoreite","Latite")),""))))</f>
        <v/>
      </c>
    </row>
    <row r="301" spans="1:20" x14ac:dyDescent="0.2">
      <c r="A301" s="16" t="str">
        <f>Data!$A301</f>
        <v>Shishkina et al 2010</v>
      </c>
      <c r="B301" s="27">
        <f>Data!$B301</f>
        <v>50.17</v>
      </c>
      <c r="C301" s="28">
        <f>Data!$C301+Data!$D301</f>
        <v>2.56</v>
      </c>
      <c r="D301" s="1" t="str">
        <f>IF(AND(AND($B301&gt;=Params!$A$33,$B301&lt;Params!$C$33),AND($C301&gt;=Params!$A$32,$C301&lt;Params!$A$26)),$D$2,"")</f>
        <v/>
      </c>
      <c r="E301" s="1" t="str">
        <f>IF(AND(AND($B301&gt;=Params!$C$33,$B301&lt;Params!$F$33),AND($C301&gt;=Params!$C$32,$C301&lt;Params!$C$22)),$E$2,"")</f>
        <v>Basalt</v>
      </c>
      <c r="F301" s="4" t="str">
        <f>IF(AND($B301&gt;=Params!$F$33,$B301&lt;Params!$J$33,$C301&lt;Params!$F$22+((Params!$J$20-Params!$F$22)/(Params!$J$33-Params!$F$33))*($B301-Params!$F$33)),$F$2,"")</f>
        <v/>
      </c>
      <c r="G301" s="4" t="str">
        <f>IF(AND($B301&gt;=Params!$J$33,$B301&lt;Params!$N$33,$C301&lt;Params!$J$20+((Params!$N$18-Params!$J$20)/(Params!$N$33-Params!$J$33))*($B301-Params!$J$33)),$G$2,"")</f>
        <v/>
      </c>
      <c r="H301" s="4" t="str">
        <f>IF(AND($B301&gt;=Params!$N$33,$C301&lt;Params!$N$18+((Params!$Q$16-Params!$N$18)/(Params!$Q$33-Params!$N$33))*($B301-Params!$N$33),C$3&lt;Params!$Q$16+((Params!$S$32-Params!$Q$16)/(Params!$S$33-Params!$Q$33))*($B301-Params!$Q$33)),$H$2,"")</f>
        <v/>
      </c>
      <c r="I301" s="12" t="str">
        <f>IF(AND($B301&gt;=Params!$Q$33,$C301&gt;=Params!$Q$16+((Params!$S$32-Params!$Q$16)/(Params!$S$33-Params!$Q$33))*($B301-Params!$Q$33)),$I$2,"")</f>
        <v/>
      </c>
      <c r="J301" s="1" t="str">
        <f>IF(AND($C301&gt;=Params!$C$22,$C301&lt;Params!$C$22+((Params!$E$17-Params!$C$22)/(Params!$E$33-Params!$C$33))*($B301-Params!$C$33),$C301&lt;Params!$E$17+((Params!$F$22-Params!$E$17)/(Params!$F$33-Params!$E$33))*($B301-Params!$E$33)),$J$2,"")</f>
        <v/>
      </c>
      <c r="K301" s="1" t="str">
        <f>IF(AND($C301&gt;=Params!$E$17+((Params!$F$22-Params!$E$17)/(Params!$F$33-Params!$E$33))*($B301-Params!$E$33),$C301&gt;=Params!$F$22+((Params!$J$20-Params!$F$22)/(Params!$J$33-Params!$F$33))*($B301-Params!$F$33),$C301&lt;Params!$E$17+((Params!$H$13-Params!$E$17)/(Params!$H$33-Params!$E$33))*($B301-Params!$E$33),$C301&lt;Params!$H$13+((Params!$J$20-Params!$H$13)/(Params!$J$33-Params!$H$33))*($B301-Params!$H$33)),$K$2,"")</f>
        <v/>
      </c>
      <c r="L301" s="1" t="str">
        <f>IF(AND($C301&gt;=Params!$H$13+((Params!$J$20-Params!$H$13)/(Params!$J$33-Params!$H$33))*($B301-Params!$H$33),$C301&gt;=Params!$J$20+((Params!$N$18-Params!$J$20)/(Params!$N$33-Params!$J$33))*($B301-Params!$J$33),$C301&lt;Params!$H$13+((Params!$K$9-Params!$H$13)/(Params!$K$33-Params!$H$33))*($B301-Params!$H$33),$C301&lt;Params!$K$9+((Params!$N$18-Params!$K$9)/(Params!$N$33-Params!$K$33))*($B301-Params!$K$33)),$L$2,"")</f>
        <v/>
      </c>
      <c r="M301" s="2" t="str">
        <f>IF(AND($C301&gt;=Params!$K$9+((Params!$N$18-Params!$K$9)/(Params!$N$33-Params!$K$33))*($B301-Params!$K$33),$C301&gt;=Params!$N$18+((Params!$Q$16-Params!$N$18)/(Params!$Q$33-Params!$N331))*($B301-Params!$Q$33),$C301&lt;Params!$K$9+((Params!$L$5-Params!$K$9)/(Params!$L$33-Params!$K$33))*($B301-Params!$K$33),$C301&lt;Params!$L$5+((Params!$Q$4-Params!$L$5)/(Params!$Q$33-Params!$L$33))*($B301-Params!$L$33),$B301&lt;Params!$Q$33),$M$2,"")</f>
        <v/>
      </c>
      <c r="N301" s="3" t="str">
        <f>IF(OR(AND($C301&gt;=Params!$A$26,$B301&gt;=Params!$A$33,$B301&lt;Params!$C$33,$C301&lt;Params!$A$18+((Params!$C$13-Params!$A$18)/(Params!$C$33-Params!$A$33))*($B301-Params!$A$33)),AND($B301&gt;=Params!$C$33,$C301&gt;Params!$C$22+((Params!$E$17-Params!$C$22)/(Params!$E$33-Params!$C$33))*($B301-Params!$C$33),$C301&lt;Params!$C$13+((Params!$E$17-Params!$C$13)/(Params!$E$33-Params!$C$33))*($B301-Params!$C$33))),$N$2,"")</f>
        <v/>
      </c>
      <c r="O301" s="1" t="str">
        <f>IF(AND($C301&gt;=Params!$C$13+((Params!$E$17-Params!$C$13)/(Params!$E$33-Params!$C$33))*($B301-Params!$C$33),$C301&gt;=Params!$E$17+((Params!$H$13-Params!$E$17)/(Params!$H$33-Params!$E$33))*($B301-Params!$E$33),$C301&lt;Params!$C$13+((Params!$D$9-Params!$C$13)/(Params!$D$33-Params!$C$33))*($B301-Params!$C$33),$C301&lt;Params!$D$9+((Params!$H$13-Params!$D$9)/(Params!$H$33-Params!$D$33))*($B301-Params!$D$33)),$O$2,"")</f>
        <v/>
      </c>
      <c r="P301" s="1" t="str">
        <f>IF(AND($C301&gt;=Params!$D$9+((Params!$H$13-Params!$D$9)/(Params!$H$33-Params!$D$33))*($B301-Params!$D$33),$C301&gt;=Params!$H$13+((Params!$K$9-Params!$H$13)/(Params!$K$33-Params!$H$33))*($B301-Params!$H$33),$C301&lt;Params!$D$9+((Params!$G$4-Params!$D$9)/(Params!$G$33-Params!$D$33))*($B301-Params!$D$33),$C301&lt;Params!$G$4+((Params!$K$9-Params!$G$4)/(Params!$K$33-Params!$G$33))*($B301-Params!$G$33)),$P$2,"")</f>
        <v/>
      </c>
      <c r="Q301" s="1" t="str">
        <f>IF(AND($C301&gt;=Params!$G$4+((Params!$K$9-Params!$G$4)/(Params!$K$33-Params!$G$33))*($B301-Params!$G$33),$C301&gt;Params!$K$9+((Params!$L$5-Params!$K$9)/(Params!$L$33-Params!$K$33))*($B301-Params!$K$33),$C301&lt;Params!$G$4+((Params!$L$5-Params!$G$4)/(Params!$L$33-Params!$G$33))*($B301-Params!$G$33)),$Q$2,"")</f>
        <v/>
      </c>
      <c r="R301" s="2" t="str">
        <f>IF(AND(OR($B301&lt;Params!$A$33,AND($B301&gt;=Params!$A$33,$B301&lt;Params!$C$33,$C301&gt;=Params!$A$18+((Params!$C$13-Params!$A$18)/(Params!$C$33-Params!$A$33))*($B301-Params!$A$33)),AND($B301&gt;=Params!$C$33,$B301&lt;Params!$D$33,$C301&gt;=Params!$C$13+((Params!$D$9-Params!$C$13)/(Params!$D$33-Params!$C$33))*($B301-Params!$C$33)),AND($B301&gt;=Params!$D$33,$C301&gt;=Params!$D$9+((Params!$G$4-Params!$D$9)/(Params!$G$33-Params!$D$33))*($B301-Params!$D$33))),$C301&lt;Params!$G$4,$B301&gt;0,$C301&gt;0),$R$2,"")</f>
        <v/>
      </c>
      <c r="S301" s="18" t="str">
        <f t="shared" si="4"/>
        <v>Basalt</v>
      </c>
      <c r="T301" s="14" t="str">
        <f>IF(AND($S301&lt;&gt;$J$2,$S301&lt;&gt;$K$2,$S301&lt;&gt;$L$2),"",
IF($S301=$J$2,IF(Data!$C301&gt;=Data!$D301+2,"Hawaiite","Potassic Trachybasalt"),
IF($S301=$K$2,IF(Data!$C301&gt;=Data!$D301+2,"Mugearite","Shoshonite"),
IF($S301=$L$2,(IF(Data!$C301&gt;=Data!$D301+2,"Benmoreite","Latite")),""))))</f>
        <v/>
      </c>
    </row>
    <row r="302" spans="1:20" x14ac:dyDescent="0.2">
      <c r="A302" s="16" t="str">
        <f>Data!$A302</f>
        <v>Shishkina et al 2010</v>
      </c>
      <c r="B302" s="27">
        <f>Data!$B302</f>
        <v>50.17</v>
      </c>
      <c r="C302" s="28">
        <f>Data!$C302+Data!$D302</f>
        <v>2.56</v>
      </c>
      <c r="D302" s="1" t="str">
        <f>IF(AND(AND($B302&gt;=Params!$A$33,$B302&lt;Params!$C$33),AND($C302&gt;=Params!$A$32,$C302&lt;Params!$A$26)),$D$2,"")</f>
        <v/>
      </c>
      <c r="E302" s="1" t="str">
        <f>IF(AND(AND($B302&gt;=Params!$C$33,$B302&lt;Params!$F$33),AND($C302&gt;=Params!$C$32,$C302&lt;Params!$C$22)),$E$2,"")</f>
        <v>Basalt</v>
      </c>
      <c r="F302" s="4" t="str">
        <f>IF(AND($B302&gt;=Params!$F$33,$B302&lt;Params!$J$33,$C302&lt;Params!$F$22+((Params!$J$20-Params!$F$22)/(Params!$J$33-Params!$F$33))*($B302-Params!$F$33)),$F$2,"")</f>
        <v/>
      </c>
      <c r="G302" s="4" t="str">
        <f>IF(AND($B302&gt;=Params!$J$33,$B302&lt;Params!$N$33,$C302&lt;Params!$J$20+((Params!$N$18-Params!$J$20)/(Params!$N$33-Params!$J$33))*($B302-Params!$J$33)),$G$2,"")</f>
        <v/>
      </c>
      <c r="H302" s="4" t="str">
        <f>IF(AND($B302&gt;=Params!$N$33,$C302&lt;Params!$N$18+((Params!$Q$16-Params!$N$18)/(Params!$Q$33-Params!$N$33))*($B302-Params!$N$33),C$3&lt;Params!$Q$16+((Params!$S$32-Params!$Q$16)/(Params!$S$33-Params!$Q$33))*($B302-Params!$Q$33)),$H$2,"")</f>
        <v/>
      </c>
      <c r="I302" s="12" t="str">
        <f>IF(AND($B302&gt;=Params!$Q$33,$C302&gt;=Params!$Q$16+((Params!$S$32-Params!$Q$16)/(Params!$S$33-Params!$Q$33))*($B302-Params!$Q$33)),$I$2,"")</f>
        <v/>
      </c>
      <c r="J302" s="1" t="str">
        <f>IF(AND($C302&gt;=Params!$C$22,$C302&lt;Params!$C$22+((Params!$E$17-Params!$C$22)/(Params!$E$33-Params!$C$33))*($B302-Params!$C$33),$C302&lt;Params!$E$17+((Params!$F$22-Params!$E$17)/(Params!$F$33-Params!$E$33))*($B302-Params!$E$33)),$J$2,"")</f>
        <v/>
      </c>
      <c r="K302" s="1" t="str">
        <f>IF(AND($C302&gt;=Params!$E$17+((Params!$F$22-Params!$E$17)/(Params!$F$33-Params!$E$33))*($B302-Params!$E$33),$C302&gt;=Params!$F$22+((Params!$J$20-Params!$F$22)/(Params!$J$33-Params!$F$33))*($B302-Params!$F$33),$C302&lt;Params!$E$17+((Params!$H$13-Params!$E$17)/(Params!$H$33-Params!$E$33))*($B302-Params!$E$33),$C302&lt;Params!$H$13+((Params!$J$20-Params!$H$13)/(Params!$J$33-Params!$H$33))*($B302-Params!$H$33)),$K$2,"")</f>
        <v/>
      </c>
      <c r="L302" s="1" t="str">
        <f>IF(AND($C302&gt;=Params!$H$13+((Params!$J$20-Params!$H$13)/(Params!$J$33-Params!$H$33))*($B302-Params!$H$33),$C302&gt;=Params!$J$20+((Params!$N$18-Params!$J$20)/(Params!$N$33-Params!$J$33))*($B302-Params!$J$33),$C302&lt;Params!$H$13+((Params!$K$9-Params!$H$13)/(Params!$K$33-Params!$H$33))*($B302-Params!$H$33),$C302&lt;Params!$K$9+((Params!$N$18-Params!$K$9)/(Params!$N$33-Params!$K$33))*($B302-Params!$K$33)),$L$2,"")</f>
        <v/>
      </c>
      <c r="M302" s="2" t="str">
        <f>IF(AND($C302&gt;=Params!$K$9+((Params!$N$18-Params!$K$9)/(Params!$N$33-Params!$K$33))*($B302-Params!$K$33),$C302&gt;=Params!$N$18+((Params!$Q$16-Params!$N$18)/(Params!$Q$33-Params!$N332))*($B302-Params!$Q$33),$C302&lt;Params!$K$9+((Params!$L$5-Params!$K$9)/(Params!$L$33-Params!$K$33))*($B302-Params!$K$33),$C302&lt;Params!$L$5+((Params!$Q$4-Params!$L$5)/(Params!$Q$33-Params!$L$33))*($B302-Params!$L$33),$B302&lt;Params!$Q$33),$M$2,"")</f>
        <v/>
      </c>
      <c r="N302" s="3" t="str">
        <f>IF(OR(AND($C302&gt;=Params!$A$26,$B302&gt;=Params!$A$33,$B302&lt;Params!$C$33,$C302&lt;Params!$A$18+((Params!$C$13-Params!$A$18)/(Params!$C$33-Params!$A$33))*($B302-Params!$A$33)),AND($B302&gt;=Params!$C$33,$C302&gt;Params!$C$22+((Params!$E$17-Params!$C$22)/(Params!$E$33-Params!$C$33))*($B302-Params!$C$33),$C302&lt;Params!$C$13+((Params!$E$17-Params!$C$13)/(Params!$E$33-Params!$C$33))*($B302-Params!$C$33))),$N$2,"")</f>
        <v/>
      </c>
      <c r="O302" s="1" t="str">
        <f>IF(AND($C302&gt;=Params!$C$13+((Params!$E$17-Params!$C$13)/(Params!$E$33-Params!$C$33))*($B302-Params!$C$33),$C302&gt;=Params!$E$17+((Params!$H$13-Params!$E$17)/(Params!$H$33-Params!$E$33))*($B302-Params!$E$33),$C302&lt;Params!$C$13+((Params!$D$9-Params!$C$13)/(Params!$D$33-Params!$C$33))*($B302-Params!$C$33),$C302&lt;Params!$D$9+((Params!$H$13-Params!$D$9)/(Params!$H$33-Params!$D$33))*($B302-Params!$D$33)),$O$2,"")</f>
        <v/>
      </c>
      <c r="P302" s="1" t="str">
        <f>IF(AND($C302&gt;=Params!$D$9+((Params!$H$13-Params!$D$9)/(Params!$H$33-Params!$D$33))*($B302-Params!$D$33),$C302&gt;=Params!$H$13+((Params!$K$9-Params!$H$13)/(Params!$K$33-Params!$H$33))*($B302-Params!$H$33),$C302&lt;Params!$D$9+((Params!$G$4-Params!$D$9)/(Params!$G$33-Params!$D$33))*($B302-Params!$D$33),$C302&lt;Params!$G$4+((Params!$K$9-Params!$G$4)/(Params!$K$33-Params!$G$33))*($B302-Params!$G$33)),$P$2,"")</f>
        <v/>
      </c>
      <c r="Q302" s="1" t="str">
        <f>IF(AND($C302&gt;=Params!$G$4+((Params!$K$9-Params!$G$4)/(Params!$K$33-Params!$G$33))*($B302-Params!$G$33),$C302&gt;Params!$K$9+((Params!$L$5-Params!$K$9)/(Params!$L$33-Params!$K$33))*($B302-Params!$K$33),$C302&lt;Params!$G$4+((Params!$L$5-Params!$G$4)/(Params!$L$33-Params!$G$33))*($B302-Params!$G$33)),$Q$2,"")</f>
        <v/>
      </c>
      <c r="R302" s="2" t="str">
        <f>IF(AND(OR($B302&lt;Params!$A$33,AND($B302&gt;=Params!$A$33,$B302&lt;Params!$C$33,$C302&gt;=Params!$A$18+((Params!$C$13-Params!$A$18)/(Params!$C$33-Params!$A$33))*($B302-Params!$A$33)),AND($B302&gt;=Params!$C$33,$B302&lt;Params!$D$33,$C302&gt;=Params!$C$13+((Params!$D$9-Params!$C$13)/(Params!$D$33-Params!$C$33))*($B302-Params!$C$33)),AND($B302&gt;=Params!$D$33,$C302&gt;=Params!$D$9+((Params!$G$4-Params!$D$9)/(Params!$G$33-Params!$D$33))*($B302-Params!$D$33))),$C302&lt;Params!$G$4,$B302&gt;0,$C302&gt;0),$R$2,"")</f>
        <v/>
      </c>
      <c r="S302" s="18" t="str">
        <f t="shared" si="4"/>
        <v>Basalt</v>
      </c>
      <c r="T302" s="14" t="str">
        <f>IF(AND($S302&lt;&gt;$J$2,$S302&lt;&gt;$K$2,$S302&lt;&gt;$L$2),"",
IF($S302=$J$2,IF(Data!$C302&gt;=Data!$D302+2,"Hawaiite","Potassic Trachybasalt"),
IF($S302=$K$2,IF(Data!$C302&gt;=Data!$D302+2,"Mugearite","Shoshonite"),
IF($S302=$L$2,(IF(Data!$C302&gt;=Data!$D302+2,"Benmoreite","Latite")),""))))</f>
        <v/>
      </c>
    </row>
    <row r="303" spans="1:20" x14ac:dyDescent="0.2">
      <c r="A303" s="16" t="str">
        <f>Data!$A303</f>
        <v>Shishkina et al 2010</v>
      </c>
      <c r="B303" s="27">
        <f>Data!$B303</f>
        <v>50.17</v>
      </c>
      <c r="C303" s="28">
        <f>Data!$C303+Data!$D303</f>
        <v>2.56</v>
      </c>
      <c r="D303" s="1" t="str">
        <f>IF(AND(AND($B303&gt;=Params!$A$33,$B303&lt;Params!$C$33),AND($C303&gt;=Params!$A$32,$C303&lt;Params!$A$26)),$D$2,"")</f>
        <v/>
      </c>
      <c r="E303" s="1" t="str">
        <f>IF(AND(AND($B303&gt;=Params!$C$33,$B303&lt;Params!$F$33),AND($C303&gt;=Params!$C$32,$C303&lt;Params!$C$22)),$E$2,"")</f>
        <v>Basalt</v>
      </c>
      <c r="F303" s="4" t="str">
        <f>IF(AND($B303&gt;=Params!$F$33,$B303&lt;Params!$J$33,$C303&lt;Params!$F$22+((Params!$J$20-Params!$F$22)/(Params!$J$33-Params!$F$33))*($B303-Params!$F$33)),$F$2,"")</f>
        <v/>
      </c>
      <c r="G303" s="4" t="str">
        <f>IF(AND($B303&gt;=Params!$J$33,$B303&lt;Params!$N$33,$C303&lt;Params!$J$20+((Params!$N$18-Params!$J$20)/(Params!$N$33-Params!$J$33))*($B303-Params!$J$33)),$G$2,"")</f>
        <v/>
      </c>
      <c r="H303" s="4" t="str">
        <f>IF(AND($B303&gt;=Params!$N$33,$C303&lt;Params!$N$18+((Params!$Q$16-Params!$N$18)/(Params!$Q$33-Params!$N$33))*($B303-Params!$N$33),C$3&lt;Params!$Q$16+((Params!$S$32-Params!$Q$16)/(Params!$S$33-Params!$Q$33))*($B303-Params!$Q$33)),$H$2,"")</f>
        <v/>
      </c>
      <c r="I303" s="12" t="str">
        <f>IF(AND($B303&gt;=Params!$Q$33,$C303&gt;=Params!$Q$16+((Params!$S$32-Params!$Q$16)/(Params!$S$33-Params!$Q$33))*($B303-Params!$Q$33)),$I$2,"")</f>
        <v/>
      </c>
      <c r="J303" s="1" t="str">
        <f>IF(AND($C303&gt;=Params!$C$22,$C303&lt;Params!$C$22+((Params!$E$17-Params!$C$22)/(Params!$E$33-Params!$C$33))*($B303-Params!$C$33),$C303&lt;Params!$E$17+((Params!$F$22-Params!$E$17)/(Params!$F$33-Params!$E$33))*($B303-Params!$E$33)),$J$2,"")</f>
        <v/>
      </c>
      <c r="K303" s="1" t="str">
        <f>IF(AND($C303&gt;=Params!$E$17+((Params!$F$22-Params!$E$17)/(Params!$F$33-Params!$E$33))*($B303-Params!$E$33),$C303&gt;=Params!$F$22+((Params!$J$20-Params!$F$22)/(Params!$J$33-Params!$F$33))*($B303-Params!$F$33),$C303&lt;Params!$E$17+((Params!$H$13-Params!$E$17)/(Params!$H$33-Params!$E$33))*($B303-Params!$E$33),$C303&lt;Params!$H$13+((Params!$J$20-Params!$H$13)/(Params!$J$33-Params!$H$33))*($B303-Params!$H$33)),$K$2,"")</f>
        <v/>
      </c>
      <c r="L303" s="1" t="str">
        <f>IF(AND($C303&gt;=Params!$H$13+((Params!$J$20-Params!$H$13)/(Params!$J$33-Params!$H$33))*($B303-Params!$H$33),$C303&gt;=Params!$J$20+((Params!$N$18-Params!$J$20)/(Params!$N$33-Params!$J$33))*($B303-Params!$J$33),$C303&lt;Params!$H$13+((Params!$K$9-Params!$H$13)/(Params!$K$33-Params!$H$33))*($B303-Params!$H$33),$C303&lt;Params!$K$9+((Params!$N$18-Params!$K$9)/(Params!$N$33-Params!$K$33))*($B303-Params!$K$33)),$L$2,"")</f>
        <v/>
      </c>
      <c r="M303" s="2" t="str">
        <f>IF(AND($C303&gt;=Params!$K$9+((Params!$N$18-Params!$K$9)/(Params!$N$33-Params!$K$33))*($B303-Params!$K$33),$C303&gt;=Params!$N$18+((Params!$Q$16-Params!$N$18)/(Params!$Q$33-Params!$N333))*($B303-Params!$Q$33),$C303&lt;Params!$K$9+((Params!$L$5-Params!$K$9)/(Params!$L$33-Params!$K$33))*($B303-Params!$K$33),$C303&lt;Params!$L$5+((Params!$Q$4-Params!$L$5)/(Params!$Q$33-Params!$L$33))*($B303-Params!$L$33),$B303&lt;Params!$Q$33),$M$2,"")</f>
        <v/>
      </c>
      <c r="N303" s="3" t="str">
        <f>IF(OR(AND($C303&gt;=Params!$A$26,$B303&gt;=Params!$A$33,$B303&lt;Params!$C$33,$C303&lt;Params!$A$18+((Params!$C$13-Params!$A$18)/(Params!$C$33-Params!$A$33))*($B303-Params!$A$33)),AND($B303&gt;=Params!$C$33,$C303&gt;Params!$C$22+((Params!$E$17-Params!$C$22)/(Params!$E$33-Params!$C$33))*($B303-Params!$C$33),$C303&lt;Params!$C$13+((Params!$E$17-Params!$C$13)/(Params!$E$33-Params!$C$33))*($B303-Params!$C$33))),$N$2,"")</f>
        <v/>
      </c>
      <c r="O303" s="1" t="str">
        <f>IF(AND($C303&gt;=Params!$C$13+((Params!$E$17-Params!$C$13)/(Params!$E$33-Params!$C$33))*($B303-Params!$C$33),$C303&gt;=Params!$E$17+((Params!$H$13-Params!$E$17)/(Params!$H$33-Params!$E$33))*($B303-Params!$E$33),$C303&lt;Params!$C$13+((Params!$D$9-Params!$C$13)/(Params!$D$33-Params!$C$33))*($B303-Params!$C$33),$C303&lt;Params!$D$9+((Params!$H$13-Params!$D$9)/(Params!$H$33-Params!$D$33))*($B303-Params!$D$33)),$O$2,"")</f>
        <v/>
      </c>
      <c r="P303" s="1" t="str">
        <f>IF(AND($C303&gt;=Params!$D$9+((Params!$H$13-Params!$D$9)/(Params!$H$33-Params!$D$33))*($B303-Params!$D$33),$C303&gt;=Params!$H$13+((Params!$K$9-Params!$H$13)/(Params!$K$33-Params!$H$33))*($B303-Params!$H$33),$C303&lt;Params!$D$9+((Params!$G$4-Params!$D$9)/(Params!$G$33-Params!$D$33))*($B303-Params!$D$33),$C303&lt;Params!$G$4+((Params!$K$9-Params!$G$4)/(Params!$K$33-Params!$G$33))*($B303-Params!$G$33)),$P$2,"")</f>
        <v/>
      </c>
      <c r="Q303" s="1" t="str">
        <f>IF(AND($C303&gt;=Params!$G$4+((Params!$K$9-Params!$G$4)/(Params!$K$33-Params!$G$33))*($B303-Params!$G$33),$C303&gt;Params!$K$9+((Params!$L$5-Params!$K$9)/(Params!$L$33-Params!$K$33))*($B303-Params!$K$33),$C303&lt;Params!$G$4+((Params!$L$5-Params!$G$4)/(Params!$L$33-Params!$G$33))*($B303-Params!$G$33)),$Q$2,"")</f>
        <v/>
      </c>
      <c r="R303" s="2" t="str">
        <f>IF(AND(OR($B303&lt;Params!$A$33,AND($B303&gt;=Params!$A$33,$B303&lt;Params!$C$33,$C303&gt;=Params!$A$18+((Params!$C$13-Params!$A$18)/(Params!$C$33-Params!$A$33))*($B303-Params!$A$33)),AND($B303&gt;=Params!$C$33,$B303&lt;Params!$D$33,$C303&gt;=Params!$C$13+((Params!$D$9-Params!$C$13)/(Params!$D$33-Params!$C$33))*($B303-Params!$C$33)),AND($B303&gt;=Params!$D$33,$C303&gt;=Params!$D$9+((Params!$G$4-Params!$D$9)/(Params!$G$33-Params!$D$33))*($B303-Params!$D$33))),$C303&lt;Params!$G$4,$B303&gt;0,$C303&gt;0),$R$2,"")</f>
        <v/>
      </c>
      <c r="S303" s="18" t="str">
        <f t="shared" si="4"/>
        <v>Basalt</v>
      </c>
      <c r="T303" s="14" t="str">
        <f>IF(AND($S303&lt;&gt;$J$2,$S303&lt;&gt;$K$2,$S303&lt;&gt;$L$2),"",
IF($S303=$J$2,IF(Data!$C303&gt;=Data!$D303+2,"Hawaiite","Potassic Trachybasalt"),
IF($S303=$K$2,IF(Data!$C303&gt;=Data!$D303+2,"Mugearite","Shoshonite"),
IF($S303=$L$2,(IF(Data!$C303&gt;=Data!$D303+2,"Benmoreite","Latite")),""))))</f>
        <v/>
      </c>
    </row>
    <row r="304" spans="1:20" x14ac:dyDescent="0.2">
      <c r="A304" s="16" t="str">
        <f>Data!$A304</f>
        <v>Shishkina et al 2010</v>
      </c>
      <c r="B304" s="27">
        <f>Data!$B304</f>
        <v>50.17</v>
      </c>
      <c r="C304" s="28">
        <f>Data!$C304+Data!$D304</f>
        <v>2.56</v>
      </c>
      <c r="D304" s="1" t="str">
        <f>IF(AND(AND($B304&gt;=Params!$A$33,$B304&lt;Params!$C$33),AND($C304&gt;=Params!$A$32,$C304&lt;Params!$A$26)),$D$2,"")</f>
        <v/>
      </c>
      <c r="E304" s="1" t="str">
        <f>IF(AND(AND($B304&gt;=Params!$C$33,$B304&lt;Params!$F$33),AND($C304&gt;=Params!$C$32,$C304&lt;Params!$C$22)),$E$2,"")</f>
        <v>Basalt</v>
      </c>
      <c r="F304" s="4" t="str">
        <f>IF(AND($B304&gt;=Params!$F$33,$B304&lt;Params!$J$33,$C304&lt;Params!$F$22+((Params!$J$20-Params!$F$22)/(Params!$J$33-Params!$F$33))*($B304-Params!$F$33)),$F$2,"")</f>
        <v/>
      </c>
      <c r="G304" s="4" t="str">
        <f>IF(AND($B304&gt;=Params!$J$33,$B304&lt;Params!$N$33,$C304&lt;Params!$J$20+((Params!$N$18-Params!$J$20)/(Params!$N$33-Params!$J$33))*($B304-Params!$J$33)),$G$2,"")</f>
        <v/>
      </c>
      <c r="H304" s="4" t="str">
        <f>IF(AND($B304&gt;=Params!$N$33,$C304&lt;Params!$N$18+((Params!$Q$16-Params!$N$18)/(Params!$Q$33-Params!$N$33))*($B304-Params!$N$33),C$3&lt;Params!$Q$16+((Params!$S$32-Params!$Q$16)/(Params!$S$33-Params!$Q$33))*($B304-Params!$Q$33)),$H$2,"")</f>
        <v/>
      </c>
      <c r="I304" s="12" t="str">
        <f>IF(AND($B304&gt;=Params!$Q$33,$C304&gt;=Params!$Q$16+((Params!$S$32-Params!$Q$16)/(Params!$S$33-Params!$Q$33))*($B304-Params!$Q$33)),$I$2,"")</f>
        <v/>
      </c>
      <c r="J304" s="1" t="str">
        <f>IF(AND($C304&gt;=Params!$C$22,$C304&lt;Params!$C$22+((Params!$E$17-Params!$C$22)/(Params!$E$33-Params!$C$33))*($B304-Params!$C$33),$C304&lt;Params!$E$17+((Params!$F$22-Params!$E$17)/(Params!$F$33-Params!$E$33))*($B304-Params!$E$33)),$J$2,"")</f>
        <v/>
      </c>
      <c r="K304" s="1" t="str">
        <f>IF(AND($C304&gt;=Params!$E$17+((Params!$F$22-Params!$E$17)/(Params!$F$33-Params!$E$33))*($B304-Params!$E$33),$C304&gt;=Params!$F$22+((Params!$J$20-Params!$F$22)/(Params!$J$33-Params!$F$33))*($B304-Params!$F$33),$C304&lt;Params!$E$17+((Params!$H$13-Params!$E$17)/(Params!$H$33-Params!$E$33))*($B304-Params!$E$33),$C304&lt;Params!$H$13+((Params!$J$20-Params!$H$13)/(Params!$J$33-Params!$H$33))*($B304-Params!$H$33)),$K$2,"")</f>
        <v/>
      </c>
      <c r="L304" s="1" t="str">
        <f>IF(AND($C304&gt;=Params!$H$13+((Params!$J$20-Params!$H$13)/(Params!$J$33-Params!$H$33))*($B304-Params!$H$33),$C304&gt;=Params!$J$20+((Params!$N$18-Params!$J$20)/(Params!$N$33-Params!$J$33))*($B304-Params!$J$33),$C304&lt;Params!$H$13+((Params!$K$9-Params!$H$13)/(Params!$K$33-Params!$H$33))*($B304-Params!$H$33),$C304&lt;Params!$K$9+((Params!$N$18-Params!$K$9)/(Params!$N$33-Params!$K$33))*($B304-Params!$K$33)),$L$2,"")</f>
        <v/>
      </c>
      <c r="M304" s="2" t="str">
        <f>IF(AND($C304&gt;=Params!$K$9+((Params!$N$18-Params!$K$9)/(Params!$N$33-Params!$K$33))*($B304-Params!$K$33),$C304&gt;=Params!$N$18+((Params!$Q$16-Params!$N$18)/(Params!$Q$33-Params!$N334))*($B304-Params!$Q$33),$C304&lt;Params!$K$9+((Params!$L$5-Params!$K$9)/(Params!$L$33-Params!$K$33))*($B304-Params!$K$33),$C304&lt;Params!$L$5+((Params!$Q$4-Params!$L$5)/(Params!$Q$33-Params!$L$33))*($B304-Params!$L$33),$B304&lt;Params!$Q$33),$M$2,"")</f>
        <v/>
      </c>
      <c r="N304" s="3" t="str">
        <f>IF(OR(AND($C304&gt;=Params!$A$26,$B304&gt;=Params!$A$33,$B304&lt;Params!$C$33,$C304&lt;Params!$A$18+((Params!$C$13-Params!$A$18)/(Params!$C$33-Params!$A$33))*($B304-Params!$A$33)),AND($B304&gt;=Params!$C$33,$C304&gt;Params!$C$22+((Params!$E$17-Params!$C$22)/(Params!$E$33-Params!$C$33))*($B304-Params!$C$33),$C304&lt;Params!$C$13+((Params!$E$17-Params!$C$13)/(Params!$E$33-Params!$C$33))*($B304-Params!$C$33))),$N$2,"")</f>
        <v/>
      </c>
      <c r="O304" s="1" t="str">
        <f>IF(AND($C304&gt;=Params!$C$13+((Params!$E$17-Params!$C$13)/(Params!$E$33-Params!$C$33))*($B304-Params!$C$33),$C304&gt;=Params!$E$17+((Params!$H$13-Params!$E$17)/(Params!$H$33-Params!$E$33))*($B304-Params!$E$33),$C304&lt;Params!$C$13+((Params!$D$9-Params!$C$13)/(Params!$D$33-Params!$C$33))*($B304-Params!$C$33),$C304&lt;Params!$D$9+((Params!$H$13-Params!$D$9)/(Params!$H$33-Params!$D$33))*($B304-Params!$D$33)),$O$2,"")</f>
        <v/>
      </c>
      <c r="P304" s="1" t="str">
        <f>IF(AND($C304&gt;=Params!$D$9+((Params!$H$13-Params!$D$9)/(Params!$H$33-Params!$D$33))*($B304-Params!$D$33),$C304&gt;=Params!$H$13+((Params!$K$9-Params!$H$13)/(Params!$K$33-Params!$H$33))*($B304-Params!$H$33),$C304&lt;Params!$D$9+((Params!$G$4-Params!$D$9)/(Params!$G$33-Params!$D$33))*($B304-Params!$D$33),$C304&lt;Params!$G$4+((Params!$K$9-Params!$G$4)/(Params!$K$33-Params!$G$33))*($B304-Params!$G$33)),$P$2,"")</f>
        <v/>
      </c>
      <c r="Q304" s="1" t="str">
        <f>IF(AND($C304&gt;=Params!$G$4+((Params!$K$9-Params!$G$4)/(Params!$K$33-Params!$G$33))*($B304-Params!$G$33),$C304&gt;Params!$K$9+((Params!$L$5-Params!$K$9)/(Params!$L$33-Params!$K$33))*($B304-Params!$K$33),$C304&lt;Params!$G$4+((Params!$L$5-Params!$G$4)/(Params!$L$33-Params!$G$33))*($B304-Params!$G$33)),$Q$2,"")</f>
        <v/>
      </c>
      <c r="R304" s="2" t="str">
        <f>IF(AND(OR($B304&lt;Params!$A$33,AND($B304&gt;=Params!$A$33,$B304&lt;Params!$C$33,$C304&gt;=Params!$A$18+((Params!$C$13-Params!$A$18)/(Params!$C$33-Params!$A$33))*($B304-Params!$A$33)),AND($B304&gt;=Params!$C$33,$B304&lt;Params!$D$33,$C304&gt;=Params!$C$13+((Params!$D$9-Params!$C$13)/(Params!$D$33-Params!$C$33))*($B304-Params!$C$33)),AND($B304&gt;=Params!$D$33,$C304&gt;=Params!$D$9+((Params!$G$4-Params!$D$9)/(Params!$G$33-Params!$D$33))*($B304-Params!$D$33))),$C304&lt;Params!$G$4,$B304&gt;0,$C304&gt;0),$R$2,"")</f>
        <v/>
      </c>
      <c r="S304" s="18" t="str">
        <f t="shared" si="4"/>
        <v>Basalt</v>
      </c>
      <c r="T304" s="14" t="str">
        <f>IF(AND($S304&lt;&gt;$J$2,$S304&lt;&gt;$K$2,$S304&lt;&gt;$L$2),"",
IF($S304=$J$2,IF(Data!$C304&gt;=Data!$D304+2,"Hawaiite","Potassic Trachybasalt"),
IF($S304=$K$2,IF(Data!$C304&gt;=Data!$D304+2,"Mugearite","Shoshonite"),
IF($S304=$L$2,(IF(Data!$C304&gt;=Data!$D304+2,"Benmoreite","Latite")),""))))</f>
        <v/>
      </c>
    </row>
    <row r="305" spans="1:20" x14ac:dyDescent="0.2">
      <c r="A305" s="16" t="str">
        <f>Data!$A305</f>
        <v>Shishkina et al 2010</v>
      </c>
      <c r="B305" s="27">
        <f>Data!$B305</f>
        <v>50.17</v>
      </c>
      <c r="C305" s="28">
        <f>Data!$C305+Data!$D305</f>
        <v>2.56</v>
      </c>
      <c r="D305" s="1" t="str">
        <f>IF(AND(AND($B305&gt;=Params!$A$33,$B305&lt;Params!$C$33),AND($C305&gt;=Params!$A$32,$C305&lt;Params!$A$26)),$D$2,"")</f>
        <v/>
      </c>
      <c r="E305" s="1" t="str">
        <f>IF(AND(AND($B305&gt;=Params!$C$33,$B305&lt;Params!$F$33),AND($C305&gt;=Params!$C$32,$C305&lt;Params!$C$22)),$E$2,"")</f>
        <v>Basalt</v>
      </c>
      <c r="F305" s="4" t="str">
        <f>IF(AND($B305&gt;=Params!$F$33,$B305&lt;Params!$J$33,$C305&lt;Params!$F$22+((Params!$J$20-Params!$F$22)/(Params!$J$33-Params!$F$33))*($B305-Params!$F$33)),$F$2,"")</f>
        <v/>
      </c>
      <c r="G305" s="4" t="str">
        <f>IF(AND($B305&gt;=Params!$J$33,$B305&lt;Params!$N$33,$C305&lt;Params!$J$20+((Params!$N$18-Params!$J$20)/(Params!$N$33-Params!$J$33))*($B305-Params!$J$33)),$G$2,"")</f>
        <v/>
      </c>
      <c r="H305" s="4" t="str">
        <f>IF(AND($B305&gt;=Params!$N$33,$C305&lt;Params!$N$18+((Params!$Q$16-Params!$N$18)/(Params!$Q$33-Params!$N$33))*($B305-Params!$N$33),C$3&lt;Params!$Q$16+((Params!$S$32-Params!$Q$16)/(Params!$S$33-Params!$Q$33))*($B305-Params!$Q$33)),$H$2,"")</f>
        <v/>
      </c>
      <c r="I305" s="12" t="str">
        <f>IF(AND($B305&gt;=Params!$Q$33,$C305&gt;=Params!$Q$16+((Params!$S$32-Params!$Q$16)/(Params!$S$33-Params!$Q$33))*($B305-Params!$Q$33)),$I$2,"")</f>
        <v/>
      </c>
      <c r="J305" s="1" t="str">
        <f>IF(AND($C305&gt;=Params!$C$22,$C305&lt;Params!$C$22+((Params!$E$17-Params!$C$22)/(Params!$E$33-Params!$C$33))*($B305-Params!$C$33),$C305&lt;Params!$E$17+((Params!$F$22-Params!$E$17)/(Params!$F$33-Params!$E$33))*($B305-Params!$E$33)),$J$2,"")</f>
        <v/>
      </c>
      <c r="K305" s="1" t="str">
        <f>IF(AND($C305&gt;=Params!$E$17+((Params!$F$22-Params!$E$17)/(Params!$F$33-Params!$E$33))*($B305-Params!$E$33),$C305&gt;=Params!$F$22+((Params!$J$20-Params!$F$22)/(Params!$J$33-Params!$F$33))*($B305-Params!$F$33),$C305&lt;Params!$E$17+((Params!$H$13-Params!$E$17)/(Params!$H$33-Params!$E$33))*($B305-Params!$E$33),$C305&lt;Params!$H$13+((Params!$J$20-Params!$H$13)/(Params!$J$33-Params!$H$33))*($B305-Params!$H$33)),$K$2,"")</f>
        <v/>
      </c>
      <c r="L305" s="1" t="str">
        <f>IF(AND($C305&gt;=Params!$H$13+((Params!$J$20-Params!$H$13)/(Params!$J$33-Params!$H$33))*($B305-Params!$H$33),$C305&gt;=Params!$J$20+((Params!$N$18-Params!$J$20)/(Params!$N$33-Params!$J$33))*($B305-Params!$J$33),$C305&lt;Params!$H$13+((Params!$K$9-Params!$H$13)/(Params!$K$33-Params!$H$33))*($B305-Params!$H$33),$C305&lt;Params!$K$9+((Params!$N$18-Params!$K$9)/(Params!$N$33-Params!$K$33))*($B305-Params!$K$33)),$L$2,"")</f>
        <v/>
      </c>
      <c r="M305" s="2" t="str">
        <f>IF(AND($C305&gt;=Params!$K$9+((Params!$N$18-Params!$K$9)/(Params!$N$33-Params!$K$33))*($B305-Params!$K$33),$C305&gt;=Params!$N$18+((Params!$Q$16-Params!$N$18)/(Params!$Q$33-Params!$N335))*($B305-Params!$Q$33),$C305&lt;Params!$K$9+((Params!$L$5-Params!$K$9)/(Params!$L$33-Params!$K$33))*($B305-Params!$K$33),$C305&lt;Params!$L$5+((Params!$Q$4-Params!$L$5)/(Params!$Q$33-Params!$L$33))*($B305-Params!$L$33),$B305&lt;Params!$Q$33),$M$2,"")</f>
        <v/>
      </c>
      <c r="N305" s="3" t="str">
        <f>IF(OR(AND($C305&gt;=Params!$A$26,$B305&gt;=Params!$A$33,$B305&lt;Params!$C$33,$C305&lt;Params!$A$18+((Params!$C$13-Params!$A$18)/(Params!$C$33-Params!$A$33))*($B305-Params!$A$33)),AND($B305&gt;=Params!$C$33,$C305&gt;Params!$C$22+((Params!$E$17-Params!$C$22)/(Params!$E$33-Params!$C$33))*($B305-Params!$C$33),$C305&lt;Params!$C$13+((Params!$E$17-Params!$C$13)/(Params!$E$33-Params!$C$33))*($B305-Params!$C$33))),$N$2,"")</f>
        <v/>
      </c>
      <c r="O305" s="1" t="str">
        <f>IF(AND($C305&gt;=Params!$C$13+((Params!$E$17-Params!$C$13)/(Params!$E$33-Params!$C$33))*($B305-Params!$C$33),$C305&gt;=Params!$E$17+((Params!$H$13-Params!$E$17)/(Params!$H$33-Params!$E$33))*($B305-Params!$E$33),$C305&lt;Params!$C$13+((Params!$D$9-Params!$C$13)/(Params!$D$33-Params!$C$33))*($B305-Params!$C$33),$C305&lt;Params!$D$9+((Params!$H$13-Params!$D$9)/(Params!$H$33-Params!$D$33))*($B305-Params!$D$33)),$O$2,"")</f>
        <v/>
      </c>
      <c r="P305" s="1" t="str">
        <f>IF(AND($C305&gt;=Params!$D$9+((Params!$H$13-Params!$D$9)/(Params!$H$33-Params!$D$33))*($B305-Params!$D$33),$C305&gt;=Params!$H$13+((Params!$K$9-Params!$H$13)/(Params!$K$33-Params!$H$33))*($B305-Params!$H$33),$C305&lt;Params!$D$9+((Params!$G$4-Params!$D$9)/(Params!$G$33-Params!$D$33))*($B305-Params!$D$33),$C305&lt;Params!$G$4+((Params!$K$9-Params!$G$4)/(Params!$K$33-Params!$G$33))*($B305-Params!$G$33)),$P$2,"")</f>
        <v/>
      </c>
      <c r="Q305" s="1" t="str">
        <f>IF(AND($C305&gt;=Params!$G$4+((Params!$K$9-Params!$G$4)/(Params!$K$33-Params!$G$33))*($B305-Params!$G$33),$C305&gt;Params!$K$9+((Params!$L$5-Params!$K$9)/(Params!$L$33-Params!$K$33))*($B305-Params!$K$33),$C305&lt;Params!$G$4+((Params!$L$5-Params!$G$4)/(Params!$L$33-Params!$G$33))*($B305-Params!$G$33)),$Q$2,"")</f>
        <v/>
      </c>
      <c r="R305" s="2" t="str">
        <f>IF(AND(OR($B305&lt;Params!$A$33,AND($B305&gt;=Params!$A$33,$B305&lt;Params!$C$33,$C305&gt;=Params!$A$18+((Params!$C$13-Params!$A$18)/(Params!$C$33-Params!$A$33))*($B305-Params!$A$33)),AND($B305&gt;=Params!$C$33,$B305&lt;Params!$D$33,$C305&gt;=Params!$C$13+((Params!$D$9-Params!$C$13)/(Params!$D$33-Params!$C$33))*($B305-Params!$C$33)),AND($B305&gt;=Params!$D$33,$C305&gt;=Params!$D$9+((Params!$G$4-Params!$D$9)/(Params!$G$33-Params!$D$33))*($B305-Params!$D$33))),$C305&lt;Params!$G$4,$B305&gt;0,$C305&gt;0),$R$2,"")</f>
        <v/>
      </c>
      <c r="S305" s="18" t="str">
        <f t="shared" si="4"/>
        <v>Basalt</v>
      </c>
      <c r="T305" s="14" t="str">
        <f>IF(AND($S305&lt;&gt;$J$2,$S305&lt;&gt;$K$2,$S305&lt;&gt;$L$2),"",
IF($S305=$J$2,IF(Data!$C305&gt;=Data!$D305+2,"Hawaiite","Potassic Trachybasalt"),
IF($S305=$K$2,IF(Data!$C305&gt;=Data!$D305+2,"Mugearite","Shoshonite"),
IF($S305=$L$2,(IF(Data!$C305&gt;=Data!$D305+2,"Benmoreite","Latite")),""))))</f>
        <v/>
      </c>
    </row>
    <row r="306" spans="1:20" x14ac:dyDescent="0.2">
      <c r="A306" s="16" t="str">
        <f>Data!$A306</f>
        <v>Shishkina et al 2010</v>
      </c>
      <c r="B306" s="27">
        <f>Data!$B306</f>
        <v>50.17</v>
      </c>
      <c r="C306" s="28">
        <f>Data!$C306+Data!$D306</f>
        <v>2.56</v>
      </c>
      <c r="D306" s="1" t="str">
        <f>IF(AND(AND($B306&gt;=Params!$A$33,$B306&lt;Params!$C$33),AND($C306&gt;=Params!$A$32,$C306&lt;Params!$A$26)),$D$2,"")</f>
        <v/>
      </c>
      <c r="E306" s="1" t="str">
        <f>IF(AND(AND($B306&gt;=Params!$C$33,$B306&lt;Params!$F$33),AND($C306&gt;=Params!$C$32,$C306&lt;Params!$C$22)),$E$2,"")</f>
        <v>Basalt</v>
      </c>
      <c r="F306" s="4" t="str">
        <f>IF(AND($B306&gt;=Params!$F$33,$B306&lt;Params!$J$33,$C306&lt;Params!$F$22+((Params!$J$20-Params!$F$22)/(Params!$J$33-Params!$F$33))*($B306-Params!$F$33)),$F$2,"")</f>
        <v/>
      </c>
      <c r="G306" s="4" t="str">
        <f>IF(AND($B306&gt;=Params!$J$33,$B306&lt;Params!$N$33,$C306&lt;Params!$J$20+((Params!$N$18-Params!$J$20)/(Params!$N$33-Params!$J$33))*($B306-Params!$J$33)),$G$2,"")</f>
        <v/>
      </c>
      <c r="H306" s="4" t="str">
        <f>IF(AND($B306&gt;=Params!$N$33,$C306&lt;Params!$N$18+((Params!$Q$16-Params!$N$18)/(Params!$Q$33-Params!$N$33))*($B306-Params!$N$33),C$3&lt;Params!$Q$16+((Params!$S$32-Params!$Q$16)/(Params!$S$33-Params!$Q$33))*($B306-Params!$Q$33)),$H$2,"")</f>
        <v/>
      </c>
      <c r="I306" s="12" t="str">
        <f>IF(AND($B306&gt;=Params!$Q$33,$C306&gt;=Params!$Q$16+((Params!$S$32-Params!$Q$16)/(Params!$S$33-Params!$Q$33))*($B306-Params!$Q$33)),$I$2,"")</f>
        <v/>
      </c>
      <c r="J306" s="1" t="str">
        <f>IF(AND($C306&gt;=Params!$C$22,$C306&lt;Params!$C$22+((Params!$E$17-Params!$C$22)/(Params!$E$33-Params!$C$33))*($B306-Params!$C$33),$C306&lt;Params!$E$17+((Params!$F$22-Params!$E$17)/(Params!$F$33-Params!$E$33))*($B306-Params!$E$33)),$J$2,"")</f>
        <v/>
      </c>
      <c r="K306" s="1" t="str">
        <f>IF(AND($C306&gt;=Params!$E$17+((Params!$F$22-Params!$E$17)/(Params!$F$33-Params!$E$33))*($B306-Params!$E$33),$C306&gt;=Params!$F$22+((Params!$J$20-Params!$F$22)/(Params!$J$33-Params!$F$33))*($B306-Params!$F$33),$C306&lt;Params!$E$17+((Params!$H$13-Params!$E$17)/(Params!$H$33-Params!$E$33))*($B306-Params!$E$33),$C306&lt;Params!$H$13+((Params!$J$20-Params!$H$13)/(Params!$J$33-Params!$H$33))*($B306-Params!$H$33)),$K$2,"")</f>
        <v/>
      </c>
      <c r="L306" s="1" t="str">
        <f>IF(AND($C306&gt;=Params!$H$13+((Params!$J$20-Params!$H$13)/(Params!$J$33-Params!$H$33))*($B306-Params!$H$33),$C306&gt;=Params!$J$20+((Params!$N$18-Params!$J$20)/(Params!$N$33-Params!$J$33))*($B306-Params!$J$33),$C306&lt;Params!$H$13+((Params!$K$9-Params!$H$13)/(Params!$K$33-Params!$H$33))*($B306-Params!$H$33),$C306&lt;Params!$K$9+((Params!$N$18-Params!$K$9)/(Params!$N$33-Params!$K$33))*($B306-Params!$K$33)),$L$2,"")</f>
        <v/>
      </c>
      <c r="M306" s="2" t="str">
        <f>IF(AND($C306&gt;=Params!$K$9+((Params!$N$18-Params!$K$9)/(Params!$N$33-Params!$K$33))*($B306-Params!$K$33),$C306&gt;=Params!$N$18+((Params!$Q$16-Params!$N$18)/(Params!$Q$33-Params!$N336))*($B306-Params!$Q$33),$C306&lt;Params!$K$9+((Params!$L$5-Params!$K$9)/(Params!$L$33-Params!$K$33))*($B306-Params!$K$33),$C306&lt;Params!$L$5+((Params!$Q$4-Params!$L$5)/(Params!$Q$33-Params!$L$33))*($B306-Params!$L$33),$B306&lt;Params!$Q$33),$M$2,"")</f>
        <v/>
      </c>
      <c r="N306" s="3" t="str">
        <f>IF(OR(AND($C306&gt;=Params!$A$26,$B306&gt;=Params!$A$33,$B306&lt;Params!$C$33,$C306&lt;Params!$A$18+((Params!$C$13-Params!$A$18)/(Params!$C$33-Params!$A$33))*($B306-Params!$A$33)),AND($B306&gt;=Params!$C$33,$C306&gt;Params!$C$22+((Params!$E$17-Params!$C$22)/(Params!$E$33-Params!$C$33))*($B306-Params!$C$33),$C306&lt;Params!$C$13+((Params!$E$17-Params!$C$13)/(Params!$E$33-Params!$C$33))*($B306-Params!$C$33))),$N$2,"")</f>
        <v/>
      </c>
      <c r="O306" s="1" t="str">
        <f>IF(AND($C306&gt;=Params!$C$13+((Params!$E$17-Params!$C$13)/(Params!$E$33-Params!$C$33))*($B306-Params!$C$33),$C306&gt;=Params!$E$17+((Params!$H$13-Params!$E$17)/(Params!$H$33-Params!$E$33))*($B306-Params!$E$33),$C306&lt;Params!$C$13+((Params!$D$9-Params!$C$13)/(Params!$D$33-Params!$C$33))*($B306-Params!$C$33),$C306&lt;Params!$D$9+((Params!$H$13-Params!$D$9)/(Params!$H$33-Params!$D$33))*($B306-Params!$D$33)),$O$2,"")</f>
        <v/>
      </c>
      <c r="P306" s="1" t="str">
        <f>IF(AND($C306&gt;=Params!$D$9+((Params!$H$13-Params!$D$9)/(Params!$H$33-Params!$D$33))*($B306-Params!$D$33),$C306&gt;=Params!$H$13+((Params!$K$9-Params!$H$13)/(Params!$K$33-Params!$H$33))*($B306-Params!$H$33),$C306&lt;Params!$D$9+((Params!$G$4-Params!$D$9)/(Params!$G$33-Params!$D$33))*($B306-Params!$D$33),$C306&lt;Params!$G$4+((Params!$K$9-Params!$G$4)/(Params!$K$33-Params!$G$33))*($B306-Params!$G$33)),$P$2,"")</f>
        <v/>
      </c>
      <c r="Q306" s="1" t="str">
        <f>IF(AND($C306&gt;=Params!$G$4+((Params!$K$9-Params!$G$4)/(Params!$K$33-Params!$G$33))*($B306-Params!$G$33),$C306&gt;Params!$K$9+((Params!$L$5-Params!$K$9)/(Params!$L$33-Params!$K$33))*($B306-Params!$K$33),$C306&lt;Params!$G$4+((Params!$L$5-Params!$G$4)/(Params!$L$33-Params!$G$33))*($B306-Params!$G$33)),$Q$2,"")</f>
        <v/>
      </c>
      <c r="R306" s="2" t="str">
        <f>IF(AND(OR($B306&lt;Params!$A$33,AND($B306&gt;=Params!$A$33,$B306&lt;Params!$C$33,$C306&gt;=Params!$A$18+((Params!$C$13-Params!$A$18)/(Params!$C$33-Params!$A$33))*($B306-Params!$A$33)),AND($B306&gt;=Params!$C$33,$B306&lt;Params!$D$33,$C306&gt;=Params!$C$13+((Params!$D$9-Params!$C$13)/(Params!$D$33-Params!$C$33))*($B306-Params!$C$33)),AND($B306&gt;=Params!$D$33,$C306&gt;=Params!$D$9+((Params!$G$4-Params!$D$9)/(Params!$G$33-Params!$D$33))*($B306-Params!$D$33))),$C306&lt;Params!$G$4,$B306&gt;0,$C306&gt;0),$R$2,"")</f>
        <v/>
      </c>
      <c r="S306" s="18" t="str">
        <f t="shared" si="4"/>
        <v>Basalt</v>
      </c>
      <c r="T306" s="14" t="str">
        <f>IF(AND($S306&lt;&gt;$J$2,$S306&lt;&gt;$K$2,$S306&lt;&gt;$L$2),"",
IF($S306=$J$2,IF(Data!$C306&gt;=Data!$D306+2,"Hawaiite","Potassic Trachybasalt"),
IF($S306=$K$2,IF(Data!$C306&gt;=Data!$D306+2,"Mugearite","Shoshonite"),
IF($S306=$L$2,(IF(Data!$C306&gt;=Data!$D306+2,"Benmoreite","Latite")),""))))</f>
        <v/>
      </c>
    </row>
    <row r="307" spans="1:20" x14ac:dyDescent="0.2">
      <c r="A307" s="16" t="str">
        <f>Data!$A307</f>
        <v>Shishkina et al 2010</v>
      </c>
      <c r="B307" s="27">
        <f>Data!$B307</f>
        <v>50.17</v>
      </c>
      <c r="C307" s="28">
        <f>Data!$C307+Data!$D307</f>
        <v>2.56</v>
      </c>
      <c r="D307" s="1" t="str">
        <f>IF(AND(AND($B307&gt;=Params!$A$33,$B307&lt;Params!$C$33),AND($C307&gt;=Params!$A$32,$C307&lt;Params!$A$26)),$D$2,"")</f>
        <v/>
      </c>
      <c r="E307" s="1" t="str">
        <f>IF(AND(AND($B307&gt;=Params!$C$33,$B307&lt;Params!$F$33),AND($C307&gt;=Params!$C$32,$C307&lt;Params!$C$22)),$E$2,"")</f>
        <v>Basalt</v>
      </c>
      <c r="F307" s="4" t="str">
        <f>IF(AND($B307&gt;=Params!$F$33,$B307&lt;Params!$J$33,$C307&lt;Params!$F$22+((Params!$J$20-Params!$F$22)/(Params!$J$33-Params!$F$33))*($B307-Params!$F$33)),$F$2,"")</f>
        <v/>
      </c>
      <c r="G307" s="4" t="str">
        <f>IF(AND($B307&gt;=Params!$J$33,$B307&lt;Params!$N$33,$C307&lt;Params!$J$20+((Params!$N$18-Params!$J$20)/(Params!$N$33-Params!$J$33))*($B307-Params!$J$33)),$G$2,"")</f>
        <v/>
      </c>
      <c r="H307" s="4" t="str">
        <f>IF(AND($B307&gt;=Params!$N$33,$C307&lt;Params!$N$18+((Params!$Q$16-Params!$N$18)/(Params!$Q$33-Params!$N$33))*($B307-Params!$N$33),C$3&lt;Params!$Q$16+((Params!$S$32-Params!$Q$16)/(Params!$S$33-Params!$Q$33))*($B307-Params!$Q$33)),$H$2,"")</f>
        <v/>
      </c>
      <c r="I307" s="12" t="str">
        <f>IF(AND($B307&gt;=Params!$Q$33,$C307&gt;=Params!$Q$16+((Params!$S$32-Params!$Q$16)/(Params!$S$33-Params!$Q$33))*($B307-Params!$Q$33)),$I$2,"")</f>
        <v/>
      </c>
      <c r="J307" s="1" t="str">
        <f>IF(AND($C307&gt;=Params!$C$22,$C307&lt;Params!$C$22+((Params!$E$17-Params!$C$22)/(Params!$E$33-Params!$C$33))*($B307-Params!$C$33),$C307&lt;Params!$E$17+((Params!$F$22-Params!$E$17)/(Params!$F$33-Params!$E$33))*($B307-Params!$E$33)),$J$2,"")</f>
        <v/>
      </c>
      <c r="K307" s="1" t="str">
        <f>IF(AND($C307&gt;=Params!$E$17+((Params!$F$22-Params!$E$17)/(Params!$F$33-Params!$E$33))*($B307-Params!$E$33),$C307&gt;=Params!$F$22+((Params!$J$20-Params!$F$22)/(Params!$J$33-Params!$F$33))*($B307-Params!$F$33),$C307&lt;Params!$E$17+((Params!$H$13-Params!$E$17)/(Params!$H$33-Params!$E$33))*($B307-Params!$E$33),$C307&lt;Params!$H$13+((Params!$J$20-Params!$H$13)/(Params!$J$33-Params!$H$33))*($B307-Params!$H$33)),$K$2,"")</f>
        <v/>
      </c>
      <c r="L307" s="1" t="str">
        <f>IF(AND($C307&gt;=Params!$H$13+((Params!$J$20-Params!$H$13)/(Params!$J$33-Params!$H$33))*($B307-Params!$H$33),$C307&gt;=Params!$J$20+((Params!$N$18-Params!$J$20)/(Params!$N$33-Params!$J$33))*($B307-Params!$J$33),$C307&lt;Params!$H$13+((Params!$K$9-Params!$H$13)/(Params!$K$33-Params!$H$33))*($B307-Params!$H$33),$C307&lt;Params!$K$9+((Params!$N$18-Params!$K$9)/(Params!$N$33-Params!$K$33))*($B307-Params!$K$33)),$L$2,"")</f>
        <v/>
      </c>
      <c r="M307" s="2" t="str">
        <f>IF(AND($C307&gt;=Params!$K$9+((Params!$N$18-Params!$K$9)/(Params!$N$33-Params!$K$33))*($B307-Params!$K$33),$C307&gt;=Params!$N$18+((Params!$Q$16-Params!$N$18)/(Params!$Q$33-Params!$N337))*($B307-Params!$Q$33),$C307&lt;Params!$K$9+((Params!$L$5-Params!$K$9)/(Params!$L$33-Params!$K$33))*($B307-Params!$K$33),$C307&lt;Params!$L$5+((Params!$Q$4-Params!$L$5)/(Params!$Q$33-Params!$L$33))*($B307-Params!$L$33),$B307&lt;Params!$Q$33),$M$2,"")</f>
        <v/>
      </c>
      <c r="N307" s="3" t="str">
        <f>IF(OR(AND($C307&gt;=Params!$A$26,$B307&gt;=Params!$A$33,$B307&lt;Params!$C$33,$C307&lt;Params!$A$18+((Params!$C$13-Params!$A$18)/(Params!$C$33-Params!$A$33))*($B307-Params!$A$33)),AND($B307&gt;=Params!$C$33,$C307&gt;Params!$C$22+((Params!$E$17-Params!$C$22)/(Params!$E$33-Params!$C$33))*($B307-Params!$C$33),$C307&lt;Params!$C$13+((Params!$E$17-Params!$C$13)/(Params!$E$33-Params!$C$33))*($B307-Params!$C$33))),$N$2,"")</f>
        <v/>
      </c>
      <c r="O307" s="1" t="str">
        <f>IF(AND($C307&gt;=Params!$C$13+((Params!$E$17-Params!$C$13)/(Params!$E$33-Params!$C$33))*($B307-Params!$C$33),$C307&gt;=Params!$E$17+((Params!$H$13-Params!$E$17)/(Params!$H$33-Params!$E$33))*($B307-Params!$E$33),$C307&lt;Params!$C$13+((Params!$D$9-Params!$C$13)/(Params!$D$33-Params!$C$33))*($B307-Params!$C$33),$C307&lt;Params!$D$9+((Params!$H$13-Params!$D$9)/(Params!$H$33-Params!$D$33))*($B307-Params!$D$33)),$O$2,"")</f>
        <v/>
      </c>
      <c r="P307" s="1" t="str">
        <f>IF(AND($C307&gt;=Params!$D$9+((Params!$H$13-Params!$D$9)/(Params!$H$33-Params!$D$33))*($B307-Params!$D$33),$C307&gt;=Params!$H$13+((Params!$K$9-Params!$H$13)/(Params!$K$33-Params!$H$33))*($B307-Params!$H$33),$C307&lt;Params!$D$9+((Params!$G$4-Params!$D$9)/(Params!$G$33-Params!$D$33))*($B307-Params!$D$33),$C307&lt;Params!$G$4+((Params!$K$9-Params!$G$4)/(Params!$K$33-Params!$G$33))*($B307-Params!$G$33)),$P$2,"")</f>
        <v/>
      </c>
      <c r="Q307" s="1" t="str">
        <f>IF(AND($C307&gt;=Params!$G$4+((Params!$K$9-Params!$G$4)/(Params!$K$33-Params!$G$33))*($B307-Params!$G$33),$C307&gt;Params!$K$9+((Params!$L$5-Params!$K$9)/(Params!$L$33-Params!$K$33))*($B307-Params!$K$33),$C307&lt;Params!$G$4+((Params!$L$5-Params!$G$4)/(Params!$L$33-Params!$G$33))*($B307-Params!$G$33)),$Q$2,"")</f>
        <v/>
      </c>
      <c r="R307" s="2" t="str">
        <f>IF(AND(OR($B307&lt;Params!$A$33,AND($B307&gt;=Params!$A$33,$B307&lt;Params!$C$33,$C307&gt;=Params!$A$18+((Params!$C$13-Params!$A$18)/(Params!$C$33-Params!$A$33))*($B307-Params!$A$33)),AND($B307&gt;=Params!$C$33,$B307&lt;Params!$D$33,$C307&gt;=Params!$C$13+((Params!$D$9-Params!$C$13)/(Params!$D$33-Params!$C$33))*($B307-Params!$C$33)),AND($B307&gt;=Params!$D$33,$C307&gt;=Params!$D$9+((Params!$G$4-Params!$D$9)/(Params!$G$33-Params!$D$33))*($B307-Params!$D$33))),$C307&lt;Params!$G$4,$B307&gt;0,$C307&gt;0),$R$2,"")</f>
        <v/>
      </c>
      <c r="S307" s="18" t="str">
        <f t="shared" si="4"/>
        <v>Basalt</v>
      </c>
      <c r="T307" s="14" t="str">
        <f>IF(AND($S307&lt;&gt;$J$2,$S307&lt;&gt;$K$2,$S307&lt;&gt;$L$2),"",
IF($S307=$J$2,IF(Data!$C307&gt;=Data!$D307+2,"Hawaiite","Potassic Trachybasalt"),
IF($S307=$K$2,IF(Data!$C307&gt;=Data!$D307+2,"Mugearite","Shoshonite"),
IF($S307=$L$2,(IF(Data!$C307&gt;=Data!$D307+2,"Benmoreite","Latite")),""))))</f>
        <v/>
      </c>
    </row>
    <row r="308" spans="1:20" x14ac:dyDescent="0.2">
      <c r="A308" s="16" t="str">
        <f>Data!$A308</f>
        <v>Shishkina et al 2010</v>
      </c>
      <c r="B308" s="27">
        <f>Data!$B308</f>
        <v>50.17</v>
      </c>
      <c r="C308" s="28">
        <f>Data!$C308+Data!$D308</f>
        <v>2.56</v>
      </c>
      <c r="D308" s="1" t="str">
        <f>IF(AND(AND($B308&gt;=Params!$A$33,$B308&lt;Params!$C$33),AND($C308&gt;=Params!$A$32,$C308&lt;Params!$A$26)),$D$2,"")</f>
        <v/>
      </c>
      <c r="E308" s="1" t="str">
        <f>IF(AND(AND($B308&gt;=Params!$C$33,$B308&lt;Params!$F$33),AND($C308&gt;=Params!$C$32,$C308&lt;Params!$C$22)),$E$2,"")</f>
        <v>Basalt</v>
      </c>
      <c r="F308" s="4" t="str">
        <f>IF(AND($B308&gt;=Params!$F$33,$B308&lt;Params!$J$33,$C308&lt;Params!$F$22+((Params!$J$20-Params!$F$22)/(Params!$J$33-Params!$F$33))*($B308-Params!$F$33)),$F$2,"")</f>
        <v/>
      </c>
      <c r="G308" s="4" t="str">
        <f>IF(AND($B308&gt;=Params!$J$33,$B308&lt;Params!$N$33,$C308&lt;Params!$J$20+((Params!$N$18-Params!$J$20)/(Params!$N$33-Params!$J$33))*($B308-Params!$J$33)),$G$2,"")</f>
        <v/>
      </c>
      <c r="H308" s="4" t="str">
        <f>IF(AND($B308&gt;=Params!$N$33,$C308&lt;Params!$N$18+((Params!$Q$16-Params!$N$18)/(Params!$Q$33-Params!$N$33))*($B308-Params!$N$33),C$3&lt;Params!$Q$16+((Params!$S$32-Params!$Q$16)/(Params!$S$33-Params!$Q$33))*($B308-Params!$Q$33)),$H$2,"")</f>
        <v/>
      </c>
      <c r="I308" s="12" t="str">
        <f>IF(AND($B308&gt;=Params!$Q$33,$C308&gt;=Params!$Q$16+((Params!$S$32-Params!$Q$16)/(Params!$S$33-Params!$Q$33))*($B308-Params!$Q$33)),$I$2,"")</f>
        <v/>
      </c>
      <c r="J308" s="1" t="str">
        <f>IF(AND($C308&gt;=Params!$C$22,$C308&lt;Params!$C$22+((Params!$E$17-Params!$C$22)/(Params!$E$33-Params!$C$33))*($B308-Params!$C$33),$C308&lt;Params!$E$17+((Params!$F$22-Params!$E$17)/(Params!$F$33-Params!$E$33))*($B308-Params!$E$33)),$J$2,"")</f>
        <v/>
      </c>
      <c r="K308" s="1" t="str">
        <f>IF(AND($C308&gt;=Params!$E$17+((Params!$F$22-Params!$E$17)/(Params!$F$33-Params!$E$33))*($B308-Params!$E$33),$C308&gt;=Params!$F$22+((Params!$J$20-Params!$F$22)/(Params!$J$33-Params!$F$33))*($B308-Params!$F$33),$C308&lt;Params!$E$17+((Params!$H$13-Params!$E$17)/(Params!$H$33-Params!$E$33))*($B308-Params!$E$33),$C308&lt;Params!$H$13+((Params!$J$20-Params!$H$13)/(Params!$J$33-Params!$H$33))*($B308-Params!$H$33)),$K$2,"")</f>
        <v/>
      </c>
      <c r="L308" s="1" t="str">
        <f>IF(AND($C308&gt;=Params!$H$13+((Params!$J$20-Params!$H$13)/(Params!$J$33-Params!$H$33))*($B308-Params!$H$33),$C308&gt;=Params!$J$20+((Params!$N$18-Params!$J$20)/(Params!$N$33-Params!$J$33))*($B308-Params!$J$33),$C308&lt;Params!$H$13+((Params!$K$9-Params!$H$13)/(Params!$K$33-Params!$H$33))*($B308-Params!$H$33),$C308&lt;Params!$K$9+((Params!$N$18-Params!$K$9)/(Params!$N$33-Params!$K$33))*($B308-Params!$K$33)),$L$2,"")</f>
        <v/>
      </c>
      <c r="M308" s="2" t="str">
        <f>IF(AND($C308&gt;=Params!$K$9+((Params!$N$18-Params!$K$9)/(Params!$N$33-Params!$K$33))*($B308-Params!$K$33),$C308&gt;=Params!$N$18+((Params!$Q$16-Params!$N$18)/(Params!$Q$33-Params!$N338))*($B308-Params!$Q$33),$C308&lt;Params!$K$9+((Params!$L$5-Params!$K$9)/(Params!$L$33-Params!$K$33))*($B308-Params!$K$33),$C308&lt;Params!$L$5+((Params!$Q$4-Params!$L$5)/(Params!$Q$33-Params!$L$33))*($B308-Params!$L$33),$B308&lt;Params!$Q$33),$M$2,"")</f>
        <v/>
      </c>
      <c r="N308" s="3" t="str">
        <f>IF(OR(AND($C308&gt;=Params!$A$26,$B308&gt;=Params!$A$33,$B308&lt;Params!$C$33,$C308&lt;Params!$A$18+((Params!$C$13-Params!$A$18)/(Params!$C$33-Params!$A$33))*($B308-Params!$A$33)),AND($B308&gt;=Params!$C$33,$C308&gt;Params!$C$22+((Params!$E$17-Params!$C$22)/(Params!$E$33-Params!$C$33))*($B308-Params!$C$33),$C308&lt;Params!$C$13+((Params!$E$17-Params!$C$13)/(Params!$E$33-Params!$C$33))*($B308-Params!$C$33))),$N$2,"")</f>
        <v/>
      </c>
      <c r="O308" s="1" t="str">
        <f>IF(AND($C308&gt;=Params!$C$13+((Params!$E$17-Params!$C$13)/(Params!$E$33-Params!$C$33))*($B308-Params!$C$33),$C308&gt;=Params!$E$17+((Params!$H$13-Params!$E$17)/(Params!$H$33-Params!$E$33))*($B308-Params!$E$33),$C308&lt;Params!$C$13+((Params!$D$9-Params!$C$13)/(Params!$D$33-Params!$C$33))*($B308-Params!$C$33),$C308&lt;Params!$D$9+((Params!$H$13-Params!$D$9)/(Params!$H$33-Params!$D$33))*($B308-Params!$D$33)),$O$2,"")</f>
        <v/>
      </c>
      <c r="P308" s="1" t="str">
        <f>IF(AND($C308&gt;=Params!$D$9+((Params!$H$13-Params!$D$9)/(Params!$H$33-Params!$D$33))*($B308-Params!$D$33),$C308&gt;=Params!$H$13+((Params!$K$9-Params!$H$13)/(Params!$K$33-Params!$H$33))*($B308-Params!$H$33),$C308&lt;Params!$D$9+((Params!$G$4-Params!$D$9)/(Params!$G$33-Params!$D$33))*($B308-Params!$D$33),$C308&lt;Params!$G$4+((Params!$K$9-Params!$G$4)/(Params!$K$33-Params!$G$33))*($B308-Params!$G$33)),$P$2,"")</f>
        <v/>
      </c>
      <c r="Q308" s="1" t="str">
        <f>IF(AND($C308&gt;=Params!$G$4+((Params!$K$9-Params!$G$4)/(Params!$K$33-Params!$G$33))*($B308-Params!$G$33),$C308&gt;Params!$K$9+((Params!$L$5-Params!$K$9)/(Params!$L$33-Params!$K$33))*($B308-Params!$K$33),$C308&lt;Params!$G$4+((Params!$L$5-Params!$G$4)/(Params!$L$33-Params!$G$33))*($B308-Params!$G$33)),$Q$2,"")</f>
        <v/>
      </c>
      <c r="R308" s="2" t="str">
        <f>IF(AND(OR($B308&lt;Params!$A$33,AND($B308&gt;=Params!$A$33,$B308&lt;Params!$C$33,$C308&gt;=Params!$A$18+((Params!$C$13-Params!$A$18)/(Params!$C$33-Params!$A$33))*($B308-Params!$A$33)),AND($B308&gt;=Params!$C$33,$B308&lt;Params!$D$33,$C308&gt;=Params!$C$13+((Params!$D$9-Params!$C$13)/(Params!$D$33-Params!$C$33))*($B308-Params!$C$33)),AND($B308&gt;=Params!$D$33,$C308&gt;=Params!$D$9+((Params!$G$4-Params!$D$9)/(Params!$G$33-Params!$D$33))*($B308-Params!$D$33))),$C308&lt;Params!$G$4,$B308&gt;0,$C308&gt;0),$R$2,"")</f>
        <v/>
      </c>
      <c r="S308" s="18" t="str">
        <f t="shared" si="4"/>
        <v>Basalt</v>
      </c>
      <c r="T308" s="14" t="str">
        <f>IF(AND($S308&lt;&gt;$J$2,$S308&lt;&gt;$K$2,$S308&lt;&gt;$L$2),"",
IF($S308=$J$2,IF(Data!$C308&gt;=Data!$D308+2,"Hawaiite","Potassic Trachybasalt"),
IF($S308=$K$2,IF(Data!$C308&gt;=Data!$D308+2,"Mugearite","Shoshonite"),
IF($S308=$L$2,(IF(Data!$C308&gt;=Data!$D308+2,"Benmoreite","Latite")),""))))</f>
        <v/>
      </c>
    </row>
    <row r="309" spans="1:20" x14ac:dyDescent="0.2">
      <c r="A309" s="16" t="str">
        <f>Data!$A309</f>
        <v>Shishkina et al 2010</v>
      </c>
      <c r="B309" s="27">
        <f>Data!$B309</f>
        <v>50.17</v>
      </c>
      <c r="C309" s="28">
        <f>Data!$C309+Data!$D309</f>
        <v>2.56</v>
      </c>
      <c r="D309" s="1" t="str">
        <f>IF(AND(AND($B309&gt;=Params!$A$33,$B309&lt;Params!$C$33),AND($C309&gt;=Params!$A$32,$C309&lt;Params!$A$26)),$D$2,"")</f>
        <v/>
      </c>
      <c r="E309" s="1" t="str">
        <f>IF(AND(AND($B309&gt;=Params!$C$33,$B309&lt;Params!$F$33),AND($C309&gt;=Params!$C$32,$C309&lt;Params!$C$22)),$E$2,"")</f>
        <v>Basalt</v>
      </c>
      <c r="F309" s="4" t="str">
        <f>IF(AND($B309&gt;=Params!$F$33,$B309&lt;Params!$J$33,$C309&lt;Params!$F$22+((Params!$J$20-Params!$F$22)/(Params!$J$33-Params!$F$33))*($B309-Params!$F$33)),$F$2,"")</f>
        <v/>
      </c>
      <c r="G309" s="4" t="str">
        <f>IF(AND($B309&gt;=Params!$J$33,$B309&lt;Params!$N$33,$C309&lt;Params!$J$20+((Params!$N$18-Params!$J$20)/(Params!$N$33-Params!$J$33))*($B309-Params!$J$33)),$G$2,"")</f>
        <v/>
      </c>
      <c r="H309" s="4" t="str">
        <f>IF(AND($B309&gt;=Params!$N$33,$C309&lt;Params!$N$18+((Params!$Q$16-Params!$N$18)/(Params!$Q$33-Params!$N$33))*($B309-Params!$N$33),C$3&lt;Params!$Q$16+((Params!$S$32-Params!$Q$16)/(Params!$S$33-Params!$Q$33))*($B309-Params!$Q$33)),$H$2,"")</f>
        <v/>
      </c>
      <c r="I309" s="12" t="str">
        <f>IF(AND($B309&gt;=Params!$Q$33,$C309&gt;=Params!$Q$16+((Params!$S$32-Params!$Q$16)/(Params!$S$33-Params!$Q$33))*($B309-Params!$Q$33)),$I$2,"")</f>
        <v/>
      </c>
      <c r="J309" s="1" t="str">
        <f>IF(AND($C309&gt;=Params!$C$22,$C309&lt;Params!$C$22+((Params!$E$17-Params!$C$22)/(Params!$E$33-Params!$C$33))*($B309-Params!$C$33),$C309&lt;Params!$E$17+((Params!$F$22-Params!$E$17)/(Params!$F$33-Params!$E$33))*($B309-Params!$E$33)),$J$2,"")</f>
        <v/>
      </c>
      <c r="K309" s="1" t="str">
        <f>IF(AND($C309&gt;=Params!$E$17+((Params!$F$22-Params!$E$17)/(Params!$F$33-Params!$E$33))*($B309-Params!$E$33),$C309&gt;=Params!$F$22+((Params!$J$20-Params!$F$22)/(Params!$J$33-Params!$F$33))*($B309-Params!$F$33),$C309&lt;Params!$E$17+((Params!$H$13-Params!$E$17)/(Params!$H$33-Params!$E$33))*($B309-Params!$E$33),$C309&lt;Params!$H$13+((Params!$J$20-Params!$H$13)/(Params!$J$33-Params!$H$33))*($B309-Params!$H$33)),$K$2,"")</f>
        <v/>
      </c>
      <c r="L309" s="1" t="str">
        <f>IF(AND($C309&gt;=Params!$H$13+((Params!$J$20-Params!$H$13)/(Params!$J$33-Params!$H$33))*($B309-Params!$H$33),$C309&gt;=Params!$J$20+((Params!$N$18-Params!$J$20)/(Params!$N$33-Params!$J$33))*($B309-Params!$J$33),$C309&lt;Params!$H$13+((Params!$K$9-Params!$H$13)/(Params!$K$33-Params!$H$33))*($B309-Params!$H$33),$C309&lt;Params!$K$9+((Params!$N$18-Params!$K$9)/(Params!$N$33-Params!$K$33))*($B309-Params!$K$33)),$L$2,"")</f>
        <v/>
      </c>
      <c r="M309" s="2" t="str">
        <f>IF(AND($C309&gt;=Params!$K$9+((Params!$N$18-Params!$K$9)/(Params!$N$33-Params!$K$33))*($B309-Params!$K$33),$C309&gt;=Params!$N$18+((Params!$Q$16-Params!$N$18)/(Params!$Q$33-Params!$N339))*($B309-Params!$Q$33),$C309&lt;Params!$K$9+((Params!$L$5-Params!$K$9)/(Params!$L$33-Params!$K$33))*($B309-Params!$K$33),$C309&lt;Params!$L$5+((Params!$Q$4-Params!$L$5)/(Params!$Q$33-Params!$L$33))*($B309-Params!$L$33),$B309&lt;Params!$Q$33),$M$2,"")</f>
        <v/>
      </c>
      <c r="N309" s="3" t="str">
        <f>IF(OR(AND($C309&gt;=Params!$A$26,$B309&gt;=Params!$A$33,$B309&lt;Params!$C$33,$C309&lt;Params!$A$18+((Params!$C$13-Params!$A$18)/(Params!$C$33-Params!$A$33))*($B309-Params!$A$33)),AND($B309&gt;=Params!$C$33,$C309&gt;Params!$C$22+((Params!$E$17-Params!$C$22)/(Params!$E$33-Params!$C$33))*($B309-Params!$C$33),$C309&lt;Params!$C$13+((Params!$E$17-Params!$C$13)/(Params!$E$33-Params!$C$33))*($B309-Params!$C$33))),$N$2,"")</f>
        <v/>
      </c>
      <c r="O309" s="1" t="str">
        <f>IF(AND($C309&gt;=Params!$C$13+((Params!$E$17-Params!$C$13)/(Params!$E$33-Params!$C$33))*($B309-Params!$C$33),$C309&gt;=Params!$E$17+((Params!$H$13-Params!$E$17)/(Params!$H$33-Params!$E$33))*($B309-Params!$E$33),$C309&lt;Params!$C$13+((Params!$D$9-Params!$C$13)/(Params!$D$33-Params!$C$33))*($B309-Params!$C$33),$C309&lt;Params!$D$9+((Params!$H$13-Params!$D$9)/(Params!$H$33-Params!$D$33))*($B309-Params!$D$33)),$O$2,"")</f>
        <v/>
      </c>
      <c r="P309" s="1" t="str">
        <f>IF(AND($C309&gt;=Params!$D$9+((Params!$H$13-Params!$D$9)/(Params!$H$33-Params!$D$33))*($B309-Params!$D$33),$C309&gt;=Params!$H$13+((Params!$K$9-Params!$H$13)/(Params!$K$33-Params!$H$33))*($B309-Params!$H$33),$C309&lt;Params!$D$9+((Params!$G$4-Params!$D$9)/(Params!$G$33-Params!$D$33))*($B309-Params!$D$33),$C309&lt;Params!$G$4+((Params!$K$9-Params!$G$4)/(Params!$K$33-Params!$G$33))*($B309-Params!$G$33)),$P$2,"")</f>
        <v/>
      </c>
      <c r="Q309" s="1" t="str">
        <f>IF(AND($C309&gt;=Params!$G$4+((Params!$K$9-Params!$G$4)/(Params!$K$33-Params!$G$33))*($B309-Params!$G$33),$C309&gt;Params!$K$9+((Params!$L$5-Params!$K$9)/(Params!$L$33-Params!$K$33))*($B309-Params!$K$33),$C309&lt;Params!$G$4+((Params!$L$5-Params!$G$4)/(Params!$L$33-Params!$G$33))*($B309-Params!$G$33)),$Q$2,"")</f>
        <v/>
      </c>
      <c r="R309" s="2" t="str">
        <f>IF(AND(OR($B309&lt;Params!$A$33,AND($B309&gt;=Params!$A$33,$B309&lt;Params!$C$33,$C309&gt;=Params!$A$18+((Params!$C$13-Params!$A$18)/(Params!$C$33-Params!$A$33))*($B309-Params!$A$33)),AND($B309&gt;=Params!$C$33,$B309&lt;Params!$D$33,$C309&gt;=Params!$C$13+((Params!$D$9-Params!$C$13)/(Params!$D$33-Params!$C$33))*($B309-Params!$C$33)),AND($B309&gt;=Params!$D$33,$C309&gt;=Params!$D$9+((Params!$G$4-Params!$D$9)/(Params!$G$33-Params!$D$33))*($B309-Params!$D$33))),$C309&lt;Params!$G$4,$B309&gt;0,$C309&gt;0),$R$2,"")</f>
        <v/>
      </c>
      <c r="S309" s="18" t="str">
        <f t="shared" si="4"/>
        <v>Basalt</v>
      </c>
      <c r="T309" s="14" t="str">
        <f>IF(AND($S309&lt;&gt;$J$2,$S309&lt;&gt;$K$2,$S309&lt;&gt;$L$2),"",
IF($S309=$J$2,IF(Data!$C309&gt;=Data!$D309+2,"Hawaiite","Potassic Trachybasalt"),
IF($S309=$K$2,IF(Data!$C309&gt;=Data!$D309+2,"Mugearite","Shoshonite"),
IF($S309=$L$2,(IF(Data!$C309&gt;=Data!$D309+2,"Benmoreite","Latite")),""))))</f>
        <v/>
      </c>
    </row>
    <row r="310" spans="1:20" x14ac:dyDescent="0.2">
      <c r="A310" s="16" t="str">
        <f>Data!$A310</f>
        <v>Shishkina et al 2010</v>
      </c>
      <c r="B310" s="27">
        <f>Data!$B310</f>
        <v>50.17</v>
      </c>
      <c r="C310" s="28">
        <f>Data!$C310+Data!$D310</f>
        <v>2.56</v>
      </c>
      <c r="D310" s="1" t="str">
        <f>IF(AND(AND($B310&gt;=Params!$A$33,$B310&lt;Params!$C$33),AND($C310&gt;=Params!$A$32,$C310&lt;Params!$A$26)),$D$2,"")</f>
        <v/>
      </c>
      <c r="E310" s="1" t="str">
        <f>IF(AND(AND($B310&gt;=Params!$C$33,$B310&lt;Params!$F$33),AND($C310&gt;=Params!$C$32,$C310&lt;Params!$C$22)),$E$2,"")</f>
        <v>Basalt</v>
      </c>
      <c r="F310" s="4" t="str">
        <f>IF(AND($B310&gt;=Params!$F$33,$B310&lt;Params!$J$33,$C310&lt;Params!$F$22+((Params!$J$20-Params!$F$22)/(Params!$J$33-Params!$F$33))*($B310-Params!$F$33)),$F$2,"")</f>
        <v/>
      </c>
      <c r="G310" s="4" t="str">
        <f>IF(AND($B310&gt;=Params!$J$33,$B310&lt;Params!$N$33,$C310&lt;Params!$J$20+((Params!$N$18-Params!$J$20)/(Params!$N$33-Params!$J$33))*($B310-Params!$J$33)),$G$2,"")</f>
        <v/>
      </c>
      <c r="H310" s="4" t="str">
        <f>IF(AND($B310&gt;=Params!$N$33,$C310&lt;Params!$N$18+((Params!$Q$16-Params!$N$18)/(Params!$Q$33-Params!$N$33))*($B310-Params!$N$33),C$3&lt;Params!$Q$16+((Params!$S$32-Params!$Q$16)/(Params!$S$33-Params!$Q$33))*($B310-Params!$Q$33)),$H$2,"")</f>
        <v/>
      </c>
      <c r="I310" s="12" t="str">
        <f>IF(AND($B310&gt;=Params!$Q$33,$C310&gt;=Params!$Q$16+((Params!$S$32-Params!$Q$16)/(Params!$S$33-Params!$Q$33))*($B310-Params!$Q$33)),$I$2,"")</f>
        <v/>
      </c>
      <c r="J310" s="1" t="str">
        <f>IF(AND($C310&gt;=Params!$C$22,$C310&lt;Params!$C$22+((Params!$E$17-Params!$C$22)/(Params!$E$33-Params!$C$33))*($B310-Params!$C$33),$C310&lt;Params!$E$17+((Params!$F$22-Params!$E$17)/(Params!$F$33-Params!$E$33))*($B310-Params!$E$33)),$J$2,"")</f>
        <v/>
      </c>
      <c r="K310" s="1" t="str">
        <f>IF(AND($C310&gt;=Params!$E$17+((Params!$F$22-Params!$E$17)/(Params!$F$33-Params!$E$33))*($B310-Params!$E$33),$C310&gt;=Params!$F$22+((Params!$J$20-Params!$F$22)/(Params!$J$33-Params!$F$33))*($B310-Params!$F$33),$C310&lt;Params!$E$17+((Params!$H$13-Params!$E$17)/(Params!$H$33-Params!$E$33))*($B310-Params!$E$33),$C310&lt;Params!$H$13+((Params!$J$20-Params!$H$13)/(Params!$J$33-Params!$H$33))*($B310-Params!$H$33)),$K$2,"")</f>
        <v/>
      </c>
      <c r="L310" s="1" t="str">
        <f>IF(AND($C310&gt;=Params!$H$13+((Params!$J$20-Params!$H$13)/(Params!$J$33-Params!$H$33))*($B310-Params!$H$33),$C310&gt;=Params!$J$20+((Params!$N$18-Params!$J$20)/(Params!$N$33-Params!$J$33))*($B310-Params!$J$33),$C310&lt;Params!$H$13+((Params!$K$9-Params!$H$13)/(Params!$K$33-Params!$H$33))*($B310-Params!$H$33),$C310&lt;Params!$K$9+((Params!$N$18-Params!$K$9)/(Params!$N$33-Params!$K$33))*($B310-Params!$K$33)),$L$2,"")</f>
        <v/>
      </c>
      <c r="M310" s="2" t="str">
        <f>IF(AND($C310&gt;=Params!$K$9+((Params!$N$18-Params!$K$9)/(Params!$N$33-Params!$K$33))*($B310-Params!$K$33),$C310&gt;=Params!$N$18+((Params!$Q$16-Params!$N$18)/(Params!$Q$33-Params!$N340))*($B310-Params!$Q$33),$C310&lt;Params!$K$9+((Params!$L$5-Params!$K$9)/(Params!$L$33-Params!$K$33))*($B310-Params!$K$33),$C310&lt;Params!$L$5+((Params!$Q$4-Params!$L$5)/(Params!$Q$33-Params!$L$33))*($B310-Params!$L$33),$B310&lt;Params!$Q$33),$M$2,"")</f>
        <v/>
      </c>
      <c r="N310" s="3" t="str">
        <f>IF(OR(AND($C310&gt;=Params!$A$26,$B310&gt;=Params!$A$33,$B310&lt;Params!$C$33,$C310&lt;Params!$A$18+((Params!$C$13-Params!$A$18)/(Params!$C$33-Params!$A$33))*($B310-Params!$A$33)),AND($B310&gt;=Params!$C$33,$C310&gt;Params!$C$22+((Params!$E$17-Params!$C$22)/(Params!$E$33-Params!$C$33))*($B310-Params!$C$33),$C310&lt;Params!$C$13+((Params!$E$17-Params!$C$13)/(Params!$E$33-Params!$C$33))*($B310-Params!$C$33))),$N$2,"")</f>
        <v/>
      </c>
      <c r="O310" s="1" t="str">
        <f>IF(AND($C310&gt;=Params!$C$13+((Params!$E$17-Params!$C$13)/(Params!$E$33-Params!$C$33))*($B310-Params!$C$33),$C310&gt;=Params!$E$17+((Params!$H$13-Params!$E$17)/(Params!$H$33-Params!$E$33))*($B310-Params!$E$33),$C310&lt;Params!$C$13+((Params!$D$9-Params!$C$13)/(Params!$D$33-Params!$C$33))*($B310-Params!$C$33),$C310&lt;Params!$D$9+((Params!$H$13-Params!$D$9)/(Params!$H$33-Params!$D$33))*($B310-Params!$D$33)),$O$2,"")</f>
        <v/>
      </c>
      <c r="P310" s="1" t="str">
        <f>IF(AND($C310&gt;=Params!$D$9+((Params!$H$13-Params!$D$9)/(Params!$H$33-Params!$D$33))*($B310-Params!$D$33),$C310&gt;=Params!$H$13+((Params!$K$9-Params!$H$13)/(Params!$K$33-Params!$H$33))*($B310-Params!$H$33),$C310&lt;Params!$D$9+((Params!$G$4-Params!$D$9)/(Params!$G$33-Params!$D$33))*($B310-Params!$D$33),$C310&lt;Params!$G$4+((Params!$K$9-Params!$G$4)/(Params!$K$33-Params!$G$33))*($B310-Params!$G$33)),$P$2,"")</f>
        <v/>
      </c>
      <c r="Q310" s="1" t="str">
        <f>IF(AND($C310&gt;=Params!$G$4+((Params!$K$9-Params!$G$4)/(Params!$K$33-Params!$G$33))*($B310-Params!$G$33),$C310&gt;Params!$K$9+((Params!$L$5-Params!$K$9)/(Params!$L$33-Params!$K$33))*($B310-Params!$K$33),$C310&lt;Params!$G$4+((Params!$L$5-Params!$G$4)/(Params!$L$33-Params!$G$33))*($B310-Params!$G$33)),$Q$2,"")</f>
        <v/>
      </c>
      <c r="R310" s="2" t="str">
        <f>IF(AND(OR($B310&lt;Params!$A$33,AND($B310&gt;=Params!$A$33,$B310&lt;Params!$C$33,$C310&gt;=Params!$A$18+((Params!$C$13-Params!$A$18)/(Params!$C$33-Params!$A$33))*($B310-Params!$A$33)),AND($B310&gt;=Params!$C$33,$B310&lt;Params!$D$33,$C310&gt;=Params!$C$13+((Params!$D$9-Params!$C$13)/(Params!$D$33-Params!$C$33))*($B310-Params!$C$33)),AND($B310&gt;=Params!$D$33,$C310&gt;=Params!$D$9+((Params!$G$4-Params!$D$9)/(Params!$G$33-Params!$D$33))*($B310-Params!$D$33))),$C310&lt;Params!$G$4,$B310&gt;0,$C310&gt;0),$R$2,"")</f>
        <v/>
      </c>
      <c r="S310" s="18" t="str">
        <f t="shared" si="4"/>
        <v>Basalt</v>
      </c>
      <c r="T310" s="14" t="str">
        <f>IF(AND($S310&lt;&gt;$J$2,$S310&lt;&gt;$K$2,$S310&lt;&gt;$L$2),"",
IF($S310=$J$2,IF(Data!$C310&gt;=Data!$D310+2,"Hawaiite","Potassic Trachybasalt"),
IF($S310=$K$2,IF(Data!$C310&gt;=Data!$D310+2,"Mugearite","Shoshonite"),
IF($S310=$L$2,(IF(Data!$C310&gt;=Data!$D310+2,"Benmoreite","Latite")),""))))</f>
        <v/>
      </c>
    </row>
    <row r="311" spans="1:20" x14ac:dyDescent="0.2">
      <c r="A311" s="16" t="str">
        <f>Data!$A311</f>
        <v>Shishkina et al 2010</v>
      </c>
      <c r="B311" s="27">
        <f>Data!$B311</f>
        <v>50.17</v>
      </c>
      <c r="C311" s="28">
        <f>Data!$C311+Data!$D311</f>
        <v>2.56</v>
      </c>
      <c r="D311" s="1" t="str">
        <f>IF(AND(AND($B311&gt;=Params!$A$33,$B311&lt;Params!$C$33),AND($C311&gt;=Params!$A$32,$C311&lt;Params!$A$26)),$D$2,"")</f>
        <v/>
      </c>
      <c r="E311" s="1" t="str">
        <f>IF(AND(AND($B311&gt;=Params!$C$33,$B311&lt;Params!$F$33),AND($C311&gt;=Params!$C$32,$C311&lt;Params!$C$22)),$E$2,"")</f>
        <v>Basalt</v>
      </c>
      <c r="F311" s="4" t="str">
        <f>IF(AND($B311&gt;=Params!$F$33,$B311&lt;Params!$J$33,$C311&lt;Params!$F$22+((Params!$J$20-Params!$F$22)/(Params!$J$33-Params!$F$33))*($B311-Params!$F$33)),$F$2,"")</f>
        <v/>
      </c>
      <c r="G311" s="4" t="str">
        <f>IF(AND($B311&gt;=Params!$J$33,$B311&lt;Params!$N$33,$C311&lt;Params!$J$20+((Params!$N$18-Params!$J$20)/(Params!$N$33-Params!$J$33))*($B311-Params!$J$33)),$G$2,"")</f>
        <v/>
      </c>
      <c r="H311" s="4" t="str">
        <f>IF(AND($B311&gt;=Params!$N$33,$C311&lt;Params!$N$18+((Params!$Q$16-Params!$N$18)/(Params!$Q$33-Params!$N$33))*($B311-Params!$N$33),C$3&lt;Params!$Q$16+((Params!$S$32-Params!$Q$16)/(Params!$S$33-Params!$Q$33))*($B311-Params!$Q$33)),$H$2,"")</f>
        <v/>
      </c>
      <c r="I311" s="12" t="str">
        <f>IF(AND($B311&gt;=Params!$Q$33,$C311&gt;=Params!$Q$16+((Params!$S$32-Params!$Q$16)/(Params!$S$33-Params!$Q$33))*($B311-Params!$Q$33)),$I$2,"")</f>
        <v/>
      </c>
      <c r="J311" s="1" t="str">
        <f>IF(AND($C311&gt;=Params!$C$22,$C311&lt;Params!$C$22+((Params!$E$17-Params!$C$22)/(Params!$E$33-Params!$C$33))*($B311-Params!$C$33),$C311&lt;Params!$E$17+((Params!$F$22-Params!$E$17)/(Params!$F$33-Params!$E$33))*($B311-Params!$E$33)),$J$2,"")</f>
        <v/>
      </c>
      <c r="K311" s="1" t="str">
        <f>IF(AND($C311&gt;=Params!$E$17+((Params!$F$22-Params!$E$17)/(Params!$F$33-Params!$E$33))*($B311-Params!$E$33),$C311&gt;=Params!$F$22+((Params!$J$20-Params!$F$22)/(Params!$J$33-Params!$F$33))*($B311-Params!$F$33),$C311&lt;Params!$E$17+((Params!$H$13-Params!$E$17)/(Params!$H$33-Params!$E$33))*($B311-Params!$E$33),$C311&lt;Params!$H$13+((Params!$J$20-Params!$H$13)/(Params!$J$33-Params!$H$33))*($B311-Params!$H$33)),$K$2,"")</f>
        <v/>
      </c>
      <c r="L311" s="1" t="str">
        <f>IF(AND($C311&gt;=Params!$H$13+((Params!$J$20-Params!$H$13)/(Params!$J$33-Params!$H$33))*($B311-Params!$H$33),$C311&gt;=Params!$J$20+((Params!$N$18-Params!$J$20)/(Params!$N$33-Params!$J$33))*($B311-Params!$J$33),$C311&lt;Params!$H$13+((Params!$K$9-Params!$H$13)/(Params!$K$33-Params!$H$33))*($B311-Params!$H$33),$C311&lt;Params!$K$9+((Params!$N$18-Params!$K$9)/(Params!$N$33-Params!$K$33))*($B311-Params!$K$33)),$L$2,"")</f>
        <v/>
      </c>
      <c r="M311" s="2" t="str">
        <f>IF(AND($C311&gt;=Params!$K$9+((Params!$N$18-Params!$K$9)/(Params!$N$33-Params!$K$33))*($B311-Params!$K$33),$C311&gt;=Params!$N$18+((Params!$Q$16-Params!$N$18)/(Params!$Q$33-Params!$N341))*($B311-Params!$Q$33),$C311&lt;Params!$K$9+((Params!$L$5-Params!$K$9)/(Params!$L$33-Params!$K$33))*($B311-Params!$K$33),$C311&lt;Params!$L$5+((Params!$Q$4-Params!$L$5)/(Params!$Q$33-Params!$L$33))*($B311-Params!$L$33),$B311&lt;Params!$Q$33),$M$2,"")</f>
        <v/>
      </c>
      <c r="N311" s="3" t="str">
        <f>IF(OR(AND($C311&gt;=Params!$A$26,$B311&gt;=Params!$A$33,$B311&lt;Params!$C$33,$C311&lt;Params!$A$18+((Params!$C$13-Params!$A$18)/(Params!$C$33-Params!$A$33))*($B311-Params!$A$33)),AND($B311&gt;=Params!$C$33,$C311&gt;Params!$C$22+((Params!$E$17-Params!$C$22)/(Params!$E$33-Params!$C$33))*($B311-Params!$C$33),$C311&lt;Params!$C$13+((Params!$E$17-Params!$C$13)/(Params!$E$33-Params!$C$33))*($B311-Params!$C$33))),$N$2,"")</f>
        <v/>
      </c>
      <c r="O311" s="1" t="str">
        <f>IF(AND($C311&gt;=Params!$C$13+((Params!$E$17-Params!$C$13)/(Params!$E$33-Params!$C$33))*($B311-Params!$C$33),$C311&gt;=Params!$E$17+((Params!$H$13-Params!$E$17)/(Params!$H$33-Params!$E$33))*($B311-Params!$E$33),$C311&lt;Params!$C$13+((Params!$D$9-Params!$C$13)/(Params!$D$33-Params!$C$33))*($B311-Params!$C$33),$C311&lt;Params!$D$9+((Params!$H$13-Params!$D$9)/(Params!$H$33-Params!$D$33))*($B311-Params!$D$33)),$O$2,"")</f>
        <v/>
      </c>
      <c r="P311" s="1" t="str">
        <f>IF(AND($C311&gt;=Params!$D$9+((Params!$H$13-Params!$D$9)/(Params!$H$33-Params!$D$33))*($B311-Params!$D$33),$C311&gt;=Params!$H$13+((Params!$K$9-Params!$H$13)/(Params!$K$33-Params!$H$33))*($B311-Params!$H$33),$C311&lt;Params!$D$9+((Params!$G$4-Params!$D$9)/(Params!$G$33-Params!$D$33))*($B311-Params!$D$33),$C311&lt;Params!$G$4+((Params!$K$9-Params!$G$4)/(Params!$K$33-Params!$G$33))*($B311-Params!$G$33)),$P$2,"")</f>
        <v/>
      </c>
      <c r="Q311" s="1" t="str">
        <f>IF(AND($C311&gt;=Params!$G$4+((Params!$K$9-Params!$G$4)/(Params!$K$33-Params!$G$33))*($B311-Params!$G$33),$C311&gt;Params!$K$9+((Params!$L$5-Params!$K$9)/(Params!$L$33-Params!$K$33))*($B311-Params!$K$33),$C311&lt;Params!$G$4+((Params!$L$5-Params!$G$4)/(Params!$L$33-Params!$G$33))*($B311-Params!$G$33)),$Q$2,"")</f>
        <v/>
      </c>
      <c r="R311" s="2" t="str">
        <f>IF(AND(OR($B311&lt;Params!$A$33,AND($B311&gt;=Params!$A$33,$B311&lt;Params!$C$33,$C311&gt;=Params!$A$18+((Params!$C$13-Params!$A$18)/(Params!$C$33-Params!$A$33))*($B311-Params!$A$33)),AND($B311&gt;=Params!$C$33,$B311&lt;Params!$D$33,$C311&gt;=Params!$C$13+((Params!$D$9-Params!$C$13)/(Params!$D$33-Params!$C$33))*($B311-Params!$C$33)),AND($B311&gt;=Params!$D$33,$C311&gt;=Params!$D$9+((Params!$G$4-Params!$D$9)/(Params!$G$33-Params!$D$33))*($B311-Params!$D$33))),$C311&lt;Params!$G$4,$B311&gt;0,$C311&gt;0),$R$2,"")</f>
        <v/>
      </c>
      <c r="S311" s="18" t="str">
        <f t="shared" si="4"/>
        <v>Basalt</v>
      </c>
      <c r="T311" s="14" t="str">
        <f>IF(AND($S311&lt;&gt;$J$2,$S311&lt;&gt;$K$2,$S311&lt;&gt;$L$2),"",
IF($S311=$J$2,IF(Data!$C311&gt;=Data!$D311+2,"Hawaiite","Potassic Trachybasalt"),
IF($S311=$K$2,IF(Data!$C311&gt;=Data!$D311+2,"Mugearite","Shoshonite"),
IF($S311=$L$2,(IF(Data!$C311&gt;=Data!$D311+2,"Benmoreite","Latite")),""))))</f>
        <v/>
      </c>
    </row>
    <row r="312" spans="1:20" x14ac:dyDescent="0.2">
      <c r="A312" s="16" t="str">
        <f>Data!$A312</f>
        <v>Shishkina et al 2010</v>
      </c>
      <c r="B312" s="27">
        <f>Data!$B312</f>
        <v>50.17</v>
      </c>
      <c r="C312" s="28">
        <f>Data!$C312+Data!$D312</f>
        <v>2.56</v>
      </c>
      <c r="D312" s="1" t="str">
        <f>IF(AND(AND($B312&gt;=Params!$A$33,$B312&lt;Params!$C$33),AND($C312&gt;=Params!$A$32,$C312&lt;Params!$A$26)),$D$2,"")</f>
        <v/>
      </c>
      <c r="E312" s="1" t="str">
        <f>IF(AND(AND($B312&gt;=Params!$C$33,$B312&lt;Params!$F$33),AND($C312&gt;=Params!$C$32,$C312&lt;Params!$C$22)),$E$2,"")</f>
        <v>Basalt</v>
      </c>
      <c r="F312" s="4" t="str">
        <f>IF(AND($B312&gt;=Params!$F$33,$B312&lt;Params!$J$33,$C312&lt;Params!$F$22+((Params!$J$20-Params!$F$22)/(Params!$J$33-Params!$F$33))*($B312-Params!$F$33)),$F$2,"")</f>
        <v/>
      </c>
      <c r="G312" s="4" t="str">
        <f>IF(AND($B312&gt;=Params!$J$33,$B312&lt;Params!$N$33,$C312&lt;Params!$J$20+((Params!$N$18-Params!$J$20)/(Params!$N$33-Params!$J$33))*($B312-Params!$J$33)),$G$2,"")</f>
        <v/>
      </c>
      <c r="H312" s="4" t="str">
        <f>IF(AND($B312&gt;=Params!$N$33,$C312&lt;Params!$N$18+((Params!$Q$16-Params!$N$18)/(Params!$Q$33-Params!$N$33))*($B312-Params!$N$33),C$3&lt;Params!$Q$16+((Params!$S$32-Params!$Q$16)/(Params!$S$33-Params!$Q$33))*($B312-Params!$Q$33)),$H$2,"")</f>
        <v/>
      </c>
      <c r="I312" s="12" t="str">
        <f>IF(AND($B312&gt;=Params!$Q$33,$C312&gt;=Params!$Q$16+((Params!$S$32-Params!$Q$16)/(Params!$S$33-Params!$Q$33))*($B312-Params!$Q$33)),$I$2,"")</f>
        <v/>
      </c>
      <c r="J312" s="1" t="str">
        <f>IF(AND($C312&gt;=Params!$C$22,$C312&lt;Params!$C$22+((Params!$E$17-Params!$C$22)/(Params!$E$33-Params!$C$33))*($B312-Params!$C$33),$C312&lt;Params!$E$17+((Params!$F$22-Params!$E$17)/(Params!$F$33-Params!$E$33))*($B312-Params!$E$33)),$J$2,"")</f>
        <v/>
      </c>
      <c r="K312" s="1" t="str">
        <f>IF(AND($C312&gt;=Params!$E$17+((Params!$F$22-Params!$E$17)/(Params!$F$33-Params!$E$33))*($B312-Params!$E$33),$C312&gt;=Params!$F$22+((Params!$J$20-Params!$F$22)/(Params!$J$33-Params!$F$33))*($B312-Params!$F$33),$C312&lt;Params!$E$17+((Params!$H$13-Params!$E$17)/(Params!$H$33-Params!$E$33))*($B312-Params!$E$33),$C312&lt;Params!$H$13+((Params!$J$20-Params!$H$13)/(Params!$J$33-Params!$H$33))*($B312-Params!$H$33)),$K$2,"")</f>
        <v/>
      </c>
      <c r="L312" s="1" t="str">
        <f>IF(AND($C312&gt;=Params!$H$13+((Params!$J$20-Params!$H$13)/(Params!$J$33-Params!$H$33))*($B312-Params!$H$33),$C312&gt;=Params!$J$20+((Params!$N$18-Params!$J$20)/(Params!$N$33-Params!$J$33))*($B312-Params!$J$33),$C312&lt;Params!$H$13+((Params!$K$9-Params!$H$13)/(Params!$K$33-Params!$H$33))*($B312-Params!$H$33),$C312&lt;Params!$K$9+((Params!$N$18-Params!$K$9)/(Params!$N$33-Params!$K$33))*($B312-Params!$K$33)),$L$2,"")</f>
        <v/>
      </c>
      <c r="M312" s="2" t="str">
        <f>IF(AND($C312&gt;=Params!$K$9+((Params!$N$18-Params!$K$9)/(Params!$N$33-Params!$K$33))*($B312-Params!$K$33),$C312&gt;=Params!$N$18+((Params!$Q$16-Params!$N$18)/(Params!$Q$33-Params!$N342))*($B312-Params!$Q$33),$C312&lt;Params!$K$9+((Params!$L$5-Params!$K$9)/(Params!$L$33-Params!$K$33))*($B312-Params!$K$33),$C312&lt;Params!$L$5+((Params!$Q$4-Params!$L$5)/(Params!$Q$33-Params!$L$33))*($B312-Params!$L$33),$B312&lt;Params!$Q$33),$M$2,"")</f>
        <v/>
      </c>
      <c r="N312" s="3" t="str">
        <f>IF(OR(AND($C312&gt;=Params!$A$26,$B312&gt;=Params!$A$33,$B312&lt;Params!$C$33,$C312&lt;Params!$A$18+((Params!$C$13-Params!$A$18)/(Params!$C$33-Params!$A$33))*($B312-Params!$A$33)),AND($B312&gt;=Params!$C$33,$C312&gt;Params!$C$22+((Params!$E$17-Params!$C$22)/(Params!$E$33-Params!$C$33))*($B312-Params!$C$33),$C312&lt;Params!$C$13+((Params!$E$17-Params!$C$13)/(Params!$E$33-Params!$C$33))*($B312-Params!$C$33))),$N$2,"")</f>
        <v/>
      </c>
      <c r="O312" s="1" t="str">
        <f>IF(AND($C312&gt;=Params!$C$13+((Params!$E$17-Params!$C$13)/(Params!$E$33-Params!$C$33))*($B312-Params!$C$33),$C312&gt;=Params!$E$17+((Params!$H$13-Params!$E$17)/(Params!$H$33-Params!$E$33))*($B312-Params!$E$33),$C312&lt;Params!$C$13+((Params!$D$9-Params!$C$13)/(Params!$D$33-Params!$C$33))*($B312-Params!$C$33),$C312&lt;Params!$D$9+((Params!$H$13-Params!$D$9)/(Params!$H$33-Params!$D$33))*($B312-Params!$D$33)),$O$2,"")</f>
        <v/>
      </c>
      <c r="P312" s="1" t="str">
        <f>IF(AND($C312&gt;=Params!$D$9+((Params!$H$13-Params!$D$9)/(Params!$H$33-Params!$D$33))*($B312-Params!$D$33),$C312&gt;=Params!$H$13+((Params!$K$9-Params!$H$13)/(Params!$K$33-Params!$H$33))*($B312-Params!$H$33),$C312&lt;Params!$D$9+((Params!$G$4-Params!$D$9)/(Params!$G$33-Params!$D$33))*($B312-Params!$D$33),$C312&lt;Params!$G$4+((Params!$K$9-Params!$G$4)/(Params!$K$33-Params!$G$33))*($B312-Params!$G$33)),$P$2,"")</f>
        <v/>
      </c>
      <c r="Q312" s="1" t="str">
        <f>IF(AND($C312&gt;=Params!$G$4+((Params!$K$9-Params!$G$4)/(Params!$K$33-Params!$G$33))*($B312-Params!$G$33),$C312&gt;Params!$K$9+((Params!$L$5-Params!$K$9)/(Params!$L$33-Params!$K$33))*($B312-Params!$K$33),$C312&lt;Params!$G$4+((Params!$L$5-Params!$G$4)/(Params!$L$33-Params!$G$33))*($B312-Params!$G$33)),$Q$2,"")</f>
        <v/>
      </c>
      <c r="R312" s="2" t="str">
        <f>IF(AND(OR($B312&lt;Params!$A$33,AND($B312&gt;=Params!$A$33,$B312&lt;Params!$C$33,$C312&gt;=Params!$A$18+((Params!$C$13-Params!$A$18)/(Params!$C$33-Params!$A$33))*($B312-Params!$A$33)),AND($B312&gt;=Params!$C$33,$B312&lt;Params!$D$33,$C312&gt;=Params!$C$13+((Params!$D$9-Params!$C$13)/(Params!$D$33-Params!$C$33))*($B312-Params!$C$33)),AND($B312&gt;=Params!$D$33,$C312&gt;=Params!$D$9+((Params!$G$4-Params!$D$9)/(Params!$G$33-Params!$D$33))*($B312-Params!$D$33))),$C312&lt;Params!$G$4,$B312&gt;0,$C312&gt;0),$R$2,"")</f>
        <v/>
      </c>
      <c r="S312" s="18" t="str">
        <f t="shared" si="4"/>
        <v>Basalt</v>
      </c>
      <c r="T312" s="14" t="str">
        <f>IF(AND($S312&lt;&gt;$J$2,$S312&lt;&gt;$K$2,$S312&lt;&gt;$L$2),"",
IF($S312=$J$2,IF(Data!$C312&gt;=Data!$D312+2,"Hawaiite","Potassic Trachybasalt"),
IF($S312=$K$2,IF(Data!$C312&gt;=Data!$D312+2,"Mugearite","Shoshonite"),
IF($S312=$L$2,(IF(Data!$C312&gt;=Data!$D312+2,"Benmoreite","Latite")),""))))</f>
        <v/>
      </c>
    </row>
    <row r="313" spans="1:20" x14ac:dyDescent="0.2">
      <c r="A313" s="16" t="str">
        <f>Data!$A313</f>
        <v>Shishkina et al 2010</v>
      </c>
      <c r="B313" s="27">
        <f>Data!$B313</f>
        <v>50.17</v>
      </c>
      <c r="C313" s="28">
        <f>Data!$C313+Data!$D313</f>
        <v>2.56</v>
      </c>
      <c r="D313" s="1" t="str">
        <f>IF(AND(AND($B313&gt;=Params!$A$33,$B313&lt;Params!$C$33),AND($C313&gt;=Params!$A$32,$C313&lt;Params!$A$26)),$D$2,"")</f>
        <v/>
      </c>
      <c r="E313" s="1" t="str">
        <f>IF(AND(AND($B313&gt;=Params!$C$33,$B313&lt;Params!$F$33),AND($C313&gt;=Params!$C$32,$C313&lt;Params!$C$22)),$E$2,"")</f>
        <v>Basalt</v>
      </c>
      <c r="F313" s="4" t="str">
        <f>IF(AND($B313&gt;=Params!$F$33,$B313&lt;Params!$J$33,$C313&lt;Params!$F$22+((Params!$J$20-Params!$F$22)/(Params!$J$33-Params!$F$33))*($B313-Params!$F$33)),$F$2,"")</f>
        <v/>
      </c>
      <c r="G313" s="4" t="str">
        <f>IF(AND($B313&gt;=Params!$J$33,$B313&lt;Params!$N$33,$C313&lt;Params!$J$20+((Params!$N$18-Params!$J$20)/(Params!$N$33-Params!$J$33))*($B313-Params!$J$33)),$G$2,"")</f>
        <v/>
      </c>
      <c r="H313" s="4" t="str">
        <f>IF(AND($B313&gt;=Params!$N$33,$C313&lt;Params!$N$18+((Params!$Q$16-Params!$N$18)/(Params!$Q$33-Params!$N$33))*($B313-Params!$N$33),C$3&lt;Params!$Q$16+((Params!$S$32-Params!$Q$16)/(Params!$S$33-Params!$Q$33))*($B313-Params!$Q$33)),$H$2,"")</f>
        <v/>
      </c>
      <c r="I313" s="12" t="str">
        <f>IF(AND($B313&gt;=Params!$Q$33,$C313&gt;=Params!$Q$16+((Params!$S$32-Params!$Q$16)/(Params!$S$33-Params!$Q$33))*($B313-Params!$Q$33)),$I$2,"")</f>
        <v/>
      </c>
      <c r="J313" s="1" t="str">
        <f>IF(AND($C313&gt;=Params!$C$22,$C313&lt;Params!$C$22+((Params!$E$17-Params!$C$22)/(Params!$E$33-Params!$C$33))*($B313-Params!$C$33),$C313&lt;Params!$E$17+((Params!$F$22-Params!$E$17)/(Params!$F$33-Params!$E$33))*($B313-Params!$E$33)),$J$2,"")</f>
        <v/>
      </c>
      <c r="K313" s="1" t="str">
        <f>IF(AND($C313&gt;=Params!$E$17+((Params!$F$22-Params!$E$17)/(Params!$F$33-Params!$E$33))*($B313-Params!$E$33),$C313&gt;=Params!$F$22+((Params!$J$20-Params!$F$22)/(Params!$J$33-Params!$F$33))*($B313-Params!$F$33),$C313&lt;Params!$E$17+((Params!$H$13-Params!$E$17)/(Params!$H$33-Params!$E$33))*($B313-Params!$E$33),$C313&lt;Params!$H$13+((Params!$J$20-Params!$H$13)/(Params!$J$33-Params!$H$33))*($B313-Params!$H$33)),$K$2,"")</f>
        <v/>
      </c>
      <c r="L313" s="1" t="str">
        <f>IF(AND($C313&gt;=Params!$H$13+((Params!$J$20-Params!$H$13)/(Params!$J$33-Params!$H$33))*($B313-Params!$H$33),$C313&gt;=Params!$J$20+((Params!$N$18-Params!$J$20)/(Params!$N$33-Params!$J$33))*($B313-Params!$J$33),$C313&lt;Params!$H$13+((Params!$K$9-Params!$H$13)/(Params!$K$33-Params!$H$33))*($B313-Params!$H$33),$C313&lt;Params!$K$9+((Params!$N$18-Params!$K$9)/(Params!$N$33-Params!$K$33))*($B313-Params!$K$33)),$L$2,"")</f>
        <v/>
      </c>
      <c r="M313" s="2" t="str">
        <f>IF(AND($C313&gt;=Params!$K$9+((Params!$N$18-Params!$K$9)/(Params!$N$33-Params!$K$33))*($B313-Params!$K$33),$C313&gt;=Params!$N$18+((Params!$Q$16-Params!$N$18)/(Params!$Q$33-Params!$N343))*($B313-Params!$Q$33),$C313&lt;Params!$K$9+((Params!$L$5-Params!$K$9)/(Params!$L$33-Params!$K$33))*($B313-Params!$K$33),$C313&lt;Params!$L$5+((Params!$Q$4-Params!$L$5)/(Params!$Q$33-Params!$L$33))*($B313-Params!$L$33),$B313&lt;Params!$Q$33),$M$2,"")</f>
        <v/>
      </c>
      <c r="N313" s="3" t="str">
        <f>IF(OR(AND($C313&gt;=Params!$A$26,$B313&gt;=Params!$A$33,$B313&lt;Params!$C$33,$C313&lt;Params!$A$18+((Params!$C$13-Params!$A$18)/(Params!$C$33-Params!$A$33))*($B313-Params!$A$33)),AND($B313&gt;=Params!$C$33,$C313&gt;Params!$C$22+((Params!$E$17-Params!$C$22)/(Params!$E$33-Params!$C$33))*($B313-Params!$C$33),$C313&lt;Params!$C$13+((Params!$E$17-Params!$C$13)/(Params!$E$33-Params!$C$33))*($B313-Params!$C$33))),$N$2,"")</f>
        <v/>
      </c>
      <c r="O313" s="1" t="str">
        <f>IF(AND($C313&gt;=Params!$C$13+((Params!$E$17-Params!$C$13)/(Params!$E$33-Params!$C$33))*($B313-Params!$C$33),$C313&gt;=Params!$E$17+((Params!$H$13-Params!$E$17)/(Params!$H$33-Params!$E$33))*($B313-Params!$E$33),$C313&lt;Params!$C$13+((Params!$D$9-Params!$C$13)/(Params!$D$33-Params!$C$33))*($B313-Params!$C$33),$C313&lt;Params!$D$9+((Params!$H$13-Params!$D$9)/(Params!$H$33-Params!$D$33))*($B313-Params!$D$33)),$O$2,"")</f>
        <v/>
      </c>
      <c r="P313" s="1" t="str">
        <f>IF(AND($C313&gt;=Params!$D$9+((Params!$H$13-Params!$D$9)/(Params!$H$33-Params!$D$33))*($B313-Params!$D$33),$C313&gt;=Params!$H$13+((Params!$K$9-Params!$H$13)/(Params!$K$33-Params!$H$33))*($B313-Params!$H$33),$C313&lt;Params!$D$9+((Params!$G$4-Params!$D$9)/(Params!$G$33-Params!$D$33))*($B313-Params!$D$33),$C313&lt;Params!$G$4+((Params!$K$9-Params!$G$4)/(Params!$K$33-Params!$G$33))*($B313-Params!$G$33)),$P$2,"")</f>
        <v/>
      </c>
      <c r="Q313" s="1" t="str">
        <f>IF(AND($C313&gt;=Params!$G$4+((Params!$K$9-Params!$G$4)/(Params!$K$33-Params!$G$33))*($B313-Params!$G$33),$C313&gt;Params!$K$9+((Params!$L$5-Params!$K$9)/(Params!$L$33-Params!$K$33))*($B313-Params!$K$33),$C313&lt;Params!$G$4+((Params!$L$5-Params!$G$4)/(Params!$L$33-Params!$G$33))*($B313-Params!$G$33)),$Q$2,"")</f>
        <v/>
      </c>
      <c r="R313" s="2" t="str">
        <f>IF(AND(OR($B313&lt;Params!$A$33,AND($B313&gt;=Params!$A$33,$B313&lt;Params!$C$33,$C313&gt;=Params!$A$18+((Params!$C$13-Params!$A$18)/(Params!$C$33-Params!$A$33))*($B313-Params!$A$33)),AND($B313&gt;=Params!$C$33,$B313&lt;Params!$D$33,$C313&gt;=Params!$C$13+((Params!$D$9-Params!$C$13)/(Params!$D$33-Params!$C$33))*($B313-Params!$C$33)),AND($B313&gt;=Params!$D$33,$C313&gt;=Params!$D$9+((Params!$G$4-Params!$D$9)/(Params!$G$33-Params!$D$33))*($B313-Params!$D$33))),$C313&lt;Params!$G$4,$B313&gt;0,$C313&gt;0),$R$2,"")</f>
        <v/>
      </c>
      <c r="S313" s="18" t="str">
        <f t="shared" si="4"/>
        <v>Basalt</v>
      </c>
      <c r="T313" s="14" t="str">
        <f>IF(AND($S313&lt;&gt;$J$2,$S313&lt;&gt;$K$2,$S313&lt;&gt;$L$2),"",
IF($S313=$J$2,IF(Data!$C313&gt;=Data!$D313+2,"Hawaiite","Potassic Trachybasalt"),
IF($S313=$K$2,IF(Data!$C313&gt;=Data!$D313+2,"Mugearite","Shoshonite"),
IF($S313=$L$2,(IF(Data!$C313&gt;=Data!$D313+2,"Benmoreite","Latite")),""))))</f>
        <v/>
      </c>
    </row>
    <row r="314" spans="1:20" x14ac:dyDescent="0.2">
      <c r="A314" s="16" t="str">
        <f>Data!$A314</f>
        <v>Shishkina et al 2010</v>
      </c>
      <c r="B314" s="27">
        <f>Data!$B314</f>
        <v>50.17</v>
      </c>
      <c r="C314" s="28">
        <f>Data!$C314+Data!$D314</f>
        <v>2.56</v>
      </c>
      <c r="D314" s="1" t="str">
        <f>IF(AND(AND($B314&gt;=Params!$A$33,$B314&lt;Params!$C$33),AND($C314&gt;=Params!$A$32,$C314&lt;Params!$A$26)),$D$2,"")</f>
        <v/>
      </c>
      <c r="E314" s="1" t="str">
        <f>IF(AND(AND($B314&gt;=Params!$C$33,$B314&lt;Params!$F$33),AND($C314&gt;=Params!$C$32,$C314&lt;Params!$C$22)),$E$2,"")</f>
        <v>Basalt</v>
      </c>
      <c r="F314" s="4" t="str">
        <f>IF(AND($B314&gt;=Params!$F$33,$B314&lt;Params!$J$33,$C314&lt;Params!$F$22+((Params!$J$20-Params!$F$22)/(Params!$J$33-Params!$F$33))*($B314-Params!$F$33)),$F$2,"")</f>
        <v/>
      </c>
      <c r="G314" s="4" t="str">
        <f>IF(AND($B314&gt;=Params!$J$33,$B314&lt;Params!$N$33,$C314&lt;Params!$J$20+((Params!$N$18-Params!$J$20)/(Params!$N$33-Params!$J$33))*($B314-Params!$J$33)),$G$2,"")</f>
        <v/>
      </c>
      <c r="H314" s="4" t="str">
        <f>IF(AND($B314&gt;=Params!$N$33,$C314&lt;Params!$N$18+((Params!$Q$16-Params!$N$18)/(Params!$Q$33-Params!$N$33))*($B314-Params!$N$33),C$3&lt;Params!$Q$16+((Params!$S$32-Params!$Q$16)/(Params!$S$33-Params!$Q$33))*($B314-Params!$Q$33)),$H$2,"")</f>
        <v/>
      </c>
      <c r="I314" s="12" t="str">
        <f>IF(AND($B314&gt;=Params!$Q$33,$C314&gt;=Params!$Q$16+((Params!$S$32-Params!$Q$16)/(Params!$S$33-Params!$Q$33))*($B314-Params!$Q$33)),$I$2,"")</f>
        <v/>
      </c>
      <c r="J314" s="1" t="str">
        <f>IF(AND($C314&gt;=Params!$C$22,$C314&lt;Params!$C$22+((Params!$E$17-Params!$C$22)/(Params!$E$33-Params!$C$33))*($B314-Params!$C$33),$C314&lt;Params!$E$17+((Params!$F$22-Params!$E$17)/(Params!$F$33-Params!$E$33))*($B314-Params!$E$33)),$J$2,"")</f>
        <v/>
      </c>
      <c r="K314" s="1" t="str">
        <f>IF(AND($C314&gt;=Params!$E$17+((Params!$F$22-Params!$E$17)/(Params!$F$33-Params!$E$33))*($B314-Params!$E$33),$C314&gt;=Params!$F$22+((Params!$J$20-Params!$F$22)/(Params!$J$33-Params!$F$33))*($B314-Params!$F$33),$C314&lt;Params!$E$17+((Params!$H$13-Params!$E$17)/(Params!$H$33-Params!$E$33))*($B314-Params!$E$33),$C314&lt;Params!$H$13+((Params!$J$20-Params!$H$13)/(Params!$J$33-Params!$H$33))*($B314-Params!$H$33)),$K$2,"")</f>
        <v/>
      </c>
      <c r="L314" s="1" t="str">
        <f>IF(AND($C314&gt;=Params!$H$13+((Params!$J$20-Params!$H$13)/(Params!$J$33-Params!$H$33))*($B314-Params!$H$33),$C314&gt;=Params!$J$20+((Params!$N$18-Params!$J$20)/(Params!$N$33-Params!$J$33))*($B314-Params!$J$33),$C314&lt;Params!$H$13+((Params!$K$9-Params!$H$13)/(Params!$K$33-Params!$H$33))*($B314-Params!$H$33),$C314&lt;Params!$K$9+((Params!$N$18-Params!$K$9)/(Params!$N$33-Params!$K$33))*($B314-Params!$K$33)),$L$2,"")</f>
        <v/>
      </c>
      <c r="M314" s="2" t="str">
        <f>IF(AND($C314&gt;=Params!$K$9+((Params!$N$18-Params!$K$9)/(Params!$N$33-Params!$K$33))*($B314-Params!$K$33),$C314&gt;=Params!$N$18+((Params!$Q$16-Params!$N$18)/(Params!$Q$33-Params!$N344))*($B314-Params!$Q$33),$C314&lt;Params!$K$9+((Params!$L$5-Params!$K$9)/(Params!$L$33-Params!$K$33))*($B314-Params!$K$33),$C314&lt;Params!$L$5+((Params!$Q$4-Params!$L$5)/(Params!$Q$33-Params!$L$33))*($B314-Params!$L$33),$B314&lt;Params!$Q$33),$M$2,"")</f>
        <v/>
      </c>
      <c r="N314" s="3" t="str">
        <f>IF(OR(AND($C314&gt;=Params!$A$26,$B314&gt;=Params!$A$33,$B314&lt;Params!$C$33,$C314&lt;Params!$A$18+((Params!$C$13-Params!$A$18)/(Params!$C$33-Params!$A$33))*($B314-Params!$A$33)),AND($B314&gt;=Params!$C$33,$C314&gt;Params!$C$22+((Params!$E$17-Params!$C$22)/(Params!$E$33-Params!$C$33))*($B314-Params!$C$33),$C314&lt;Params!$C$13+((Params!$E$17-Params!$C$13)/(Params!$E$33-Params!$C$33))*($B314-Params!$C$33))),$N$2,"")</f>
        <v/>
      </c>
      <c r="O314" s="1" t="str">
        <f>IF(AND($C314&gt;=Params!$C$13+((Params!$E$17-Params!$C$13)/(Params!$E$33-Params!$C$33))*($B314-Params!$C$33),$C314&gt;=Params!$E$17+((Params!$H$13-Params!$E$17)/(Params!$H$33-Params!$E$33))*($B314-Params!$E$33),$C314&lt;Params!$C$13+((Params!$D$9-Params!$C$13)/(Params!$D$33-Params!$C$33))*($B314-Params!$C$33),$C314&lt;Params!$D$9+((Params!$H$13-Params!$D$9)/(Params!$H$33-Params!$D$33))*($B314-Params!$D$33)),$O$2,"")</f>
        <v/>
      </c>
      <c r="P314" s="1" t="str">
        <f>IF(AND($C314&gt;=Params!$D$9+((Params!$H$13-Params!$D$9)/(Params!$H$33-Params!$D$33))*($B314-Params!$D$33),$C314&gt;=Params!$H$13+((Params!$K$9-Params!$H$13)/(Params!$K$33-Params!$H$33))*($B314-Params!$H$33),$C314&lt;Params!$D$9+((Params!$G$4-Params!$D$9)/(Params!$G$33-Params!$D$33))*($B314-Params!$D$33),$C314&lt;Params!$G$4+((Params!$K$9-Params!$G$4)/(Params!$K$33-Params!$G$33))*($B314-Params!$G$33)),$P$2,"")</f>
        <v/>
      </c>
      <c r="Q314" s="1" t="str">
        <f>IF(AND($C314&gt;=Params!$G$4+((Params!$K$9-Params!$G$4)/(Params!$K$33-Params!$G$33))*($B314-Params!$G$33),$C314&gt;Params!$K$9+((Params!$L$5-Params!$K$9)/(Params!$L$33-Params!$K$33))*($B314-Params!$K$33),$C314&lt;Params!$G$4+((Params!$L$5-Params!$G$4)/(Params!$L$33-Params!$G$33))*($B314-Params!$G$33)),$Q$2,"")</f>
        <v/>
      </c>
      <c r="R314" s="2" t="str">
        <f>IF(AND(OR($B314&lt;Params!$A$33,AND($B314&gt;=Params!$A$33,$B314&lt;Params!$C$33,$C314&gt;=Params!$A$18+((Params!$C$13-Params!$A$18)/(Params!$C$33-Params!$A$33))*($B314-Params!$A$33)),AND($B314&gt;=Params!$C$33,$B314&lt;Params!$D$33,$C314&gt;=Params!$C$13+((Params!$D$9-Params!$C$13)/(Params!$D$33-Params!$C$33))*($B314-Params!$C$33)),AND($B314&gt;=Params!$D$33,$C314&gt;=Params!$D$9+((Params!$G$4-Params!$D$9)/(Params!$G$33-Params!$D$33))*($B314-Params!$D$33))),$C314&lt;Params!$G$4,$B314&gt;0,$C314&gt;0),$R$2,"")</f>
        <v/>
      </c>
      <c r="S314" s="18" t="str">
        <f t="shared" si="4"/>
        <v>Basalt</v>
      </c>
      <c r="T314" s="14" t="str">
        <f>IF(AND($S314&lt;&gt;$J$2,$S314&lt;&gt;$K$2,$S314&lt;&gt;$L$2),"",
IF($S314=$J$2,IF(Data!$C314&gt;=Data!$D314+2,"Hawaiite","Potassic Trachybasalt"),
IF($S314=$K$2,IF(Data!$C314&gt;=Data!$D314+2,"Mugearite","Shoshonite"),
IF($S314=$L$2,(IF(Data!$C314&gt;=Data!$D314+2,"Benmoreite","Latite")),""))))</f>
        <v/>
      </c>
    </row>
    <row r="315" spans="1:20" x14ac:dyDescent="0.2">
      <c r="A315" s="16" t="str">
        <f>Data!$A315</f>
        <v>Shishkina et al 2010</v>
      </c>
      <c r="B315" s="27">
        <f>Data!$B315</f>
        <v>50.17</v>
      </c>
      <c r="C315" s="28">
        <f>Data!$C315+Data!$D315</f>
        <v>2.56</v>
      </c>
      <c r="D315" s="1" t="str">
        <f>IF(AND(AND($B315&gt;=Params!$A$33,$B315&lt;Params!$C$33),AND($C315&gt;=Params!$A$32,$C315&lt;Params!$A$26)),$D$2,"")</f>
        <v/>
      </c>
      <c r="E315" s="1" t="str">
        <f>IF(AND(AND($B315&gt;=Params!$C$33,$B315&lt;Params!$F$33),AND($C315&gt;=Params!$C$32,$C315&lt;Params!$C$22)),$E$2,"")</f>
        <v>Basalt</v>
      </c>
      <c r="F315" s="4" t="str">
        <f>IF(AND($B315&gt;=Params!$F$33,$B315&lt;Params!$J$33,$C315&lt;Params!$F$22+((Params!$J$20-Params!$F$22)/(Params!$J$33-Params!$F$33))*($B315-Params!$F$33)),$F$2,"")</f>
        <v/>
      </c>
      <c r="G315" s="4" t="str">
        <f>IF(AND($B315&gt;=Params!$J$33,$B315&lt;Params!$N$33,$C315&lt;Params!$J$20+((Params!$N$18-Params!$J$20)/(Params!$N$33-Params!$J$33))*($B315-Params!$J$33)),$G$2,"")</f>
        <v/>
      </c>
      <c r="H315" s="4" t="str">
        <f>IF(AND($B315&gt;=Params!$N$33,$C315&lt;Params!$N$18+((Params!$Q$16-Params!$N$18)/(Params!$Q$33-Params!$N$33))*($B315-Params!$N$33),C$3&lt;Params!$Q$16+((Params!$S$32-Params!$Q$16)/(Params!$S$33-Params!$Q$33))*($B315-Params!$Q$33)),$H$2,"")</f>
        <v/>
      </c>
      <c r="I315" s="12" t="str">
        <f>IF(AND($B315&gt;=Params!$Q$33,$C315&gt;=Params!$Q$16+((Params!$S$32-Params!$Q$16)/(Params!$S$33-Params!$Q$33))*($B315-Params!$Q$33)),$I$2,"")</f>
        <v/>
      </c>
      <c r="J315" s="1" t="str">
        <f>IF(AND($C315&gt;=Params!$C$22,$C315&lt;Params!$C$22+((Params!$E$17-Params!$C$22)/(Params!$E$33-Params!$C$33))*($B315-Params!$C$33),$C315&lt;Params!$E$17+((Params!$F$22-Params!$E$17)/(Params!$F$33-Params!$E$33))*($B315-Params!$E$33)),$J$2,"")</f>
        <v/>
      </c>
      <c r="K315" s="1" t="str">
        <f>IF(AND($C315&gt;=Params!$E$17+((Params!$F$22-Params!$E$17)/(Params!$F$33-Params!$E$33))*($B315-Params!$E$33),$C315&gt;=Params!$F$22+((Params!$J$20-Params!$F$22)/(Params!$J$33-Params!$F$33))*($B315-Params!$F$33),$C315&lt;Params!$E$17+((Params!$H$13-Params!$E$17)/(Params!$H$33-Params!$E$33))*($B315-Params!$E$33),$C315&lt;Params!$H$13+((Params!$J$20-Params!$H$13)/(Params!$J$33-Params!$H$33))*($B315-Params!$H$33)),$K$2,"")</f>
        <v/>
      </c>
      <c r="L315" s="1" t="str">
        <f>IF(AND($C315&gt;=Params!$H$13+((Params!$J$20-Params!$H$13)/(Params!$J$33-Params!$H$33))*($B315-Params!$H$33),$C315&gt;=Params!$J$20+((Params!$N$18-Params!$J$20)/(Params!$N$33-Params!$J$33))*($B315-Params!$J$33),$C315&lt;Params!$H$13+((Params!$K$9-Params!$H$13)/(Params!$K$33-Params!$H$33))*($B315-Params!$H$33),$C315&lt;Params!$K$9+((Params!$N$18-Params!$K$9)/(Params!$N$33-Params!$K$33))*($B315-Params!$K$33)),$L$2,"")</f>
        <v/>
      </c>
      <c r="M315" s="2" t="str">
        <f>IF(AND($C315&gt;=Params!$K$9+((Params!$N$18-Params!$K$9)/(Params!$N$33-Params!$K$33))*($B315-Params!$K$33),$C315&gt;=Params!$N$18+((Params!$Q$16-Params!$N$18)/(Params!$Q$33-Params!$N345))*($B315-Params!$Q$33),$C315&lt;Params!$K$9+((Params!$L$5-Params!$K$9)/(Params!$L$33-Params!$K$33))*($B315-Params!$K$33),$C315&lt;Params!$L$5+((Params!$Q$4-Params!$L$5)/(Params!$Q$33-Params!$L$33))*($B315-Params!$L$33),$B315&lt;Params!$Q$33),$M$2,"")</f>
        <v/>
      </c>
      <c r="N315" s="3" t="str">
        <f>IF(OR(AND($C315&gt;=Params!$A$26,$B315&gt;=Params!$A$33,$B315&lt;Params!$C$33,$C315&lt;Params!$A$18+((Params!$C$13-Params!$A$18)/(Params!$C$33-Params!$A$33))*($B315-Params!$A$33)),AND($B315&gt;=Params!$C$33,$C315&gt;Params!$C$22+((Params!$E$17-Params!$C$22)/(Params!$E$33-Params!$C$33))*($B315-Params!$C$33),$C315&lt;Params!$C$13+((Params!$E$17-Params!$C$13)/(Params!$E$33-Params!$C$33))*($B315-Params!$C$33))),$N$2,"")</f>
        <v/>
      </c>
      <c r="O315" s="1" t="str">
        <f>IF(AND($C315&gt;=Params!$C$13+((Params!$E$17-Params!$C$13)/(Params!$E$33-Params!$C$33))*($B315-Params!$C$33),$C315&gt;=Params!$E$17+((Params!$H$13-Params!$E$17)/(Params!$H$33-Params!$E$33))*($B315-Params!$E$33),$C315&lt;Params!$C$13+((Params!$D$9-Params!$C$13)/(Params!$D$33-Params!$C$33))*($B315-Params!$C$33),$C315&lt;Params!$D$9+((Params!$H$13-Params!$D$9)/(Params!$H$33-Params!$D$33))*($B315-Params!$D$33)),$O$2,"")</f>
        <v/>
      </c>
      <c r="P315" s="1" t="str">
        <f>IF(AND($C315&gt;=Params!$D$9+((Params!$H$13-Params!$D$9)/(Params!$H$33-Params!$D$33))*($B315-Params!$D$33),$C315&gt;=Params!$H$13+((Params!$K$9-Params!$H$13)/(Params!$K$33-Params!$H$33))*($B315-Params!$H$33),$C315&lt;Params!$D$9+((Params!$G$4-Params!$D$9)/(Params!$G$33-Params!$D$33))*($B315-Params!$D$33),$C315&lt;Params!$G$4+((Params!$K$9-Params!$G$4)/(Params!$K$33-Params!$G$33))*($B315-Params!$G$33)),$P$2,"")</f>
        <v/>
      </c>
      <c r="Q315" s="1" t="str">
        <f>IF(AND($C315&gt;=Params!$G$4+((Params!$K$9-Params!$G$4)/(Params!$K$33-Params!$G$33))*($B315-Params!$G$33),$C315&gt;Params!$K$9+((Params!$L$5-Params!$K$9)/(Params!$L$33-Params!$K$33))*($B315-Params!$K$33),$C315&lt;Params!$G$4+((Params!$L$5-Params!$G$4)/(Params!$L$33-Params!$G$33))*($B315-Params!$G$33)),$Q$2,"")</f>
        <v/>
      </c>
      <c r="R315" s="2" t="str">
        <f>IF(AND(OR($B315&lt;Params!$A$33,AND($B315&gt;=Params!$A$33,$B315&lt;Params!$C$33,$C315&gt;=Params!$A$18+((Params!$C$13-Params!$A$18)/(Params!$C$33-Params!$A$33))*($B315-Params!$A$33)),AND($B315&gt;=Params!$C$33,$B315&lt;Params!$D$33,$C315&gt;=Params!$C$13+((Params!$D$9-Params!$C$13)/(Params!$D$33-Params!$C$33))*($B315-Params!$C$33)),AND($B315&gt;=Params!$D$33,$C315&gt;=Params!$D$9+((Params!$G$4-Params!$D$9)/(Params!$G$33-Params!$D$33))*($B315-Params!$D$33))),$C315&lt;Params!$G$4,$B315&gt;0,$C315&gt;0),$R$2,"")</f>
        <v/>
      </c>
      <c r="S315" s="18" t="str">
        <f t="shared" si="4"/>
        <v>Basalt</v>
      </c>
      <c r="T315" s="14" t="str">
        <f>IF(AND($S315&lt;&gt;$J$2,$S315&lt;&gt;$K$2,$S315&lt;&gt;$L$2),"",
IF($S315=$J$2,IF(Data!$C315&gt;=Data!$D315+2,"Hawaiite","Potassic Trachybasalt"),
IF($S315=$K$2,IF(Data!$C315&gt;=Data!$D315+2,"Mugearite","Shoshonite"),
IF($S315=$L$2,(IF(Data!$C315&gt;=Data!$D315+2,"Benmoreite","Latite")),""))))</f>
        <v/>
      </c>
    </row>
    <row r="316" spans="1:20" x14ac:dyDescent="0.2">
      <c r="A316" s="16" t="str">
        <f>Data!$A316</f>
        <v>Shishkina et al 2010</v>
      </c>
      <c r="B316" s="27">
        <f>Data!$B316</f>
        <v>50.17</v>
      </c>
      <c r="C316" s="28">
        <f>Data!$C316+Data!$D316</f>
        <v>2.56</v>
      </c>
      <c r="D316" s="1" t="str">
        <f>IF(AND(AND($B316&gt;=Params!$A$33,$B316&lt;Params!$C$33),AND($C316&gt;=Params!$A$32,$C316&lt;Params!$A$26)),$D$2,"")</f>
        <v/>
      </c>
      <c r="E316" s="1" t="str">
        <f>IF(AND(AND($B316&gt;=Params!$C$33,$B316&lt;Params!$F$33),AND($C316&gt;=Params!$C$32,$C316&lt;Params!$C$22)),$E$2,"")</f>
        <v>Basalt</v>
      </c>
      <c r="F316" s="4" t="str">
        <f>IF(AND($B316&gt;=Params!$F$33,$B316&lt;Params!$J$33,$C316&lt;Params!$F$22+((Params!$J$20-Params!$F$22)/(Params!$J$33-Params!$F$33))*($B316-Params!$F$33)),$F$2,"")</f>
        <v/>
      </c>
      <c r="G316" s="4" t="str">
        <f>IF(AND($B316&gt;=Params!$J$33,$B316&lt;Params!$N$33,$C316&lt;Params!$J$20+((Params!$N$18-Params!$J$20)/(Params!$N$33-Params!$J$33))*($B316-Params!$J$33)),$G$2,"")</f>
        <v/>
      </c>
      <c r="H316" s="4" t="str">
        <f>IF(AND($B316&gt;=Params!$N$33,$C316&lt;Params!$N$18+((Params!$Q$16-Params!$N$18)/(Params!$Q$33-Params!$N$33))*($B316-Params!$N$33),C$3&lt;Params!$Q$16+((Params!$S$32-Params!$Q$16)/(Params!$S$33-Params!$Q$33))*($B316-Params!$Q$33)),$H$2,"")</f>
        <v/>
      </c>
      <c r="I316" s="12" t="str">
        <f>IF(AND($B316&gt;=Params!$Q$33,$C316&gt;=Params!$Q$16+((Params!$S$32-Params!$Q$16)/(Params!$S$33-Params!$Q$33))*($B316-Params!$Q$33)),$I$2,"")</f>
        <v/>
      </c>
      <c r="J316" s="1" t="str">
        <f>IF(AND($C316&gt;=Params!$C$22,$C316&lt;Params!$C$22+((Params!$E$17-Params!$C$22)/(Params!$E$33-Params!$C$33))*($B316-Params!$C$33),$C316&lt;Params!$E$17+((Params!$F$22-Params!$E$17)/(Params!$F$33-Params!$E$33))*($B316-Params!$E$33)),$J$2,"")</f>
        <v/>
      </c>
      <c r="K316" s="1" t="str">
        <f>IF(AND($C316&gt;=Params!$E$17+((Params!$F$22-Params!$E$17)/(Params!$F$33-Params!$E$33))*($B316-Params!$E$33),$C316&gt;=Params!$F$22+((Params!$J$20-Params!$F$22)/(Params!$J$33-Params!$F$33))*($B316-Params!$F$33),$C316&lt;Params!$E$17+((Params!$H$13-Params!$E$17)/(Params!$H$33-Params!$E$33))*($B316-Params!$E$33),$C316&lt;Params!$H$13+((Params!$J$20-Params!$H$13)/(Params!$J$33-Params!$H$33))*($B316-Params!$H$33)),$K$2,"")</f>
        <v/>
      </c>
      <c r="L316" s="1" t="str">
        <f>IF(AND($C316&gt;=Params!$H$13+((Params!$J$20-Params!$H$13)/(Params!$J$33-Params!$H$33))*($B316-Params!$H$33),$C316&gt;=Params!$J$20+((Params!$N$18-Params!$J$20)/(Params!$N$33-Params!$J$33))*($B316-Params!$J$33),$C316&lt;Params!$H$13+((Params!$K$9-Params!$H$13)/(Params!$K$33-Params!$H$33))*($B316-Params!$H$33),$C316&lt;Params!$K$9+((Params!$N$18-Params!$K$9)/(Params!$N$33-Params!$K$33))*($B316-Params!$K$33)),$L$2,"")</f>
        <v/>
      </c>
      <c r="M316" s="2" t="str">
        <f>IF(AND($C316&gt;=Params!$K$9+((Params!$N$18-Params!$K$9)/(Params!$N$33-Params!$K$33))*($B316-Params!$K$33),$C316&gt;=Params!$N$18+((Params!$Q$16-Params!$N$18)/(Params!$Q$33-Params!$N346))*($B316-Params!$Q$33),$C316&lt;Params!$K$9+((Params!$L$5-Params!$K$9)/(Params!$L$33-Params!$K$33))*($B316-Params!$K$33),$C316&lt;Params!$L$5+((Params!$Q$4-Params!$L$5)/(Params!$Q$33-Params!$L$33))*($B316-Params!$L$33),$B316&lt;Params!$Q$33),$M$2,"")</f>
        <v/>
      </c>
      <c r="N316" s="3" t="str">
        <f>IF(OR(AND($C316&gt;=Params!$A$26,$B316&gt;=Params!$A$33,$B316&lt;Params!$C$33,$C316&lt;Params!$A$18+((Params!$C$13-Params!$A$18)/(Params!$C$33-Params!$A$33))*($B316-Params!$A$33)),AND($B316&gt;=Params!$C$33,$C316&gt;Params!$C$22+((Params!$E$17-Params!$C$22)/(Params!$E$33-Params!$C$33))*($B316-Params!$C$33),$C316&lt;Params!$C$13+((Params!$E$17-Params!$C$13)/(Params!$E$33-Params!$C$33))*($B316-Params!$C$33))),$N$2,"")</f>
        <v/>
      </c>
      <c r="O316" s="1" t="str">
        <f>IF(AND($C316&gt;=Params!$C$13+((Params!$E$17-Params!$C$13)/(Params!$E$33-Params!$C$33))*($B316-Params!$C$33),$C316&gt;=Params!$E$17+((Params!$H$13-Params!$E$17)/(Params!$H$33-Params!$E$33))*($B316-Params!$E$33),$C316&lt;Params!$C$13+((Params!$D$9-Params!$C$13)/(Params!$D$33-Params!$C$33))*($B316-Params!$C$33),$C316&lt;Params!$D$9+((Params!$H$13-Params!$D$9)/(Params!$H$33-Params!$D$33))*($B316-Params!$D$33)),$O$2,"")</f>
        <v/>
      </c>
      <c r="P316" s="1" t="str">
        <f>IF(AND($C316&gt;=Params!$D$9+((Params!$H$13-Params!$D$9)/(Params!$H$33-Params!$D$33))*($B316-Params!$D$33),$C316&gt;=Params!$H$13+((Params!$K$9-Params!$H$13)/(Params!$K$33-Params!$H$33))*($B316-Params!$H$33),$C316&lt;Params!$D$9+((Params!$G$4-Params!$D$9)/(Params!$G$33-Params!$D$33))*($B316-Params!$D$33),$C316&lt;Params!$G$4+((Params!$K$9-Params!$G$4)/(Params!$K$33-Params!$G$33))*($B316-Params!$G$33)),$P$2,"")</f>
        <v/>
      </c>
      <c r="Q316" s="1" t="str">
        <f>IF(AND($C316&gt;=Params!$G$4+((Params!$K$9-Params!$G$4)/(Params!$K$33-Params!$G$33))*($B316-Params!$G$33),$C316&gt;Params!$K$9+((Params!$L$5-Params!$K$9)/(Params!$L$33-Params!$K$33))*($B316-Params!$K$33),$C316&lt;Params!$G$4+((Params!$L$5-Params!$G$4)/(Params!$L$33-Params!$G$33))*($B316-Params!$G$33)),$Q$2,"")</f>
        <v/>
      </c>
      <c r="R316" s="2" t="str">
        <f>IF(AND(OR($B316&lt;Params!$A$33,AND($B316&gt;=Params!$A$33,$B316&lt;Params!$C$33,$C316&gt;=Params!$A$18+((Params!$C$13-Params!$A$18)/(Params!$C$33-Params!$A$33))*($B316-Params!$A$33)),AND($B316&gt;=Params!$C$33,$B316&lt;Params!$D$33,$C316&gt;=Params!$C$13+((Params!$D$9-Params!$C$13)/(Params!$D$33-Params!$C$33))*($B316-Params!$C$33)),AND($B316&gt;=Params!$D$33,$C316&gt;=Params!$D$9+((Params!$G$4-Params!$D$9)/(Params!$G$33-Params!$D$33))*($B316-Params!$D$33))),$C316&lt;Params!$G$4,$B316&gt;0,$C316&gt;0),$R$2,"")</f>
        <v/>
      </c>
      <c r="S316" s="18" t="str">
        <f t="shared" si="4"/>
        <v>Basalt</v>
      </c>
      <c r="T316" s="14" t="str">
        <f>IF(AND($S316&lt;&gt;$J$2,$S316&lt;&gt;$K$2,$S316&lt;&gt;$L$2),"",
IF($S316=$J$2,IF(Data!$C316&gt;=Data!$D316+2,"Hawaiite","Potassic Trachybasalt"),
IF($S316=$K$2,IF(Data!$C316&gt;=Data!$D316+2,"Mugearite","Shoshonite"),
IF($S316=$L$2,(IF(Data!$C316&gt;=Data!$D316+2,"Benmoreite","Latite")),""))))</f>
        <v/>
      </c>
    </row>
    <row r="317" spans="1:20" x14ac:dyDescent="0.2">
      <c r="A317" s="16" t="str">
        <f>Data!$A317</f>
        <v>Shishkina et al 2010</v>
      </c>
      <c r="B317" s="27">
        <f>Data!$B317</f>
        <v>50.17</v>
      </c>
      <c r="C317" s="28">
        <f>Data!$C317+Data!$D317</f>
        <v>2.56</v>
      </c>
      <c r="D317" s="1" t="str">
        <f>IF(AND(AND($B317&gt;=Params!$A$33,$B317&lt;Params!$C$33),AND($C317&gt;=Params!$A$32,$C317&lt;Params!$A$26)),$D$2,"")</f>
        <v/>
      </c>
      <c r="E317" s="1" t="str">
        <f>IF(AND(AND($B317&gt;=Params!$C$33,$B317&lt;Params!$F$33),AND($C317&gt;=Params!$C$32,$C317&lt;Params!$C$22)),$E$2,"")</f>
        <v>Basalt</v>
      </c>
      <c r="F317" s="4" t="str">
        <f>IF(AND($B317&gt;=Params!$F$33,$B317&lt;Params!$J$33,$C317&lt;Params!$F$22+((Params!$J$20-Params!$F$22)/(Params!$J$33-Params!$F$33))*($B317-Params!$F$33)),$F$2,"")</f>
        <v/>
      </c>
      <c r="G317" s="4" t="str">
        <f>IF(AND($B317&gt;=Params!$J$33,$B317&lt;Params!$N$33,$C317&lt;Params!$J$20+((Params!$N$18-Params!$J$20)/(Params!$N$33-Params!$J$33))*($B317-Params!$J$33)),$G$2,"")</f>
        <v/>
      </c>
      <c r="H317" s="4" t="str">
        <f>IF(AND($B317&gt;=Params!$N$33,$C317&lt;Params!$N$18+((Params!$Q$16-Params!$N$18)/(Params!$Q$33-Params!$N$33))*($B317-Params!$N$33),C$3&lt;Params!$Q$16+((Params!$S$32-Params!$Q$16)/(Params!$S$33-Params!$Q$33))*($B317-Params!$Q$33)),$H$2,"")</f>
        <v/>
      </c>
      <c r="I317" s="12" t="str">
        <f>IF(AND($B317&gt;=Params!$Q$33,$C317&gt;=Params!$Q$16+((Params!$S$32-Params!$Q$16)/(Params!$S$33-Params!$Q$33))*($B317-Params!$Q$33)),$I$2,"")</f>
        <v/>
      </c>
      <c r="J317" s="1" t="str">
        <f>IF(AND($C317&gt;=Params!$C$22,$C317&lt;Params!$C$22+((Params!$E$17-Params!$C$22)/(Params!$E$33-Params!$C$33))*($B317-Params!$C$33),$C317&lt;Params!$E$17+((Params!$F$22-Params!$E$17)/(Params!$F$33-Params!$E$33))*($B317-Params!$E$33)),$J$2,"")</f>
        <v/>
      </c>
      <c r="K317" s="1" t="str">
        <f>IF(AND($C317&gt;=Params!$E$17+((Params!$F$22-Params!$E$17)/(Params!$F$33-Params!$E$33))*($B317-Params!$E$33),$C317&gt;=Params!$F$22+((Params!$J$20-Params!$F$22)/(Params!$J$33-Params!$F$33))*($B317-Params!$F$33),$C317&lt;Params!$E$17+((Params!$H$13-Params!$E$17)/(Params!$H$33-Params!$E$33))*($B317-Params!$E$33),$C317&lt;Params!$H$13+((Params!$J$20-Params!$H$13)/(Params!$J$33-Params!$H$33))*($B317-Params!$H$33)),$K$2,"")</f>
        <v/>
      </c>
      <c r="L317" s="1" t="str">
        <f>IF(AND($C317&gt;=Params!$H$13+((Params!$J$20-Params!$H$13)/(Params!$J$33-Params!$H$33))*($B317-Params!$H$33),$C317&gt;=Params!$J$20+((Params!$N$18-Params!$J$20)/(Params!$N$33-Params!$J$33))*($B317-Params!$J$33),$C317&lt;Params!$H$13+((Params!$K$9-Params!$H$13)/(Params!$K$33-Params!$H$33))*($B317-Params!$H$33),$C317&lt;Params!$K$9+((Params!$N$18-Params!$K$9)/(Params!$N$33-Params!$K$33))*($B317-Params!$K$33)),$L$2,"")</f>
        <v/>
      </c>
      <c r="M317" s="2" t="str">
        <f>IF(AND($C317&gt;=Params!$K$9+((Params!$N$18-Params!$K$9)/(Params!$N$33-Params!$K$33))*($B317-Params!$K$33),$C317&gt;=Params!$N$18+((Params!$Q$16-Params!$N$18)/(Params!$Q$33-Params!$N347))*($B317-Params!$Q$33),$C317&lt;Params!$K$9+((Params!$L$5-Params!$K$9)/(Params!$L$33-Params!$K$33))*($B317-Params!$K$33),$C317&lt;Params!$L$5+((Params!$Q$4-Params!$L$5)/(Params!$Q$33-Params!$L$33))*($B317-Params!$L$33),$B317&lt;Params!$Q$33),$M$2,"")</f>
        <v/>
      </c>
      <c r="N317" s="3" t="str">
        <f>IF(OR(AND($C317&gt;=Params!$A$26,$B317&gt;=Params!$A$33,$B317&lt;Params!$C$33,$C317&lt;Params!$A$18+((Params!$C$13-Params!$A$18)/(Params!$C$33-Params!$A$33))*($B317-Params!$A$33)),AND($B317&gt;=Params!$C$33,$C317&gt;Params!$C$22+((Params!$E$17-Params!$C$22)/(Params!$E$33-Params!$C$33))*($B317-Params!$C$33),$C317&lt;Params!$C$13+((Params!$E$17-Params!$C$13)/(Params!$E$33-Params!$C$33))*($B317-Params!$C$33))),$N$2,"")</f>
        <v/>
      </c>
      <c r="O317" s="1" t="str">
        <f>IF(AND($C317&gt;=Params!$C$13+((Params!$E$17-Params!$C$13)/(Params!$E$33-Params!$C$33))*($B317-Params!$C$33),$C317&gt;=Params!$E$17+((Params!$H$13-Params!$E$17)/(Params!$H$33-Params!$E$33))*($B317-Params!$E$33),$C317&lt;Params!$C$13+((Params!$D$9-Params!$C$13)/(Params!$D$33-Params!$C$33))*($B317-Params!$C$33),$C317&lt;Params!$D$9+((Params!$H$13-Params!$D$9)/(Params!$H$33-Params!$D$33))*($B317-Params!$D$33)),$O$2,"")</f>
        <v/>
      </c>
      <c r="P317" s="1" t="str">
        <f>IF(AND($C317&gt;=Params!$D$9+((Params!$H$13-Params!$D$9)/(Params!$H$33-Params!$D$33))*($B317-Params!$D$33),$C317&gt;=Params!$H$13+((Params!$K$9-Params!$H$13)/(Params!$K$33-Params!$H$33))*($B317-Params!$H$33),$C317&lt;Params!$D$9+((Params!$G$4-Params!$D$9)/(Params!$G$33-Params!$D$33))*($B317-Params!$D$33),$C317&lt;Params!$G$4+((Params!$K$9-Params!$G$4)/(Params!$K$33-Params!$G$33))*($B317-Params!$G$33)),$P$2,"")</f>
        <v/>
      </c>
      <c r="Q317" s="1" t="str">
        <f>IF(AND($C317&gt;=Params!$G$4+((Params!$K$9-Params!$G$4)/(Params!$K$33-Params!$G$33))*($B317-Params!$G$33),$C317&gt;Params!$K$9+((Params!$L$5-Params!$K$9)/(Params!$L$33-Params!$K$33))*($B317-Params!$K$33),$C317&lt;Params!$G$4+((Params!$L$5-Params!$G$4)/(Params!$L$33-Params!$G$33))*($B317-Params!$G$33)),$Q$2,"")</f>
        <v/>
      </c>
      <c r="R317" s="2" t="str">
        <f>IF(AND(OR($B317&lt;Params!$A$33,AND($B317&gt;=Params!$A$33,$B317&lt;Params!$C$33,$C317&gt;=Params!$A$18+((Params!$C$13-Params!$A$18)/(Params!$C$33-Params!$A$33))*($B317-Params!$A$33)),AND($B317&gt;=Params!$C$33,$B317&lt;Params!$D$33,$C317&gt;=Params!$C$13+((Params!$D$9-Params!$C$13)/(Params!$D$33-Params!$C$33))*($B317-Params!$C$33)),AND($B317&gt;=Params!$D$33,$C317&gt;=Params!$D$9+((Params!$G$4-Params!$D$9)/(Params!$G$33-Params!$D$33))*($B317-Params!$D$33))),$C317&lt;Params!$G$4,$B317&gt;0,$C317&gt;0),$R$2,"")</f>
        <v/>
      </c>
      <c r="S317" s="18" t="str">
        <f t="shared" si="4"/>
        <v>Basalt</v>
      </c>
      <c r="T317" s="14" t="str">
        <f>IF(AND($S317&lt;&gt;$J$2,$S317&lt;&gt;$K$2,$S317&lt;&gt;$L$2),"",
IF($S317=$J$2,IF(Data!$C317&gt;=Data!$D317+2,"Hawaiite","Potassic Trachybasalt"),
IF($S317=$K$2,IF(Data!$C317&gt;=Data!$D317+2,"Mugearite","Shoshonite"),
IF($S317=$L$2,(IF(Data!$C317&gt;=Data!$D317+2,"Benmoreite","Latite")),""))))</f>
        <v/>
      </c>
    </row>
    <row r="318" spans="1:20" x14ac:dyDescent="0.2">
      <c r="A318" s="16" t="str">
        <f>Data!$A318</f>
        <v>Shishkina et al 2010</v>
      </c>
      <c r="B318" s="27">
        <f>Data!$B318</f>
        <v>50.17</v>
      </c>
      <c r="C318" s="28">
        <f>Data!$C318+Data!$D318</f>
        <v>2.56</v>
      </c>
      <c r="D318" s="1" t="str">
        <f>IF(AND(AND($B318&gt;=Params!$A$33,$B318&lt;Params!$C$33),AND($C318&gt;=Params!$A$32,$C318&lt;Params!$A$26)),$D$2,"")</f>
        <v/>
      </c>
      <c r="E318" s="1" t="str">
        <f>IF(AND(AND($B318&gt;=Params!$C$33,$B318&lt;Params!$F$33),AND($C318&gt;=Params!$C$32,$C318&lt;Params!$C$22)),$E$2,"")</f>
        <v>Basalt</v>
      </c>
      <c r="F318" s="4" t="str">
        <f>IF(AND($B318&gt;=Params!$F$33,$B318&lt;Params!$J$33,$C318&lt;Params!$F$22+((Params!$J$20-Params!$F$22)/(Params!$J$33-Params!$F$33))*($B318-Params!$F$33)),$F$2,"")</f>
        <v/>
      </c>
      <c r="G318" s="4" t="str">
        <f>IF(AND($B318&gt;=Params!$J$33,$B318&lt;Params!$N$33,$C318&lt;Params!$J$20+((Params!$N$18-Params!$J$20)/(Params!$N$33-Params!$J$33))*($B318-Params!$J$33)),$G$2,"")</f>
        <v/>
      </c>
      <c r="H318" s="4" t="str">
        <f>IF(AND($B318&gt;=Params!$N$33,$C318&lt;Params!$N$18+((Params!$Q$16-Params!$N$18)/(Params!$Q$33-Params!$N$33))*($B318-Params!$N$33),C$3&lt;Params!$Q$16+((Params!$S$32-Params!$Q$16)/(Params!$S$33-Params!$Q$33))*($B318-Params!$Q$33)),$H$2,"")</f>
        <v/>
      </c>
      <c r="I318" s="12" t="str">
        <f>IF(AND($B318&gt;=Params!$Q$33,$C318&gt;=Params!$Q$16+((Params!$S$32-Params!$Q$16)/(Params!$S$33-Params!$Q$33))*($B318-Params!$Q$33)),$I$2,"")</f>
        <v/>
      </c>
      <c r="J318" s="1" t="str">
        <f>IF(AND($C318&gt;=Params!$C$22,$C318&lt;Params!$C$22+((Params!$E$17-Params!$C$22)/(Params!$E$33-Params!$C$33))*($B318-Params!$C$33),$C318&lt;Params!$E$17+((Params!$F$22-Params!$E$17)/(Params!$F$33-Params!$E$33))*($B318-Params!$E$33)),$J$2,"")</f>
        <v/>
      </c>
      <c r="K318" s="1" t="str">
        <f>IF(AND($C318&gt;=Params!$E$17+((Params!$F$22-Params!$E$17)/(Params!$F$33-Params!$E$33))*($B318-Params!$E$33),$C318&gt;=Params!$F$22+((Params!$J$20-Params!$F$22)/(Params!$J$33-Params!$F$33))*($B318-Params!$F$33),$C318&lt;Params!$E$17+((Params!$H$13-Params!$E$17)/(Params!$H$33-Params!$E$33))*($B318-Params!$E$33),$C318&lt;Params!$H$13+((Params!$J$20-Params!$H$13)/(Params!$J$33-Params!$H$33))*($B318-Params!$H$33)),$K$2,"")</f>
        <v/>
      </c>
      <c r="L318" s="1" t="str">
        <f>IF(AND($C318&gt;=Params!$H$13+((Params!$J$20-Params!$H$13)/(Params!$J$33-Params!$H$33))*($B318-Params!$H$33),$C318&gt;=Params!$J$20+((Params!$N$18-Params!$J$20)/(Params!$N$33-Params!$J$33))*($B318-Params!$J$33),$C318&lt;Params!$H$13+((Params!$K$9-Params!$H$13)/(Params!$K$33-Params!$H$33))*($B318-Params!$H$33),$C318&lt;Params!$K$9+((Params!$N$18-Params!$K$9)/(Params!$N$33-Params!$K$33))*($B318-Params!$K$33)),$L$2,"")</f>
        <v/>
      </c>
      <c r="M318" s="2" t="str">
        <f>IF(AND($C318&gt;=Params!$K$9+((Params!$N$18-Params!$K$9)/(Params!$N$33-Params!$K$33))*($B318-Params!$K$33),$C318&gt;=Params!$N$18+((Params!$Q$16-Params!$N$18)/(Params!$Q$33-Params!$N348))*($B318-Params!$Q$33),$C318&lt;Params!$K$9+((Params!$L$5-Params!$K$9)/(Params!$L$33-Params!$K$33))*($B318-Params!$K$33),$C318&lt;Params!$L$5+((Params!$Q$4-Params!$L$5)/(Params!$Q$33-Params!$L$33))*($B318-Params!$L$33),$B318&lt;Params!$Q$33),$M$2,"")</f>
        <v/>
      </c>
      <c r="N318" s="3" t="str">
        <f>IF(OR(AND($C318&gt;=Params!$A$26,$B318&gt;=Params!$A$33,$B318&lt;Params!$C$33,$C318&lt;Params!$A$18+((Params!$C$13-Params!$A$18)/(Params!$C$33-Params!$A$33))*($B318-Params!$A$33)),AND($B318&gt;=Params!$C$33,$C318&gt;Params!$C$22+((Params!$E$17-Params!$C$22)/(Params!$E$33-Params!$C$33))*($B318-Params!$C$33),$C318&lt;Params!$C$13+((Params!$E$17-Params!$C$13)/(Params!$E$33-Params!$C$33))*($B318-Params!$C$33))),$N$2,"")</f>
        <v/>
      </c>
      <c r="O318" s="1" t="str">
        <f>IF(AND($C318&gt;=Params!$C$13+((Params!$E$17-Params!$C$13)/(Params!$E$33-Params!$C$33))*($B318-Params!$C$33),$C318&gt;=Params!$E$17+((Params!$H$13-Params!$E$17)/(Params!$H$33-Params!$E$33))*($B318-Params!$E$33),$C318&lt;Params!$C$13+((Params!$D$9-Params!$C$13)/(Params!$D$33-Params!$C$33))*($B318-Params!$C$33),$C318&lt;Params!$D$9+((Params!$H$13-Params!$D$9)/(Params!$H$33-Params!$D$33))*($B318-Params!$D$33)),$O$2,"")</f>
        <v/>
      </c>
      <c r="P318" s="1" t="str">
        <f>IF(AND($C318&gt;=Params!$D$9+((Params!$H$13-Params!$D$9)/(Params!$H$33-Params!$D$33))*($B318-Params!$D$33),$C318&gt;=Params!$H$13+((Params!$K$9-Params!$H$13)/(Params!$K$33-Params!$H$33))*($B318-Params!$H$33),$C318&lt;Params!$D$9+((Params!$G$4-Params!$D$9)/(Params!$G$33-Params!$D$33))*($B318-Params!$D$33),$C318&lt;Params!$G$4+((Params!$K$9-Params!$G$4)/(Params!$K$33-Params!$G$33))*($B318-Params!$G$33)),$P$2,"")</f>
        <v/>
      </c>
      <c r="Q318" s="1" t="str">
        <f>IF(AND($C318&gt;=Params!$G$4+((Params!$K$9-Params!$G$4)/(Params!$K$33-Params!$G$33))*($B318-Params!$G$33),$C318&gt;Params!$K$9+((Params!$L$5-Params!$K$9)/(Params!$L$33-Params!$K$33))*($B318-Params!$K$33),$C318&lt;Params!$G$4+((Params!$L$5-Params!$G$4)/(Params!$L$33-Params!$G$33))*($B318-Params!$G$33)),$Q$2,"")</f>
        <v/>
      </c>
      <c r="R318" s="2" t="str">
        <f>IF(AND(OR($B318&lt;Params!$A$33,AND($B318&gt;=Params!$A$33,$B318&lt;Params!$C$33,$C318&gt;=Params!$A$18+((Params!$C$13-Params!$A$18)/(Params!$C$33-Params!$A$33))*($B318-Params!$A$33)),AND($B318&gt;=Params!$C$33,$B318&lt;Params!$D$33,$C318&gt;=Params!$C$13+((Params!$D$9-Params!$C$13)/(Params!$D$33-Params!$C$33))*($B318-Params!$C$33)),AND($B318&gt;=Params!$D$33,$C318&gt;=Params!$D$9+((Params!$G$4-Params!$D$9)/(Params!$G$33-Params!$D$33))*($B318-Params!$D$33))),$C318&lt;Params!$G$4,$B318&gt;0,$C318&gt;0),$R$2,"")</f>
        <v/>
      </c>
      <c r="S318" s="18" t="str">
        <f t="shared" si="4"/>
        <v>Basalt</v>
      </c>
      <c r="T318" s="14" t="str">
        <f>IF(AND($S318&lt;&gt;$J$2,$S318&lt;&gt;$K$2,$S318&lt;&gt;$L$2),"",
IF($S318=$J$2,IF(Data!$C318&gt;=Data!$D318+2,"Hawaiite","Potassic Trachybasalt"),
IF($S318=$K$2,IF(Data!$C318&gt;=Data!$D318+2,"Mugearite","Shoshonite"),
IF($S318=$L$2,(IF(Data!$C318&gt;=Data!$D318+2,"Benmoreite","Latite")),""))))</f>
        <v/>
      </c>
    </row>
    <row r="319" spans="1:20" x14ac:dyDescent="0.2">
      <c r="A319" s="16" t="str">
        <f>Data!$A319</f>
        <v>Shishkina et al 2010</v>
      </c>
      <c r="B319" s="27">
        <f>Data!$B319</f>
        <v>50.17</v>
      </c>
      <c r="C319" s="28">
        <f>Data!$C319+Data!$D319</f>
        <v>2.56</v>
      </c>
      <c r="D319" s="1" t="str">
        <f>IF(AND(AND($B319&gt;=Params!$A$33,$B319&lt;Params!$C$33),AND($C319&gt;=Params!$A$32,$C319&lt;Params!$A$26)),$D$2,"")</f>
        <v/>
      </c>
      <c r="E319" s="1" t="str">
        <f>IF(AND(AND($B319&gt;=Params!$C$33,$B319&lt;Params!$F$33),AND($C319&gt;=Params!$C$32,$C319&lt;Params!$C$22)),$E$2,"")</f>
        <v>Basalt</v>
      </c>
      <c r="F319" s="4" t="str">
        <f>IF(AND($B319&gt;=Params!$F$33,$B319&lt;Params!$J$33,$C319&lt;Params!$F$22+((Params!$J$20-Params!$F$22)/(Params!$J$33-Params!$F$33))*($B319-Params!$F$33)),$F$2,"")</f>
        <v/>
      </c>
      <c r="G319" s="4" t="str">
        <f>IF(AND($B319&gt;=Params!$J$33,$B319&lt;Params!$N$33,$C319&lt;Params!$J$20+((Params!$N$18-Params!$J$20)/(Params!$N$33-Params!$J$33))*($B319-Params!$J$33)),$G$2,"")</f>
        <v/>
      </c>
      <c r="H319" s="4" t="str">
        <f>IF(AND($B319&gt;=Params!$N$33,$C319&lt;Params!$N$18+((Params!$Q$16-Params!$N$18)/(Params!$Q$33-Params!$N$33))*($B319-Params!$N$33),C$3&lt;Params!$Q$16+((Params!$S$32-Params!$Q$16)/(Params!$S$33-Params!$Q$33))*($B319-Params!$Q$33)),$H$2,"")</f>
        <v/>
      </c>
      <c r="I319" s="12" t="str">
        <f>IF(AND($B319&gt;=Params!$Q$33,$C319&gt;=Params!$Q$16+((Params!$S$32-Params!$Q$16)/(Params!$S$33-Params!$Q$33))*($B319-Params!$Q$33)),$I$2,"")</f>
        <v/>
      </c>
      <c r="J319" s="1" t="str">
        <f>IF(AND($C319&gt;=Params!$C$22,$C319&lt;Params!$C$22+((Params!$E$17-Params!$C$22)/(Params!$E$33-Params!$C$33))*($B319-Params!$C$33),$C319&lt;Params!$E$17+((Params!$F$22-Params!$E$17)/(Params!$F$33-Params!$E$33))*($B319-Params!$E$33)),$J$2,"")</f>
        <v/>
      </c>
      <c r="K319" s="1" t="str">
        <f>IF(AND($C319&gt;=Params!$E$17+((Params!$F$22-Params!$E$17)/(Params!$F$33-Params!$E$33))*($B319-Params!$E$33),$C319&gt;=Params!$F$22+((Params!$J$20-Params!$F$22)/(Params!$J$33-Params!$F$33))*($B319-Params!$F$33),$C319&lt;Params!$E$17+((Params!$H$13-Params!$E$17)/(Params!$H$33-Params!$E$33))*($B319-Params!$E$33),$C319&lt;Params!$H$13+((Params!$J$20-Params!$H$13)/(Params!$J$33-Params!$H$33))*($B319-Params!$H$33)),$K$2,"")</f>
        <v/>
      </c>
      <c r="L319" s="1" t="str">
        <f>IF(AND($C319&gt;=Params!$H$13+((Params!$J$20-Params!$H$13)/(Params!$J$33-Params!$H$33))*($B319-Params!$H$33),$C319&gt;=Params!$J$20+((Params!$N$18-Params!$J$20)/(Params!$N$33-Params!$J$33))*($B319-Params!$J$33),$C319&lt;Params!$H$13+((Params!$K$9-Params!$H$13)/(Params!$K$33-Params!$H$33))*($B319-Params!$H$33),$C319&lt;Params!$K$9+((Params!$N$18-Params!$K$9)/(Params!$N$33-Params!$K$33))*($B319-Params!$K$33)),$L$2,"")</f>
        <v/>
      </c>
      <c r="M319" s="2" t="str">
        <f>IF(AND($C319&gt;=Params!$K$9+((Params!$N$18-Params!$K$9)/(Params!$N$33-Params!$K$33))*($B319-Params!$K$33),$C319&gt;=Params!$N$18+((Params!$Q$16-Params!$N$18)/(Params!$Q$33-Params!$N349))*($B319-Params!$Q$33),$C319&lt;Params!$K$9+((Params!$L$5-Params!$K$9)/(Params!$L$33-Params!$K$33))*($B319-Params!$K$33),$C319&lt;Params!$L$5+((Params!$Q$4-Params!$L$5)/(Params!$Q$33-Params!$L$33))*($B319-Params!$L$33),$B319&lt;Params!$Q$33),$M$2,"")</f>
        <v/>
      </c>
      <c r="N319" s="3" t="str">
        <f>IF(OR(AND($C319&gt;=Params!$A$26,$B319&gt;=Params!$A$33,$B319&lt;Params!$C$33,$C319&lt;Params!$A$18+((Params!$C$13-Params!$A$18)/(Params!$C$33-Params!$A$33))*($B319-Params!$A$33)),AND($B319&gt;=Params!$C$33,$C319&gt;Params!$C$22+((Params!$E$17-Params!$C$22)/(Params!$E$33-Params!$C$33))*($B319-Params!$C$33),$C319&lt;Params!$C$13+((Params!$E$17-Params!$C$13)/(Params!$E$33-Params!$C$33))*($B319-Params!$C$33))),$N$2,"")</f>
        <v/>
      </c>
      <c r="O319" s="1" t="str">
        <f>IF(AND($C319&gt;=Params!$C$13+((Params!$E$17-Params!$C$13)/(Params!$E$33-Params!$C$33))*($B319-Params!$C$33),$C319&gt;=Params!$E$17+((Params!$H$13-Params!$E$17)/(Params!$H$33-Params!$E$33))*($B319-Params!$E$33),$C319&lt;Params!$C$13+((Params!$D$9-Params!$C$13)/(Params!$D$33-Params!$C$33))*($B319-Params!$C$33),$C319&lt;Params!$D$9+((Params!$H$13-Params!$D$9)/(Params!$H$33-Params!$D$33))*($B319-Params!$D$33)),$O$2,"")</f>
        <v/>
      </c>
      <c r="P319" s="1" t="str">
        <f>IF(AND($C319&gt;=Params!$D$9+((Params!$H$13-Params!$D$9)/(Params!$H$33-Params!$D$33))*($B319-Params!$D$33),$C319&gt;=Params!$H$13+((Params!$K$9-Params!$H$13)/(Params!$K$33-Params!$H$33))*($B319-Params!$H$33),$C319&lt;Params!$D$9+((Params!$G$4-Params!$D$9)/(Params!$G$33-Params!$D$33))*($B319-Params!$D$33),$C319&lt;Params!$G$4+((Params!$K$9-Params!$G$4)/(Params!$K$33-Params!$G$33))*($B319-Params!$G$33)),$P$2,"")</f>
        <v/>
      </c>
      <c r="Q319" s="1" t="str">
        <f>IF(AND($C319&gt;=Params!$G$4+((Params!$K$9-Params!$G$4)/(Params!$K$33-Params!$G$33))*($B319-Params!$G$33),$C319&gt;Params!$K$9+((Params!$L$5-Params!$K$9)/(Params!$L$33-Params!$K$33))*($B319-Params!$K$33),$C319&lt;Params!$G$4+((Params!$L$5-Params!$G$4)/(Params!$L$33-Params!$G$33))*($B319-Params!$G$33)),$Q$2,"")</f>
        <v/>
      </c>
      <c r="R319" s="2" t="str">
        <f>IF(AND(OR($B319&lt;Params!$A$33,AND($B319&gt;=Params!$A$33,$B319&lt;Params!$C$33,$C319&gt;=Params!$A$18+((Params!$C$13-Params!$A$18)/(Params!$C$33-Params!$A$33))*($B319-Params!$A$33)),AND($B319&gt;=Params!$C$33,$B319&lt;Params!$D$33,$C319&gt;=Params!$C$13+((Params!$D$9-Params!$C$13)/(Params!$D$33-Params!$C$33))*($B319-Params!$C$33)),AND($B319&gt;=Params!$D$33,$C319&gt;=Params!$D$9+((Params!$G$4-Params!$D$9)/(Params!$G$33-Params!$D$33))*($B319-Params!$D$33))),$C319&lt;Params!$G$4,$B319&gt;0,$C319&gt;0),$R$2,"")</f>
        <v/>
      </c>
      <c r="S319" s="18" t="str">
        <f t="shared" si="4"/>
        <v>Basalt</v>
      </c>
      <c r="T319" s="14" t="str">
        <f>IF(AND($S319&lt;&gt;$J$2,$S319&lt;&gt;$K$2,$S319&lt;&gt;$L$2),"",
IF($S319=$J$2,IF(Data!$C319&gt;=Data!$D319+2,"Hawaiite","Potassic Trachybasalt"),
IF($S319=$K$2,IF(Data!$C319&gt;=Data!$D319+2,"Mugearite","Shoshonite"),
IF($S319=$L$2,(IF(Data!$C319&gt;=Data!$D319+2,"Benmoreite","Latite")),""))))</f>
        <v/>
      </c>
    </row>
    <row r="320" spans="1:20" x14ac:dyDescent="0.2">
      <c r="A320" s="16" t="str">
        <f>Data!$A320</f>
        <v>N72</v>
      </c>
      <c r="B320" s="27">
        <f>Data!$B320</f>
        <v>50.175017501750162</v>
      </c>
      <c r="C320" s="28">
        <f>Data!$C320+Data!$D320</f>
        <v>2.5602560256025595</v>
      </c>
      <c r="D320" s="1" t="str">
        <f>IF(AND(AND($B320&gt;=Params!$A$33,$B320&lt;Params!$C$33),AND($C320&gt;=Params!$A$32,$C320&lt;Params!$A$26)),$D$2,"")</f>
        <v/>
      </c>
      <c r="E320" s="1" t="str">
        <f>IF(AND(AND($B320&gt;=Params!$C$33,$B320&lt;Params!$F$33),AND($C320&gt;=Params!$C$32,$C320&lt;Params!$C$22)),$E$2,"")</f>
        <v>Basalt</v>
      </c>
      <c r="F320" s="4" t="str">
        <f>IF(AND($B320&gt;=Params!$F$33,$B320&lt;Params!$J$33,$C320&lt;Params!$F$22+((Params!$J$20-Params!$F$22)/(Params!$J$33-Params!$F$33))*($B320-Params!$F$33)),$F$2,"")</f>
        <v/>
      </c>
      <c r="G320" s="4" t="str">
        <f>IF(AND($B320&gt;=Params!$J$33,$B320&lt;Params!$N$33,$C320&lt;Params!$J$20+((Params!$N$18-Params!$J$20)/(Params!$N$33-Params!$J$33))*($B320-Params!$J$33)),$G$2,"")</f>
        <v/>
      </c>
      <c r="H320" s="4" t="str">
        <f>IF(AND($B320&gt;=Params!$N$33,$C320&lt;Params!$N$18+((Params!$Q$16-Params!$N$18)/(Params!$Q$33-Params!$N$33))*($B320-Params!$N$33),C$3&lt;Params!$Q$16+((Params!$S$32-Params!$Q$16)/(Params!$S$33-Params!$Q$33))*($B320-Params!$Q$33)),$H$2,"")</f>
        <v/>
      </c>
      <c r="I320" s="12" t="str">
        <f>IF(AND($B320&gt;=Params!$Q$33,$C320&gt;=Params!$Q$16+((Params!$S$32-Params!$Q$16)/(Params!$S$33-Params!$Q$33))*($B320-Params!$Q$33)),$I$2,"")</f>
        <v/>
      </c>
      <c r="J320" s="1" t="str">
        <f>IF(AND($C320&gt;=Params!$C$22,$C320&lt;Params!$C$22+((Params!$E$17-Params!$C$22)/(Params!$E$33-Params!$C$33))*($B320-Params!$C$33),$C320&lt;Params!$E$17+((Params!$F$22-Params!$E$17)/(Params!$F$33-Params!$E$33))*($B320-Params!$E$33)),$J$2,"")</f>
        <v/>
      </c>
      <c r="K320" s="1" t="str">
        <f>IF(AND($C320&gt;=Params!$E$17+((Params!$F$22-Params!$E$17)/(Params!$F$33-Params!$E$33))*($B320-Params!$E$33),$C320&gt;=Params!$F$22+((Params!$J$20-Params!$F$22)/(Params!$J$33-Params!$F$33))*($B320-Params!$F$33),$C320&lt;Params!$E$17+((Params!$H$13-Params!$E$17)/(Params!$H$33-Params!$E$33))*($B320-Params!$E$33),$C320&lt;Params!$H$13+((Params!$J$20-Params!$H$13)/(Params!$J$33-Params!$H$33))*($B320-Params!$H$33)),$K$2,"")</f>
        <v/>
      </c>
      <c r="L320" s="1" t="str">
        <f>IF(AND($C320&gt;=Params!$H$13+((Params!$J$20-Params!$H$13)/(Params!$J$33-Params!$H$33))*($B320-Params!$H$33),$C320&gt;=Params!$J$20+((Params!$N$18-Params!$J$20)/(Params!$N$33-Params!$J$33))*($B320-Params!$J$33),$C320&lt;Params!$H$13+((Params!$K$9-Params!$H$13)/(Params!$K$33-Params!$H$33))*($B320-Params!$H$33),$C320&lt;Params!$K$9+((Params!$N$18-Params!$K$9)/(Params!$N$33-Params!$K$33))*($B320-Params!$K$33)),$L$2,"")</f>
        <v/>
      </c>
      <c r="M320" s="2" t="str">
        <f>IF(AND($C320&gt;=Params!$K$9+((Params!$N$18-Params!$K$9)/(Params!$N$33-Params!$K$33))*($B320-Params!$K$33),$C320&gt;=Params!$N$18+((Params!$Q$16-Params!$N$18)/(Params!$Q$33-Params!$N350))*($B320-Params!$Q$33),$C320&lt;Params!$K$9+((Params!$L$5-Params!$K$9)/(Params!$L$33-Params!$K$33))*($B320-Params!$K$33),$C320&lt;Params!$L$5+((Params!$Q$4-Params!$L$5)/(Params!$Q$33-Params!$L$33))*($B320-Params!$L$33),$B320&lt;Params!$Q$33),$M$2,"")</f>
        <v/>
      </c>
      <c r="N320" s="3" t="str">
        <f>IF(OR(AND($C320&gt;=Params!$A$26,$B320&gt;=Params!$A$33,$B320&lt;Params!$C$33,$C320&lt;Params!$A$18+((Params!$C$13-Params!$A$18)/(Params!$C$33-Params!$A$33))*($B320-Params!$A$33)),AND($B320&gt;=Params!$C$33,$C320&gt;Params!$C$22+((Params!$E$17-Params!$C$22)/(Params!$E$33-Params!$C$33))*($B320-Params!$C$33),$C320&lt;Params!$C$13+((Params!$E$17-Params!$C$13)/(Params!$E$33-Params!$C$33))*($B320-Params!$C$33))),$N$2,"")</f>
        <v/>
      </c>
      <c r="O320" s="1" t="str">
        <f>IF(AND($C320&gt;=Params!$C$13+((Params!$E$17-Params!$C$13)/(Params!$E$33-Params!$C$33))*($B320-Params!$C$33),$C320&gt;=Params!$E$17+((Params!$H$13-Params!$E$17)/(Params!$H$33-Params!$E$33))*($B320-Params!$E$33),$C320&lt;Params!$C$13+((Params!$D$9-Params!$C$13)/(Params!$D$33-Params!$C$33))*($B320-Params!$C$33),$C320&lt;Params!$D$9+((Params!$H$13-Params!$D$9)/(Params!$H$33-Params!$D$33))*($B320-Params!$D$33)),$O$2,"")</f>
        <v/>
      </c>
      <c r="P320" s="1" t="str">
        <f>IF(AND($C320&gt;=Params!$D$9+((Params!$H$13-Params!$D$9)/(Params!$H$33-Params!$D$33))*($B320-Params!$D$33),$C320&gt;=Params!$H$13+((Params!$K$9-Params!$H$13)/(Params!$K$33-Params!$H$33))*($B320-Params!$H$33),$C320&lt;Params!$D$9+((Params!$G$4-Params!$D$9)/(Params!$G$33-Params!$D$33))*($B320-Params!$D$33),$C320&lt;Params!$G$4+((Params!$K$9-Params!$G$4)/(Params!$K$33-Params!$G$33))*($B320-Params!$G$33)),$P$2,"")</f>
        <v/>
      </c>
      <c r="Q320" s="1" t="str">
        <f>IF(AND($C320&gt;=Params!$G$4+((Params!$K$9-Params!$G$4)/(Params!$K$33-Params!$G$33))*($B320-Params!$G$33),$C320&gt;Params!$K$9+((Params!$L$5-Params!$K$9)/(Params!$L$33-Params!$K$33))*($B320-Params!$K$33),$C320&lt;Params!$G$4+((Params!$L$5-Params!$G$4)/(Params!$L$33-Params!$G$33))*($B320-Params!$G$33)),$Q$2,"")</f>
        <v/>
      </c>
      <c r="R320" s="2" t="str">
        <f>IF(AND(OR($B320&lt;Params!$A$33,AND($B320&gt;=Params!$A$33,$B320&lt;Params!$C$33,$C320&gt;=Params!$A$18+((Params!$C$13-Params!$A$18)/(Params!$C$33-Params!$A$33))*($B320-Params!$A$33)),AND($B320&gt;=Params!$C$33,$B320&lt;Params!$D$33,$C320&gt;=Params!$C$13+((Params!$D$9-Params!$C$13)/(Params!$D$33-Params!$C$33))*($B320-Params!$C$33)),AND($B320&gt;=Params!$D$33,$C320&gt;=Params!$D$9+((Params!$G$4-Params!$D$9)/(Params!$G$33-Params!$D$33))*($B320-Params!$D$33))),$C320&lt;Params!$G$4,$B320&gt;0,$C320&gt;0),$R$2,"")</f>
        <v/>
      </c>
      <c r="S320" s="18" t="str">
        <f t="shared" si="4"/>
        <v>Basalt</v>
      </c>
      <c r="T320" s="14" t="str">
        <f>IF(AND($S320&lt;&gt;$J$2,$S320&lt;&gt;$K$2,$S320&lt;&gt;$L$2),"",
IF($S320=$J$2,IF(Data!$C320&gt;=Data!$D320+2,"Hawaiite","Potassic Trachybasalt"),
IF($S320=$K$2,IF(Data!$C320&gt;=Data!$D320+2,"Mugearite","Shoshonite"),
IF($S320=$L$2,(IF(Data!$C320&gt;=Data!$D320+2,"Benmoreite","Latite")),""))))</f>
        <v/>
      </c>
    </row>
    <row r="321" spans="1:20" x14ac:dyDescent="0.2">
      <c r="A321" s="16" t="str">
        <f>Data!$A321</f>
        <v>N72</v>
      </c>
      <c r="B321" s="27">
        <f>Data!$B321</f>
        <v>50.175017501750162</v>
      </c>
      <c r="C321" s="28">
        <f>Data!$C321+Data!$D321</f>
        <v>2.5602560256025595</v>
      </c>
      <c r="D321" s="1" t="str">
        <f>IF(AND(AND($B321&gt;=Params!$A$33,$B321&lt;Params!$C$33),AND($C321&gt;=Params!$A$32,$C321&lt;Params!$A$26)),$D$2,"")</f>
        <v/>
      </c>
      <c r="E321" s="1" t="str">
        <f>IF(AND(AND($B321&gt;=Params!$C$33,$B321&lt;Params!$F$33),AND($C321&gt;=Params!$C$32,$C321&lt;Params!$C$22)),$E$2,"")</f>
        <v>Basalt</v>
      </c>
      <c r="F321" s="4" t="str">
        <f>IF(AND($B321&gt;=Params!$F$33,$B321&lt;Params!$J$33,$C321&lt;Params!$F$22+((Params!$J$20-Params!$F$22)/(Params!$J$33-Params!$F$33))*($B321-Params!$F$33)),$F$2,"")</f>
        <v/>
      </c>
      <c r="G321" s="4" t="str">
        <f>IF(AND($B321&gt;=Params!$J$33,$B321&lt;Params!$N$33,$C321&lt;Params!$J$20+((Params!$N$18-Params!$J$20)/(Params!$N$33-Params!$J$33))*($B321-Params!$J$33)),$G$2,"")</f>
        <v/>
      </c>
      <c r="H321" s="4" t="str">
        <f>IF(AND($B321&gt;=Params!$N$33,$C321&lt;Params!$N$18+((Params!$Q$16-Params!$N$18)/(Params!$Q$33-Params!$N$33))*($B321-Params!$N$33),C$3&lt;Params!$Q$16+((Params!$S$32-Params!$Q$16)/(Params!$S$33-Params!$Q$33))*($B321-Params!$Q$33)),$H$2,"")</f>
        <v/>
      </c>
      <c r="I321" s="12" t="str">
        <f>IF(AND($B321&gt;=Params!$Q$33,$C321&gt;=Params!$Q$16+((Params!$S$32-Params!$Q$16)/(Params!$S$33-Params!$Q$33))*($B321-Params!$Q$33)),$I$2,"")</f>
        <v/>
      </c>
      <c r="J321" s="1" t="str">
        <f>IF(AND($C321&gt;=Params!$C$22,$C321&lt;Params!$C$22+((Params!$E$17-Params!$C$22)/(Params!$E$33-Params!$C$33))*($B321-Params!$C$33),$C321&lt;Params!$E$17+((Params!$F$22-Params!$E$17)/(Params!$F$33-Params!$E$33))*($B321-Params!$E$33)),$J$2,"")</f>
        <v/>
      </c>
      <c r="K321" s="1" t="str">
        <f>IF(AND($C321&gt;=Params!$E$17+((Params!$F$22-Params!$E$17)/(Params!$F$33-Params!$E$33))*($B321-Params!$E$33),$C321&gt;=Params!$F$22+((Params!$J$20-Params!$F$22)/(Params!$J$33-Params!$F$33))*($B321-Params!$F$33),$C321&lt;Params!$E$17+((Params!$H$13-Params!$E$17)/(Params!$H$33-Params!$E$33))*($B321-Params!$E$33),$C321&lt;Params!$H$13+((Params!$J$20-Params!$H$13)/(Params!$J$33-Params!$H$33))*($B321-Params!$H$33)),$K$2,"")</f>
        <v/>
      </c>
      <c r="L321" s="1" t="str">
        <f>IF(AND($C321&gt;=Params!$H$13+((Params!$J$20-Params!$H$13)/(Params!$J$33-Params!$H$33))*($B321-Params!$H$33),$C321&gt;=Params!$J$20+((Params!$N$18-Params!$J$20)/(Params!$N$33-Params!$J$33))*($B321-Params!$J$33),$C321&lt;Params!$H$13+((Params!$K$9-Params!$H$13)/(Params!$K$33-Params!$H$33))*($B321-Params!$H$33),$C321&lt;Params!$K$9+((Params!$N$18-Params!$K$9)/(Params!$N$33-Params!$K$33))*($B321-Params!$K$33)),$L$2,"")</f>
        <v/>
      </c>
      <c r="M321" s="2" t="str">
        <f>IF(AND($C321&gt;=Params!$K$9+((Params!$N$18-Params!$K$9)/(Params!$N$33-Params!$K$33))*($B321-Params!$K$33),$C321&gt;=Params!$N$18+((Params!$Q$16-Params!$N$18)/(Params!$Q$33-Params!$N351))*($B321-Params!$Q$33),$C321&lt;Params!$K$9+((Params!$L$5-Params!$K$9)/(Params!$L$33-Params!$K$33))*($B321-Params!$K$33),$C321&lt;Params!$L$5+((Params!$Q$4-Params!$L$5)/(Params!$Q$33-Params!$L$33))*($B321-Params!$L$33),$B321&lt;Params!$Q$33),$M$2,"")</f>
        <v/>
      </c>
      <c r="N321" s="3" t="str">
        <f>IF(OR(AND($C321&gt;=Params!$A$26,$B321&gt;=Params!$A$33,$B321&lt;Params!$C$33,$C321&lt;Params!$A$18+((Params!$C$13-Params!$A$18)/(Params!$C$33-Params!$A$33))*($B321-Params!$A$33)),AND($B321&gt;=Params!$C$33,$C321&gt;Params!$C$22+((Params!$E$17-Params!$C$22)/(Params!$E$33-Params!$C$33))*($B321-Params!$C$33),$C321&lt;Params!$C$13+((Params!$E$17-Params!$C$13)/(Params!$E$33-Params!$C$33))*($B321-Params!$C$33))),$N$2,"")</f>
        <v/>
      </c>
      <c r="O321" s="1" t="str">
        <f>IF(AND($C321&gt;=Params!$C$13+((Params!$E$17-Params!$C$13)/(Params!$E$33-Params!$C$33))*($B321-Params!$C$33),$C321&gt;=Params!$E$17+((Params!$H$13-Params!$E$17)/(Params!$H$33-Params!$E$33))*($B321-Params!$E$33),$C321&lt;Params!$C$13+((Params!$D$9-Params!$C$13)/(Params!$D$33-Params!$C$33))*($B321-Params!$C$33),$C321&lt;Params!$D$9+((Params!$H$13-Params!$D$9)/(Params!$H$33-Params!$D$33))*($B321-Params!$D$33)),$O$2,"")</f>
        <v/>
      </c>
      <c r="P321" s="1" t="str">
        <f>IF(AND($C321&gt;=Params!$D$9+((Params!$H$13-Params!$D$9)/(Params!$H$33-Params!$D$33))*($B321-Params!$D$33),$C321&gt;=Params!$H$13+((Params!$K$9-Params!$H$13)/(Params!$K$33-Params!$H$33))*($B321-Params!$H$33),$C321&lt;Params!$D$9+((Params!$G$4-Params!$D$9)/(Params!$G$33-Params!$D$33))*($B321-Params!$D$33),$C321&lt;Params!$G$4+((Params!$K$9-Params!$G$4)/(Params!$K$33-Params!$G$33))*($B321-Params!$G$33)),$P$2,"")</f>
        <v/>
      </c>
      <c r="Q321" s="1" t="str">
        <f>IF(AND($C321&gt;=Params!$G$4+((Params!$K$9-Params!$G$4)/(Params!$K$33-Params!$G$33))*($B321-Params!$G$33),$C321&gt;Params!$K$9+((Params!$L$5-Params!$K$9)/(Params!$L$33-Params!$K$33))*($B321-Params!$K$33),$C321&lt;Params!$G$4+((Params!$L$5-Params!$G$4)/(Params!$L$33-Params!$G$33))*($B321-Params!$G$33)),$Q$2,"")</f>
        <v/>
      </c>
      <c r="R321" s="2" t="str">
        <f>IF(AND(OR($B321&lt;Params!$A$33,AND($B321&gt;=Params!$A$33,$B321&lt;Params!$C$33,$C321&gt;=Params!$A$18+((Params!$C$13-Params!$A$18)/(Params!$C$33-Params!$A$33))*($B321-Params!$A$33)),AND($B321&gt;=Params!$C$33,$B321&lt;Params!$D$33,$C321&gt;=Params!$C$13+((Params!$D$9-Params!$C$13)/(Params!$D$33-Params!$C$33))*($B321-Params!$C$33)),AND($B321&gt;=Params!$D$33,$C321&gt;=Params!$D$9+((Params!$G$4-Params!$D$9)/(Params!$G$33-Params!$D$33))*($B321-Params!$D$33))),$C321&lt;Params!$G$4,$B321&gt;0,$C321&gt;0),$R$2,"")</f>
        <v/>
      </c>
      <c r="S321" s="18" t="str">
        <f t="shared" si="4"/>
        <v>Basalt</v>
      </c>
      <c r="T321" s="14" t="str">
        <f>IF(AND($S321&lt;&gt;$J$2,$S321&lt;&gt;$K$2,$S321&lt;&gt;$L$2),"",
IF($S321=$J$2,IF(Data!$C321&gt;=Data!$D321+2,"Hawaiite","Potassic Trachybasalt"),
IF($S321=$K$2,IF(Data!$C321&gt;=Data!$D321+2,"Mugearite","Shoshonite"),
IF($S321=$L$2,(IF(Data!$C321&gt;=Data!$D321+2,"Benmoreite","Latite")),""))))</f>
        <v/>
      </c>
    </row>
    <row r="322" spans="1:20" x14ac:dyDescent="0.2">
      <c r="A322" s="16" t="str">
        <f>Data!$A322</f>
        <v>N72</v>
      </c>
      <c r="B322" s="27">
        <f>Data!$B322</f>
        <v>50.175017501750162</v>
      </c>
      <c r="C322" s="28">
        <f>Data!$C322+Data!$D322</f>
        <v>2.5602560256025595</v>
      </c>
      <c r="D322" s="1" t="str">
        <f>IF(AND(AND($B322&gt;=Params!$A$33,$B322&lt;Params!$C$33),AND($C322&gt;=Params!$A$32,$C322&lt;Params!$A$26)),$D$2,"")</f>
        <v/>
      </c>
      <c r="E322" s="1" t="str">
        <f>IF(AND(AND($B322&gt;=Params!$C$33,$B322&lt;Params!$F$33),AND($C322&gt;=Params!$C$32,$C322&lt;Params!$C$22)),$E$2,"")</f>
        <v>Basalt</v>
      </c>
      <c r="F322" s="4" t="str">
        <f>IF(AND($B322&gt;=Params!$F$33,$B322&lt;Params!$J$33,$C322&lt;Params!$F$22+((Params!$J$20-Params!$F$22)/(Params!$J$33-Params!$F$33))*($B322-Params!$F$33)),$F$2,"")</f>
        <v/>
      </c>
      <c r="G322" s="4" t="str">
        <f>IF(AND($B322&gt;=Params!$J$33,$B322&lt;Params!$N$33,$C322&lt;Params!$J$20+((Params!$N$18-Params!$J$20)/(Params!$N$33-Params!$J$33))*($B322-Params!$J$33)),$G$2,"")</f>
        <v/>
      </c>
      <c r="H322" s="4" t="str">
        <f>IF(AND($B322&gt;=Params!$N$33,$C322&lt;Params!$N$18+((Params!$Q$16-Params!$N$18)/(Params!$Q$33-Params!$N$33))*($B322-Params!$N$33),C$3&lt;Params!$Q$16+((Params!$S$32-Params!$Q$16)/(Params!$S$33-Params!$Q$33))*($B322-Params!$Q$33)),$H$2,"")</f>
        <v/>
      </c>
      <c r="I322" s="12" t="str">
        <f>IF(AND($B322&gt;=Params!$Q$33,$C322&gt;=Params!$Q$16+((Params!$S$32-Params!$Q$16)/(Params!$S$33-Params!$Q$33))*($B322-Params!$Q$33)),$I$2,"")</f>
        <v/>
      </c>
      <c r="J322" s="1" t="str">
        <f>IF(AND($C322&gt;=Params!$C$22,$C322&lt;Params!$C$22+((Params!$E$17-Params!$C$22)/(Params!$E$33-Params!$C$33))*($B322-Params!$C$33),$C322&lt;Params!$E$17+((Params!$F$22-Params!$E$17)/(Params!$F$33-Params!$E$33))*($B322-Params!$E$33)),$J$2,"")</f>
        <v/>
      </c>
      <c r="K322" s="1" t="str">
        <f>IF(AND($C322&gt;=Params!$E$17+((Params!$F$22-Params!$E$17)/(Params!$F$33-Params!$E$33))*($B322-Params!$E$33),$C322&gt;=Params!$F$22+((Params!$J$20-Params!$F$22)/(Params!$J$33-Params!$F$33))*($B322-Params!$F$33),$C322&lt;Params!$E$17+((Params!$H$13-Params!$E$17)/(Params!$H$33-Params!$E$33))*($B322-Params!$E$33),$C322&lt;Params!$H$13+((Params!$J$20-Params!$H$13)/(Params!$J$33-Params!$H$33))*($B322-Params!$H$33)),$K$2,"")</f>
        <v/>
      </c>
      <c r="L322" s="1" t="str">
        <f>IF(AND($C322&gt;=Params!$H$13+((Params!$J$20-Params!$H$13)/(Params!$J$33-Params!$H$33))*($B322-Params!$H$33),$C322&gt;=Params!$J$20+((Params!$N$18-Params!$J$20)/(Params!$N$33-Params!$J$33))*($B322-Params!$J$33),$C322&lt;Params!$H$13+((Params!$K$9-Params!$H$13)/(Params!$K$33-Params!$H$33))*($B322-Params!$H$33),$C322&lt;Params!$K$9+((Params!$N$18-Params!$K$9)/(Params!$N$33-Params!$K$33))*($B322-Params!$K$33)),$L$2,"")</f>
        <v/>
      </c>
      <c r="M322" s="2" t="str">
        <f>IF(AND($C322&gt;=Params!$K$9+((Params!$N$18-Params!$K$9)/(Params!$N$33-Params!$K$33))*($B322-Params!$K$33),$C322&gt;=Params!$N$18+((Params!$Q$16-Params!$N$18)/(Params!$Q$33-Params!$N352))*($B322-Params!$Q$33),$C322&lt;Params!$K$9+((Params!$L$5-Params!$K$9)/(Params!$L$33-Params!$K$33))*($B322-Params!$K$33),$C322&lt;Params!$L$5+((Params!$Q$4-Params!$L$5)/(Params!$Q$33-Params!$L$33))*($B322-Params!$L$33),$B322&lt;Params!$Q$33),$M$2,"")</f>
        <v/>
      </c>
      <c r="N322" s="3" t="str">
        <f>IF(OR(AND($C322&gt;=Params!$A$26,$B322&gt;=Params!$A$33,$B322&lt;Params!$C$33,$C322&lt;Params!$A$18+((Params!$C$13-Params!$A$18)/(Params!$C$33-Params!$A$33))*($B322-Params!$A$33)),AND($B322&gt;=Params!$C$33,$C322&gt;Params!$C$22+((Params!$E$17-Params!$C$22)/(Params!$E$33-Params!$C$33))*($B322-Params!$C$33),$C322&lt;Params!$C$13+((Params!$E$17-Params!$C$13)/(Params!$E$33-Params!$C$33))*($B322-Params!$C$33))),$N$2,"")</f>
        <v/>
      </c>
      <c r="O322" s="1" t="str">
        <f>IF(AND($C322&gt;=Params!$C$13+((Params!$E$17-Params!$C$13)/(Params!$E$33-Params!$C$33))*($B322-Params!$C$33),$C322&gt;=Params!$E$17+((Params!$H$13-Params!$E$17)/(Params!$H$33-Params!$E$33))*($B322-Params!$E$33),$C322&lt;Params!$C$13+((Params!$D$9-Params!$C$13)/(Params!$D$33-Params!$C$33))*($B322-Params!$C$33),$C322&lt;Params!$D$9+((Params!$H$13-Params!$D$9)/(Params!$H$33-Params!$D$33))*($B322-Params!$D$33)),$O$2,"")</f>
        <v/>
      </c>
      <c r="P322" s="1" t="str">
        <f>IF(AND($C322&gt;=Params!$D$9+((Params!$H$13-Params!$D$9)/(Params!$H$33-Params!$D$33))*($B322-Params!$D$33),$C322&gt;=Params!$H$13+((Params!$K$9-Params!$H$13)/(Params!$K$33-Params!$H$33))*($B322-Params!$H$33),$C322&lt;Params!$D$9+((Params!$G$4-Params!$D$9)/(Params!$G$33-Params!$D$33))*($B322-Params!$D$33),$C322&lt;Params!$G$4+((Params!$K$9-Params!$G$4)/(Params!$K$33-Params!$G$33))*($B322-Params!$G$33)),$P$2,"")</f>
        <v/>
      </c>
      <c r="Q322" s="1" t="str">
        <f>IF(AND($C322&gt;=Params!$G$4+((Params!$K$9-Params!$G$4)/(Params!$K$33-Params!$G$33))*($B322-Params!$G$33),$C322&gt;Params!$K$9+((Params!$L$5-Params!$K$9)/(Params!$L$33-Params!$K$33))*($B322-Params!$K$33),$C322&lt;Params!$G$4+((Params!$L$5-Params!$G$4)/(Params!$L$33-Params!$G$33))*($B322-Params!$G$33)),$Q$2,"")</f>
        <v/>
      </c>
      <c r="R322" s="2" t="str">
        <f>IF(AND(OR($B322&lt;Params!$A$33,AND($B322&gt;=Params!$A$33,$B322&lt;Params!$C$33,$C322&gt;=Params!$A$18+((Params!$C$13-Params!$A$18)/(Params!$C$33-Params!$A$33))*($B322-Params!$A$33)),AND($B322&gt;=Params!$C$33,$B322&lt;Params!$D$33,$C322&gt;=Params!$C$13+((Params!$D$9-Params!$C$13)/(Params!$D$33-Params!$C$33))*($B322-Params!$C$33)),AND($B322&gt;=Params!$D$33,$C322&gt;=Params!$D$9+((Params!$G$4-Params!$D$9)/(Params!$G$33-Params!$D$33))*($B322-Params!$D$33))),$C322&lt;Params!$G$4,$B322&gt;0,$C322&gt;0),$R$2,"")</f>
        <v/>
      </c>
      <c r="S322" s="18" t="str">
        <f t="shared" si="4"/>
        <v>Basalt</v>
      </c>
      <c r="T322" s="14" t="str">
        <f>IF(AND($S322&lt;&gt;$J$2,$S322&lt;&gt;$K$2,$S322&lt;&gt;$L$2),"",
IF($S322=$J$2,IF(Data!$C322&gt;=Data!$D322+2,"Hawaiite","Potassic Trachybasalt"),
IF($S322=$K$2,IF(Data!$C322&gt;=Data!$D322+2,"Mugearite","Shoshonite"),
IF($S322=$L$2,(IF(Data!$C322&gt;=Data!$D322+2,"Benmoreite","Latite")),""))))</f>
        <v/>
      </c>
    </row>
    <row r="323" spans="1:20" x14ac:dyDescent="0.2">
      <c r="A323" s="16" t="str">
        <f>Data!$A323</f>
        <v>N72</v>
      </c>
      <c r="B323" s="27">
        <f>Data!$B323</f>
        <v>50.175017501750162</v>
      </c>
      <c r="C323" s="28">
        <f>Data!$C323+Data!$D323</f>
        <v>2.5602560256025595</v>
      </c>
      <c r="D323" s="1" t="str">
        <f>IF(AND(AND($B323&gt;=Params!$A$33,$B323&lt;Params!$C$33),AND($C323&gt;=Params!$A$32,$C323&lt;Params!$A$26)),$D$2,"")</f>
        <v/>
      </c>
      <c r="E323" s="1" t="str">
        <f>IF(AND(AND($B323&gt;=Params!$C$33,$B323&lt;Params!$F$33),AND($C323&gt;=Params!$C$32,$C323&lt;Params!$C$22)),$E$2,"")</f>
        <v>Basalt</v>
      </c>
      <c r="F323" s="4" t="str">
        <f>IF(AND($B323&gt;=Params!$F$33,$B323&lt;Params!$J$33,$C323&lt;Params!$F$22+((Params!$J$20-Params!$F$22)/(Params!$J$33-Params!$F$33))*($B323-Params!$F$33)),$F$2,"")</f>
        <v/>
      </c>
      <c r="G323" s="4" t="str">
        <f>IF(AND($B323&gt;=Params!$J$33,$B323&lt;Params!$N$33,$C323&lt;Params!$J$20+((Params!$N$18-Params!$J$20)/(Params!$N$33-Params!$J$33))*($B323-Params!$J$33)),$G$2,"")</f>
        <v/>
      </c>
      <c r="H323" s="4" t="str">
        <f>IF(AND($B323&gt;=Params!$N$33,$C323&lt;Params!$N$18+((Params!$Q$16-Params!$N$18)/(Params!$Q$33-Params!$N$33))*($B323-Params!$N$33),C$3&lt;Params!$Q$16+((Params!$S$32-Params!$Q$16)/(Params!$S$33-Params!$Q$33))*($B323-Params!$Q$33)),$H$2,"")</f>
        <v/>
      </c>
      <c r="I323" s="12" t="str">
        <f>IF(AND($B323&gt;=Params!$Q$33,$C323&gt;=Params!$Q$16+((Params!$S$32-Params!$Q$16)/(Params!$S$33-Params!$Q$33))*($B323-Params!$Q$33)),$I$2,"")</f>
        <v/>
      </c>
      <c r="J323" s="1" t="str">
        <f>IF(AND($C323&gt;=Params!$C$22,$C323&lt;Params!$C$22+((Params!$E$17-Params!$C$22)/(Params!$E$33-Params!$C$33))*($B323-Params!$C$33),$C323&lt;Params!$E$17+((Params!$F$22-Params!$E$17)/(Params!$F$33-Params!$E$33))*($B323-Params!$E$33)),$J$2,"")</f>
        <v/>
      </c>
      <c r="K323" s="1" t="str">
        <f>IF(AND($C323&gt;=Params!$E$17+((Params!$F$22-Params!$E$17)/(Params!$F$33-Params!$E$33))*($B323-Params!$E$33),$C323&gt;=Params!$F$22+((Params!$J$20-Params!$F$22)/(Params!$J$33-Params!$F$33))*($B323-Params!$F$33),$C323&lt;Params!$E$17+((Params!$H$13-Params!$E$17)/(Params!$H$33-Params!$E$33))*($B323-Params!$E$33),$C323&lt;Params!$H$13+((Params!$J$20-Params!$H$13)/(Params!$J$33-Params!$H$33))*($B323-Params!$H$33)),$K$2,"")</f>
        <v/>
      </c>
      <c r="L323" s="1" t="str">
        <f>IF(AND($C323&gt;=Params!$H$13+((Params!$J$20-Params!$H$13)/(Params!$J$33-Params!$H$33))*($B323-Params!$H$33),$C323&gt;=Params!$J$20+((Params!$N$18-Params!$J$20)/(Params!$N$33-Params!$J$33))*($B323-Params!$J$33),$C323&lt;Params!$H$13+((Params!$K$9-Params!$H$13)/(Params!$K$33-Params!$H$33))*($B323-Params!$H$33),$C323&lt;Params!$K$9+((Params!$N$18-Params!$K$9)/(Params!$N$33-Params!$K$33))*($B323-Params!$K$33)),$L$2,"")</f>
        <v/>
      </c>
      <c r="M323" s="2" t="str">
        <f>IF(AND($C323&gt;=Params!$K$9+((Params!$N$18-Params!$K$9)/(Params!$N$33-Params!$K$33))*($B323-Params!$K$33),$C323&gt;=Params!$N$18+((Params!$Q$16-Params!$N$18)/(Params!$Q$33-Params!$N353))*($B323-Params!$Q$33),$C323&lt;Params!$K$9+((Params!$L$5-Params!$K$9)/(Params!$L$33-Params!$K$33))*($B323-Params!$K$33),$C323&lt;Params!$L$5+((Params!$Q$4-Params!$L$5)/(Params!$Q$33-Params!$L$33))*($B323-Params!$L$33),$B323&lt;Params!$Q$33),$M$2,"")</f>
        <v/>
      </c>
      <c r="N323" s="3" t="str">
        <f>IF(OR(AND($C323&gt;=Params!$A$26,$B323&gt;=Params!$A$33,$B323&lt;Params!$C$33,$C323&lt;Params!$A$18+((Params!$C$13-Params!$A$18)/(Params!$C$33-Params!$A$33))*($B323-Params!$A$33)),AND($B323&gt;=Params!$C$33,$C323&gt;Params!$C$22+((Params!$E$17-Params!$C$22)/(Params!$E$33-Params!$C$33))*($B323-Params!$C$33),$C323&lt;Params!$C$13+((Params!$E$17-Params!$C$13)/(Params!$E$33-Params!$C$33))*($B323-Params!$C$33))),$N$2,"")</f>
        <v/>
      </c>
      <c r="O323" s="1" t="str">
        <f>IF(AND($C323&gt;=Params!$C$13+((Params!$E$17-Params!$C$13)/(Params!$E$33-Params!$C$33))*($B323-Params!$C$33),$C323&gt;=Params!$E$17+((Params!$H$13-Params!$E$17)/(Params!$H$33-Params!$E$33))*($B323-Params!$E$33),$C323&lt;Params!$C$13+((Params!$D$9-Params!$C$13)/(Params!$D$33-Params!$C$33))*($B323-Params!$C$33),$C323&lt;Params!$D$9+((Params!$H$13-Params!$D$9)/(Params!$H$33-Params!$D$33))*($B323-Params!$D$33)),$O$2,"")</f>
        <v/>
      </c>
      <c r="P323" s="1" t="str">
        <f>IF(AND($C323&gt;=Params!$D$9+((Params!$H$13-Params!$D$9)/(Params!$H$33-Params!$D$33))*($B323-Params!$D$33),$C323&gt;=Params!$H$13+((Params!$K$9-Params!$H$13)/(Params!$K$33-Params!$H$33))*($B323-Params!$H$33),$C323&lt;Params!$D$9+((Params!$G$4-Params!$D$9)/(Params!$G$33-Params!$D$33))*($B323-Params!$D$33),$C323&lt;Params!$G$4+((Params!$K$9-Params!$G$4)/(Params!$K$33-Params!$G$33))*($B323-Params!$G$33)),$P$2,"")</f>
        <v/>
      </c>
      <c r="Q323" s="1" t="str">
        <f>IF(AND($C323&gt;=Params!$G$4+((Params!$K$9-Params!$G$4)/(Params!$K$33-Params!$G$33))*($B323-Params!$G$33),$C323&gt;Params!$K$9+((Params!$L$5-Params!$K$9)/(Params!$L$33-Params!$K$33))*($B323-Params!$K$33),$C323&lt;Params!$G$4+((Params!$L$5-Params!$G$4)/(Params!$L$33-Params!$G$33))*($B323-Params!$G$33)),$Q$2,"")</f>
        <v/>
      </c>
      <c r="R323" s="2" t="str">
        <f>IF(AND(OR($B323&lt;Params!$A$33,AND($B323&gt;=Params!$A$33,$B323&lt;Params!$C$33,$C323&gt;=Params!$A$18+((Params!$C$13-Params!$A$18)/(Params!$C$33-Params!$A$33))*($B323-Params!$A$33)),AND($B323&gt;=Params!$C$33,$B323&lt;Params!$D$33,$C323&gt;=Params!$C$13+((Params!$D$9-Params!$C$13)/(Params!$D$33-Params!$C$33))*($B323-Params!$C$33)),AND($B323&gt;=Params!$D$33,$C323&gt;=Params!$D$9+((Params!$G$4-Params!$D$9)/(Params!$G$33-Params!$D$33))*($B323-Params!$D$33))),$C323&lt;Params!$G$4,$B323&gt;0,$C323&gt;0),$R$2,"")</f>
        <v/>
      </c>
      <c r="S323" s="18" t="str">
        <f t="shared" si="4"/>
        <v>Basalt</v>
      </c>
      <c r="T323" s="14" t="str">
        <f>IF(AND($S323&lt;&gt;$J$2,$S323&lt;&gt;$K$2,$S323&lt;&gt;$L$2),"",
IF($S323=$J$2,IF(Data!$C323&gt;=Data!$D323+2,"Hawaiite","Potassic Trachybasalt"),
IF($S323=$K$2,IF(Data!$C323&gt;=Data!$D323+2,"Mugearite","Shoshonite"),
IF($S323=$L$2,(IF(Data!$C323&gt;=Data!$D323+2,"Benmoreite","Latite")),""))))</f>
        <v/>
      </c>
    </row>
    <row r="324" spans="1:20" x14ac:dyDescent="0.2">
      <c r="A324" s="16" t="str">
        <f>Data!$A324</f>
        <v>N72</v>
      </c>
      <c r="B324" s="27">
        <f>Data!$B324</f>
        <v>50.175017501750162</v>
      </c>
      <c r="C324" s="28">
        <f>Data!$C324+Data!$D324</f>
        <v>2.5602560256025595</v>
      </c>
      <c r="D324" s="1" t="str">
        <f>IF(AND(AND($B324&gt;=Params!$A$33,$B324&lt;Params!$C$33),AND($C324&gt;=Params!$A$32,$C324&lt;Params!$A$26)),$D$2,"")</f>
        <v/>
      </c>
      <c r="E324" s="1" t="str">
        <f>IF(AND(AND($B324&gt;=Params!$C$33,$B324&lt;Params!$F$33),AND($C324&gt;=Params!$C$32,$C324&lt;Params!$C$22)),$E$2,"")</f>
        <v>Basalt</v>
      </c>
      <c r="F324" s="4" t="str">
        <f>IF(AND($B324&gt;=Params!$F$33,$B324&lt;Params!$J$33,$C324&lt;Params!$F$22+((Params!$J$20-Params!$F$22)/(Params!$J$33-Params!$F$33))*($B324-Params!$F$33)),$F$2,"")</f>
        <v/>
      </c>
      <c r="G324" s="4" t="str">
        <f>IF(AND($B324&gt;=Params!$J$33,$B324&lt;Params!$N$33,$C324&lt;Params!$J$20+((Params!$N$18-Params!$J$20)/(Params!$N$33-Params!$J$33))*($B324-Params!$J$33)),$G$2,"")</f>
        <v/>
      </c>
      <c r="H324" s="4" t="str">
        <f>IF(AND($B324&gt;=Params!$N$33,$C324&lt;Params!$N$18+((Params!$Q$16-Params!$N$18)/(Params!$Q$33-Params!$N$33))*($B324-Params!$N$33),C$3&lt;Params!$Q$16+((Params!$S$32-Params!$Q$16)/(Params!$S$33-Params!$Q$33))*($B324-Params!$Q$33)),$H$2,"")</f>
        <v/>
      </c>
      <c r="I324" s="12" t="str">
        <f>IF(AND($B324&gt;=Params!$Q$33,$C324&gt;=Params!$Q$16+((Params!$S$32-Params!$Q$16)/(Params!$S$33-Params!$Q$33))*($B324-Params!$Q$33)),$I$2,"")</f>
        <v/>
      </c>
      <c r="J324" s="1" t="str">
        <f>IF(AND($C324&gt;=Params!$C$22,$C324&lt;Params!$C$22+((Params!$E$17-Params!$C$22)/(Params!$E$33-Params!$C$33))*($B324-Params!$C$33),$C324&lt;Params!$E$17+((Params!$F$22-Params!$E$17)/(Params!$F$33-Params!$E$33))*($B324-Params!$E$33)),$J$2,"")</f>
        <v/>
      </c>
      <c r="K324" s="1" t="str">
        <f>IF(AND($C324&gt;=Params!$E$17+((Params!$F$22-Params!$E$17)/(Params!$F$33-Params!$E$33))*($B324-Params!$E$33),$C324&gt;=Params!$F$22+((Params!$J$20-Params!$F$22)/(Params!$J$33-Params!$F$33))*($B324-Params!$F$33),$C324&lt;Params!$E$17+((Params!$H$13-Params!$E$17)/(Params!$H$33-Params!$E$33))*($B324-Params!$E$33),$C324&lt;Params!$H$13+((Params!$J$20-Params!$H$13)/(Params!$J$33-Params!$H$33))*($B324-Params!$H$33)),$K$2,"")</f>
        <v/>
      </c>
      <c r="L324" s="1" t="str">
        <f>IF(AND($C324&gt;=Params!$H$13+((Params!$J$20-Params!$H$13)/(Params!$J$33-Params!$H$33))*($B324-Params!$H$33),$C324&gt;=Params!$J$20+((Params!$N$18-Params!$J$20)/(Params!$N$33-Params!$J$33))*($B324-Params!$J$33),$C324&lt;Params!$H$13+((Params!$K$9-Params!$H$13)/(Params!$K$33-Params!$H$33))*($B324-Params!$H$33),$C324&lt;Params!$K$9+((Params!$N$18-Params!$K$9)/(Params!$N$33-Params!$K$33))*($B324-Params!$K$33)),$L$2,"")</f>
        <v/>
      </c>
      <c r="M324" s="2" t="str">
        <f>IF(AND($C324&gt;=Params!$K$9+((Params!$N$18-Params!$K$9)/(Params!$N$33-Params!$K$33))*($B324-Params!$K$33),$C324&gt;=Params!$N$18+((Params!$Q$16-Params!$N$18)/(Params!$Q$33-Params!$N354))*($B324-Params!$Q$33),$C324&lt;Params!$K$9+((Params!$L$5-Params!$K$9)/(Params!$L$33-Params!$K$33))*($B324-Params!$K$33),$C324&lt;Params!$L$5+((Params!$Q$4-Params!$L$5)/(Params!$Q$33-Params!$L$33))*($B324-Params!$L$33),$B324&lt;Params!$Q$33),$M$2,"")</f>
        <v/>
      </c>
      <c r="N324" s="3" t="str">
        <f>IF(OR(AND($C324&gt;=Params!$A$26,$B324&gt;=Params!$A$33,$B324&lt;Params!$C$33,$C324&lt;Params!$A$18+((Params!$C$13-Params!$A$18)/(Params!$C$33-Params!$A$33))*($B324-Params!$A$33)),AND($B324&gt;=Params!$C$33,$C324&gt;Params!$C$22+((Params!$E$17-Params!$C$22)/(Params!$E$33-Params!$C$33))*($B324-Params!$C$33),$C324&lt;Params!$C$13+((Params!$E$17-Params!$C$13)/(Params!$E$33-Params!$C$33))*($B324-Params!$C$33))),$N$2,"")</f>
        <v/>
      </c>
      <c r="O324" s="1" t="str">
        <f>IF(AND($C324&gt;=Params!$C$13+((Params!$E$17-Params!$C$13)/(Params!$E$33-Params!$C$33))*($B324-Params!$C$33),$C324&gt;=Params!$E$17+((Params!$H$13-Params!$E$17)/(Params!$H$33-Params!$E$33))*($B324-Params!$E$33),$C324&lt;Params!$C$13+((Params!$D$9-Params!$C$13)/(Params!$D$33-Params!$C$33))*($B324-Params!$C$33),$C324&lt;Params!$D$9+((Params!$H$13-Params!$D$9)/(Params!$H$33-Params!$D$33))*($B324-Params!$D$33)),$O$2,"")</f>
        <v/>
      </c>
      <c r="P324" s="1" t="str">
        <f>IF(AND($C324&gt;=Params!$D$9+((Params!$H$13-Params!$D$9)/(Params!$H$33-Params!$D$33))*($B324-Params!$D$33),$C324&gt;=Params!$H$13+((Params!$K$9-Params!$H$13)/(Params!$K$33-Params!$H$33))*($B324-Params!$H$33),$C324&lt;Params!$D$9+((Params!$G$4-Params!$D$9)/(Params!$G$33-Params!$D$33))*($B324-Params!$D$33),$C324&lt;Params!$G$4+((Params!$K$9-Params!$G$4)/(Params!$K$33-Params!$G$33))*($B324-Params!$G$33)),$P$2,"")</f>
        <v/>
      </c>
      <c r="Q324" s="1" t="str">
        <f>IF(AND($C324&gt;=Params!$G$4+((Params!$K$9-Params!$G$4)/(Params!$K$33-Params!$G$33))*($B324-Params!$G$33),$C324&gt;Params!$K$9+((Params!$L$5-Params!$K$9)/(Params!$L$33-Params!$K$33))*($B324-Params!$K$33),$C324&lt;Params!$G$4+((Params!$L$5-Params!$G$4)/(Params!$L$33-Params!$G$33))*($B324-Params!$G$33)),$Q$2,"")</f>
        <v/>
      </c>
      <c r="R324" s="2" t="str">
        <f>IF(AND(OR($B324&lt;Params!$A$33,AND($B324&gt;=Params!$A$33,$B324&lt;Params!$C$33,$C324&gt;=Params!$A$18+((Params!$C$13-Params!$A$18)/(Params!$C$33-Params!$A$33))*($B324-Params!$A$33)),AND($B324&gt;=Params!$C$33,$B324&lt;Params!$D$33,$C324&gt;=Params!$C$13+((Params!$D$9-Params!$C$13)/(Params!$D$33-Params!$C$33))*($B324-Params!$C$33)),AND($B324&gt;=Params!$D$33,$C324&gt;=Params!$D$9+((Params!$G$4-Params!$D$9)/(Params!$G$33-Params!$D$33))*($B324-Params!$D$33))),$C324&lt;Params!$G$4,$B324&gt;0,$C324&gt;0),$R$2,"")</f>
        <v/>
      </c>
      <c r="S324" s="18" t="str">
        <f t="shared" ref="S324:S387" si="5">$D324&amp;$E324&amp;$F324&amp;$G324&amp;$H324&amp;$I324&amp;$J324&amp;$K324&amp;$L324&amp;$M324&amp;$N324&amp;$O324&amp;$P324&amp;$Q324&amp;$R324</f>
        <v>Basalt</v>
      </c>
      <c r="T324" s="14" t="str">
        <f>IF(AND($S324&lt;&gt;$J$2,$S324&lt;&gt;$K$2,$S324&lt;&gt;$L$2),"",
IF($S324=$J$2,IF(Data!$C324&gt;=Data!$D324+2,"Hawaiite","Potassic Trachybasalt"),
IF($S324=$K$2,IF(Data!$C324&gt;=Data!$D324+2,"Mugearite","Shoshonite"),
IF($S324=$L$2,(IF(Data!$C324&gt;=Data!$D324+2,"Benmoreite","Latite")),""))))</f>
        <v/>
      </c>
    </row>
    <row r="325" spans="1:20" x14ac:dyDescent="0.2">
      <c r="A325" s="16" t="str">
        <f>Data!$A325</f>
        <v>N72</v>
      </c>
      <c r="B325" s="27">
        <f>Data!$B325</f>
        <v>50.175017501750176</v>
      </c>
      <c r="C325" s="28">
        <f>Data!$C325+Data!$D325</f>
        <v>2.5602560256025604</v>
      </c>
      <c r="D325" s="1" t="str">
        <f>IF(AND(AND($B325&gt;=Params!$A$33,$B325&lt;Params!$C$33),AND($C325&gt;=Params!$A$32,$C325&lt;Params!$A$26)),$D$2,"")</f>
        <v/>
      </c>
      <c r="E325" s="1" t="str">
        <f>IF(AND(AND($B325&gt;=Params!$C$33,$B325&lt;Params!$F$33),AND($C325&gt;=Params!$C$32,$C325&lt;Params!$C$22)),$E$2,"")</f>
        <v>Basalt</v>
      </c>
      <c r="F325" s="4" t="str">
        <f>IF(AND($B325&gt;=Params!$F$33,$B325&lt;Params!$J$33,$C325&lt;Params!$F$22+((Params!$J$20-Params!$F$22)/(Params!$J$33-Params!$F$33))*($B325-Params!$F$33)),$F$2,"")</f>
        <v/>
      </c>
      <c r="G325" s="4" t="str">
        <f>IF(AND($B325&gt;=Params!$J$33,$B325&lt;Params!$N$33,$C325&lt;Params!$J$20+((Params!$N$18-Params!$J$20)/(Params!$N$33-Params!$J$33))*($B325-Params!$J$33)),$G$2,"")</f>
        <v/>
      </c>
      <c r="H325" s="4" t="str">
        <f>IF(AND($B325&gt;=Params!$N$33,$C325&lt;Params!$N$18+((Params!$Q$16-Params!$N$18)/(Params!$Q$33-Params!$N$33))*($B325-Params!$N$33),C$3&lt;Params!$Q$16+((Params!$S$32-Params!$Q$16)/(Params!$S$33-Params!$Q$33))*($B325-Params!$Q$33)),$H$2,"")</f>
        <v/>
      </c>
      <c r="I325" s="12" t="str">
        <f>IF(AND($B325&gt;=Params!$Q$33,$C325&gt;=Params!$Q$16+((Params!$S$32-Params!$Q$16)/(Params!$S$33-Params!$Q$33))*($B325-Params!$Q$33)),$I$2,"")</f>
        <v/>
      </c>
      <c r="J325" s="1" t="str">
        <f>IF(AND($C325&gt;=Params!$C$22,$C325&lt;Params!$C$22+((Params!$E$17-Params!$C$22)/(Params!$E$33-Params!$C$33))*($B325-Params!$C$33),$C325&lt;Params!$E$17+((Params!$F$22-Params!$E$17)/(Params!$F$33-Params!$E$33))*($B325-Params!$E$33)),$J$2,"")</f>
        <v/>
      </c>
      <c r="K325" s="1" t="str">
        <f>IF(AND($C325&gt;=Params!$E$17+((Params!$F$22-Params!$E$17)/(Params!$F$33-Params!$E$33))*($B325-Params!$E$33),$C325&gt;=Params!$F$22+((Params!$J$20-Params!$F$22)/(Params!$J$33-Params!$F$33))*($B325-Params!$F$33),$C325&lt;Params!$E$17+((Params!$H$13-Params!$E$17)/(Params!$H$33-Params!$E$33))*($B325-Params!$E$33),$C325&lt;Params!$H$13+((Params!$J$20-Params!$H$13)/(Params!$J$33-Params!$H$33))*($B325-Params!$H$33)),$K$2,"")</f>
        <v/>
      </c>
      <c r="L325" s="1" t="str">
        <f>IF(AND($C325&gt;=Params!$H$13+((Params!$J$20-Params!$H$13)/(Params!$J$33-Params!$H$33))*($B325-Params!$H$33),$C325&gt;=Params!$J$20+((Params!$N$18-Params!$J$20)/(Params!$N$33-Params!$J$33))*($B325-Params!$J$33),$C325&lt;Params!$H$13+((Params!$K$9-Params!$H$13)/(Params!$K$33-Params!$H$33))*($B325-Params!$H$33),$C325&lt;Params!$K$9+((Params!$N$18-Params!$K$9)/(Params!$N$33-Params!$K$33))*($B325-Params!$K$33)),$L$2,"")</f>
        <v/>
      </c>
      <c r="M325" s="2" t="str">
        <f>IF(AND($C325&gt;=Params!$K$9+((Params!$N$18-Params!$K$9)/(Params!$N$33-Params!$K$33))*($B325-Params!$K$33),$C325&gt;=Params!$N$18+((Params!$Q$16-Params!$N$18)/(Params!$Q$33-Params!$N355))*($B325-Params!$Q$33),$C325&lt;Params!$K$9+((Params!$L$5-Params!$K$9)/(Params!$L$33-Params!$K$33))*($B325-Params!$K$33),$C325&lt;Params!$L$5+((Params!$Q$4-Params!$L$5)/(Params!$Q$33-Params!$L$33))*($B325-Params!$L$33),$B325&lt;Params!$Q$33),$M$2,"")</f>
        <v/>
      </c>
      <c r="N325" s="3" t="str">
        <f>IF(OR(AND($C325&gt;=Params!$A$26,$B325&gt;=Params!$A$33,$B325&lt;Params!$C$33,$C325&lt;Params!$A$18+((Params!$C$13-Params!$A$18)/(Params!$C$33-Params!$A$33))*($B325-Params!$A$33)),AND($B325&gt;=Params!$C$33,$C325&gt;Params!$C$22+((Params!$E$17-Params!$C$22)/(Params!$E$33-Params!$C$33))*($B325-Params!$C$33),$C325&lt;Params!$C$13+((Params!$E$17-Params!$C$13)/(Params!$E$33-Params!$C$33))*($B325-Params!$C$33))),$N$2,"")</f>
        <v/>
      </c>
      <c r="O325" s="1" t="str">
        <f>IF(AND($C325&gt;=Params!$C$13+((Params!$E$17-Params!$C$13)/(Params!$E$33-Params!$C$33))*($B325-Params!$C$33),$C325&gt;=Params!$E$17+((Params!$H$13-Params!$E$17)/(Params!$H$33-Params!$E$33))*($B325-Params!$E$33),$C325&lt;Params!$C$13+((Params!$D$9-Params!$C$13)/(Params!$D$33-Params!$C$33))*($B325-Params!$C$33),$C325&lt;Params!$D$9+((Params!$H$13-Params!$D$9)/(Params!$H$33-Params!$D$33))*($B325-Params!$D$33)),$O$2,"")</f>
        <v/>
      </c>
      <c r="P325" s="1" t="str">
        <f>IF(AND($C325&gt;=Params!$D$9+((Params!$H$13-Params!$D$9)/(Params!$H$33-Params!$D$33))*($B325-Params!$D$33),$C325&gt;=Params!$H$13+((Params!$K$9-Params!$H$13)/(Params!$K$33-Params!$H$33))*($B325-Params!$H$33),$C325&lt;Params!$D$9+((Params!$G$4-Params!$D$9)/(Params!$G$33-Params!$D$33))*($B325-Params!$D$33),$C325&lt;Params!$G$4+((Params!$K$9-Params!$G$4)/(Params!$K$33-Params!$G$33))*($B325-Params!$G$33)),$P$2,"")</f>
        <v/>
      </c>
      <c r="Q325" s="1" t="str">
        <f>IF(AND($C325&gt;=Params!$G$4+((Params!$K$9-Params!$G$4)/(Params!$K$33-Params!$G$33))*($B325-Params!$G$33),$C325&gt;Params!$K$9+((Params!$L$5-Params!$K$9)/(Params!$L$33-Params!$K$33))*($B325-Params!$K$33),$C325&lt;Params!$G$4+((Params!$L$5-Params!$G$4)/(Params!$L$33-Params!$G$33))*($B325-Params!$G$33)),$Q$2,"")</f>
        <v/>
      </c>
      <c r="R325" s="2" t="str">
        <f>IF(AND(OR($B325&lt;Params!$A$33,AND($B325&gt;=Params!$A$33,$B325&lt;Params!$C$33,$C325&gt;=Params!$A$18+((Params!$C$13-Params!$A$18)/(Params!$C$33-Params!$A$33))*($B325-Params!$A$33)),AND($B325&gt;=Params!$C$33,$B325&lt;Params!$D$33,$C325&gt;=Params!$C$13+((Params!$D$9-Params!$C$13)/(Params!$D$33-Params!$C$33))*($B325-Params!$C$33)),AND($B325&gt;=Params!$D$33,$C325&gt;=Params!$D$9+((Params!$G$4-Params!$D$9)/(Params!$G$33-Params!$D$33))*($B325-Params!$D$33))),$C325&lt;Params!$G$4,$B325&gt;0,$C325&gt;0),$R$2,"")</f>
        <v/>
      </c>
      <c r="S325" s="18" t="str">
        <f t="shared" si="5"/>
        <v>Basalt</v>
      </c>
      <c r="T325" s="14" t="str">
        <f>IF(AND($S325&lt;&gt;$J$2,$S325&lt;&gt;$K$2,$S325&lt;&gt;$L$2),"",
IF($S325=$J$2,IF(Data!$C325&gt;=Data!$D325+2,"Hawaiite","Potassic Trachybasalt"),
IF($S325=$K$2,IF(Data!$C325&gt;=Data!$D325+2,"Mugearite","Shoshonite"),
IF($S325=$L$2,(IF(Data!$C325&gt;=Data!$D325+2,"Benmoreite","Latite")),""))))</f>
        <v/>
      </c>
    </row>
    <row r="326" spans="1:20" x14ac:dyDescent="0.2">
      <c r="A326" s="16" t="str">
        <f>Data!$A326</f>
        <v>N72</v>
      </c>
      <c r="B326" s="27">
        <f>Data!$B326</f>
        <v>50.175017501750176</v>
      </c>
      <c r="C326" s="28">
        <f>Data!$C326+Data!$D326</f>
        <v>2.5602560256025604</v>
      </c>
      <c r="D326" s="1" t="str">
        <f>IF(AND(AND($B326&gt;=Params!$A$33,$B326&lt;Params!$C$33),AND($C326&gt;=Params!$A$32,$C326&lt;Params!$A$26)),$D$2,"")</f>
        <v/>
      </c>
      <c r="E326" s="1" t="str">
        <f>IF(AND(AND($B326&gt;=Params!$C$33,$B326&lt;Params!$F$33),AND($C326&gt;=Params!$C$32,$C326&lt;Params!$C$22)),$E$2,"")</f>
        <v>Basalt</v>
      </c>
      <c r="F326" s="4" t="str">
        <f>IF(AND($B326&gt;=Params!$F$33,$B326&lt;Params!$J$33,$C326&lt;Params!$F$22+((Params!$J$20-Params!$F$22)/(Params!$J$33-Params!$F$33))*($B326-Params!$F$33)),$F$2,"")</f>
        <v/>
      </c>
      <c r="G326" s="4" t="str">
        <f>IF(AND($B326&gt;=Params!$J$33,$B326&lt;Params!$N$33,$C326&lt;Params!$J$20+((Params!$N$18-Params!$J$20)/(Params!$N$33-Params!$J$33))*($B326-Params!$J$33)),$G$2,"")</f>
        <v/>
      </c>
      <c r="H326" s="4" t="str">
        <f>IF(AND($B326&gt;=Params!$N$33,$C326&lt;Params!$N$18+((Params!$Q$16-Params!$N$18)/(Params!$Q$33-Params!$N$33))*($B326-Params!$N$33),C$3&lt;Params!$Q$16+((Params!$S$32-Params!$Q$16)/(Params!$S$33-Params!$Q$33))*($B326-Params!$Q$33)),$H$2,"")</f>
        <v/>
      </c>
      <c r="I326" s="12" t="str">
        <f>IF(AND($B326&gt;=Params!$Q$33,$C326&gt;=Params!$Q$16+((Params!$S$32-Params!$Q$16)/(Params!$S$33-Params!$Q$33))*($B326-Params!$Q$33)),$I$2,"")</f>
        <v/>
      </c>
      <c r="J326" s="1" t="str">
        <f>IF(AND($C326&gt;=Params!$C$22,$C326&lt;Params!$C$22+((Params!$E$17-Params!$C$22)/(Params!$E$33-Params!$C$33))*($B326-Params!$C$33),$C326&lt;Params!$E$17+((Params!$F$22-Params!$E$17)/(Params!$F$33-Params!$E$33))*($B326-Params!$E$33)),$J$2,"")</f>
        <v/>
      </c>
      <c r="K326" s="1" t="str">
        <f>IF(AND($C326&gt;=Params!$E$17+((Params!$F$22-Params!$E$17)/(Params!$F$33-Params!$E$33))*($B326-Params!$E$33),$C326&gt;=Params!$F$22+((Params!$J$20-Params!$F$22)/(Params!$J$33-Params!$F$33))*($B326-Params!$F$33),$C326&lt;Params!$E$17+((Params!$H$13-Params!$E$17)/(Params!$H$33-Params!$E$33))*($B326-Params!$E$33),$C326&lt;Params!$H$13+((Params!$J$20-Params!$H$13)/(Params!$J$33-Params!$H$33))*($B326-Params!$H$33)),$K$2,"")</f>
        <v/>
      </c>
      <c r="L326" s="1" t="str">
        <f>IF(AND($C326&gt;=Params!$H$13+((Params!$J$20-Params!$H$13)/(Params!$J$33-Params!$H$33))*($B326-Params!$H$33),$C326&gt;=Params!$J$20+((Params!$N$18-Params!$J$20)/(Params!$N$33-Params!$J$33))*($B326-Params!$J$33),$C326&lt;Params!$H$13+((Params!$K$9-Params!$H$13)/(Params!$K$33-Params!$H$33))*($B326-Params!$H$33),$C326&lt;Params!$K$9+((Params!$N$18-Params!$K$9)/(Params!$N$33-Params!$K$33))*($B326-Params!$K$33)),$L$2,"")</f>
        <v/>
      </c>
      <c r="M326" s="2" t="str">
        <f>IF(AND($C326&gt;=Params!$K$9+((Params!$N$18-Params!$K$9)/(Params!$N$33-Params!$K$33))*($B326-Params!$K$33),$C326&gt;=Params!$N$18+((Params!$Q$16-Params!$N$18)/(Params!$Q$33-Params!$N356))*($B326-Params!$Q$33),$C326&lt;Params!$K$9+((Params!$L$5-Params!$K$9)/(Params!$L$33-Params!$K$33))*($B326-Params!$K$33),$C326&lt;Params!$L$5+((Params!$Q$4-Params!$L$5)/(Params!$Q$33-Params!$L$33))*($B326-Params!$L$33),$B326&lt;Params!$Q$33),$M$2,"")</f>
        <v/>
      </c>
      <c r="N326" s="3" t="str">
        <f>IF(OR(AND($C326&gt;=Params!$A$26,$B326&gt;=Params!$A$33,$B326&lt;Params!$C$33,$C326&lt;Params!$A$18+((Params!$C$13-Params!$A$18)/(Params!$C$33-Params!$A$33))*($B326-Params!$A$33)),AND($B326&gt;=Params!$C$33,$C326&gt;Params!$C$22+((Params!$E$17-Params!$C$22)/(Params!$E$33-Params!$C$33))*($B326-Params!$C$33),$C326&lt;Params!$C$13+((Params!$E$17-Params!$C$13)/(Params!$E$33-Params!$C$33))*($B326-Params!$C$33))),$N$2,"")</f>
        <v/>
      </c>
      <c r="O326" s="1" t="str">
        <f>IF(AND($C326&gt;=Params!$C$13+((Params!$E$17-Params!$C$13)/(Params!$E$33-Params!$C$33))*($B326-Params!$C$33),$C326&gt;=Params!$E$17+((Params!$H$13-Params!$E$17)/(Params!$H$33-Params!$E$33))*($B326-Params!$E$33),$C326&lt;Params!$C$13+((Params!$D$9-Params!$C$13)/(Params!$D$33-Params!$C$33))*($B326-Params!$C$33),$C326&lt;Params!$D$9+((Params!$H$13-Params!$D$9)/(Params!$H$33-Params!$D$33))*($B326-Params!$D$33)),$O$2,"")</f>
        <v/>
      </c>
      <c r="P326" s="1" t="str">
        <f>IF(AND($C326&gt;=Params!$D$9+((Params!$H$13-Params!$D$9)/(Params!$H$33-Params!$D$33))*($B326-Params!$D$33),$C326&gt;=Params!$H$13+((Params!$K$9-Params!$H$13)/(Params!$K$33-Params!$H$33))*($B326-Params!$H$33),$C326&lt;Params!$D$9+((Params!$G$4-Params!$D$9)/(Params!$G$33-Params!$D$33))*($B326-Params!$D$33),$C326&lt;Params!$G$4+((Params!$K$9-Params!$G$4)/(Params!$K$33-Params!$G$33))*($B326-Params!$G$33)),$P$2,"")</f>
        <v/>
      </c>
      <c r="Q326" s="1" t="str">
        <f>IF(AND($C326&gt;=Params!$G$4+((Params!$K$9-Params!$G$4)/(Params!$K$33-Params!$G$33))*($B326-Params!$G$33),$C326&gt;Params!$K$9+((Params!$L$5-Params!$K$9)/(Params!$L$33-Params!$K$33))*($B326-Params!$K$33),$C326&lt;Params!$G$4+((Params!$L$5-Params!$G$4)/(Params!$L$33-Params!$G$33))*($B326-Params!$G$33)),$Q$2,"")</f>
        <v/>
      </c>
      <c r="R326" s="2" t="str">
        <f>IF(AND(OR($B326&lt;Params!$A$33,AND($B326&gt;=Params!$A$33,$B326&lt;Params!$C$33,$C326&gt;=Params!$A$18+((Params!$C$13-Params!$A$18)/(Params!$C$33-Params!$A$33))*($B326-Params!$A$33)),AND($B326&gt;=Params!$C$33,$B326&lt;Params!$D$33,$C326&gt;=Params!$C$13+((Params!$D$9-Params!$C$13)/(Params!$D$33-Params!$C$33))*($B326-Params!$C$33)),AND($B326&gt;=Params!$D$33,$C326&gt;=Params!$D$9+((Params!$G$4-Params!$D$9)/(Params!$G$33-Params!$D$33))*($B326-Params!$D$33))),$C326&lt;Params!$G$4,$B326&gt;0,$C326&gt;0),$R$2,"")</f>
        <v/>
      </c>
      <c r="S326" s="18" t="str">
        <f t="shared" si="5"/>
        <v>Basalt</v>
      </c>
      <c r="T326" s="14" t="str">
        <f>IF(AND($S326&lt;&gt;$J$2,$S326&lt;&gt;$K$2,$S326&lt;&gt;$L$2),"",
IF($S326=$J$2,IF(Data!$C326&gt;=Data!$D326+2,"Hawaiite","Potassic Trachybasalt"),
IF($S326=$K$2,IF(Data!$C326&gt;=Data!$D326+2,"Mugearite","Shoshonite"),
IF($S326=$L$2,(IF(Data!$C326&gt;=Data!$D326+2,"Benmoreite","Latite")),""))))</f>
        <v/>
      </c>
    </row>
    <row r="327" spans="1:20" x14ac:dyDescent="0.2">
      <c r="A327" s="16" t="str">
        <f>Data!$A327</f>
        <v>N72</v>
      </c>
      <c r="B327" s="27">
        <f>Data!$B327</f>
        <v>50.175017501750176</v>
      </c>
      <c r="C327" s="28">
        <f>Data!$C327+Data!$D327</f>
        <v>2.5602560256025604</v>
      </c>
      <c r="D327" s="1" t="str">
        <f>IF(AND(AND($B327&gt;=Params!$A$33,$B327&lt;Params!$C$33),AND($C327&gt;=Params!$A$32,$C327&lt;Params!$A$26)),$D$2,"")</f>
        <v/>
      </c>
      <c r="E327" s="1" t="str">
        <f>IF(AND(AND($B327&gt;=Params!$C$33,$B327&lt;Params!$F$33),AND($C327&gt;=Params!$C$32,$C327&lt;Params!$C$22)),$E$2,"")</f>
        <v>Basalt</v>
      </c>
      <c r="F327" s="4" t="str">
        <f>IF(AND($B327&gt;=Params!$F$33,$B327&lt;Params!$J$33,$C327&lt;Params!$F$22+((Params!$J$20-Params!$F$22)/(Params!$J$33-Params!$F$33))*($B327-Params!$F$33)),$F$2,"")</f>
        <v/>
      </c>
      <c r="G327" s="4" t="str">
        <f>IF(AND($B327&gt;=Params!$J$33,$B327&lt;Params!$N$33,$C327&lt;Params!$J$20+((Params!$N$18-Params!$J$20)/(Params!$N$33-Params!$J$33))*($B327-Params!$J$33)),$G$2,"")</f>
        <v/>
      </c>
      <c r="H327" s="4" t="str">
        <f>IF(AND($B327&gt;=Params!$N$33,$C327&lt;Params!$N$18+((Params!$Q$16-Params!$N$18)/(Params!$Q$33-Params!$N$33))*($B327-Params!$N$33),C$3&lt;Params!$Q$16+((Params!$S$32-Params!$Q$16)/(Params!$S$33-Params!$Q$33))*($B327-Params!$Q$33)),$H$2,"")</f>
        <v/>
      </c>
      <c r="I327" s="12" t="str">
        <f>IF(AND($B327&gt;=Params!$Q$33,$C327&gt;=Params!$Q$16+((Params!$S$32-Params!$Q$16)/(Params!$S$33-Params!$Q$33))*($B327-Params!$Q$33)),$I$2,"")</f>
        <v/>
      </c>
      <c r="J327" s="1" t="str">
        <f>IF(AND($C327&gt;=Params!$C$22,$C327&lt;Params!$C$22+((Params!$E$17-Params!$C$22)/(Params!$E$33-Params!$C$33))*($B327-Params!$C$33),$C327&lt;Params!$E$17+((Params!$F$22-Params!$E$17)/(Params!$F$33-Params!$E$33))*($B327-Params!$E$33)),$J$2,"")</f>
        <v/>
      </c>
      <c r="K327" s="1" t="str">
        <f>IF(AND($C327&gt;=Params!$E$17+((Params!$F$22-Params!$E$17)/(Params!$F$33-Params!$E$33))*($B327-Params!$E$33),$C327&gt;=Params!$F$22+((Params!$J$20-Params!$F$22)/(Params!$J$33-Params!$F$33))*($B327-Params!$F$33),$C327&lt;Params!$E$17+((Params!$H$13-Params!$E$17)/(Params!$H$33-Params!$E$33))*($B327-Params!$E$33),$C327&lt;Params!$H$13+((Params!$J$20-Params!$H$13)/(Params!$J$33-Params!$H$33))*($B327-Params!$H$33)),$K$2,"")</f>
        <v/>
      </c>
      <c r="L327" s="1" t="str">
        <f>IF(AND($C327&gt;=Params!$H$13+((Params!$J$20-Params!$H$13)/(Params!$J$33-Params!$H$33))*($B327-Params!$H$33),$C327&gt;=Params!$J$20+((Params!$N$18-Params!$J$20)/(Params!$N$33-Params!$J$33))*($B327-Params!$J$33),$C327&lt;Params!$H$13+((Params!$K$9-Params!$H$13)/(Params!$K$33-Params!$H$33))*($B327-Params!$H$33),$C327&lt;Params!$K$9+((Params!$N$18-Params!$K$9)/(Params!$N$33-Params!$K$33))*($B327-Params!$K$33)),$L$2,"")</f>
        <v/>
      </c>
      <c r="M327" s="2" t="str">
        <f>IF(AND($C327&gt;=Params!$K$9+((Params!$N$18-Params!$K$9)/(Params!$N$33-Params!$K$33))*($B327-Params!$K$33),$C327&gt;=Params!$N$18+((Params!$Q$16-Params!$N$18)/(Params!$Q$33-Params!$N357))*($B327-Params!$Q$33),$C327&lt;Params!$K$9+((Params!$L$5-Params!$K$9)/(Params!$L$33-Params!$K$33))*($B327-Params!$K$33),$C327&lt;Params!$L$5+((Params!$Q$4-Params!$L$5)/(Params!$Q$33-Params!$L$33))*($B327-Params!$L$33),$B327&lt;Params!$Q$33),$M$2,"")</f>
        <v/>
      </c>
      <c r="N327" s="3" t="str">
        <f>IF(OR(AND($C327&gt;=Params!$A$26,$B327&gt;=Params!$A$33,$B327&lt;Params!$C$33,$C327&lt;Params!$A$18+((Params!$C$13-Params!$A$18)/(Params!$C$33-Params!$A$33))*($B327-Params!$A$33)),AND($B327&gt;=Params!$C$33,$C327&gt;Params!$C$22+((Params!$E$17-Params!$C$22)/(Params!$E$33-Params!$C$33))*($B327-Params!$C$33),$C327&lt;Params!$C$13+((Params!$E$17-Params!$C$13)/(Params!$E$33-Params!$C$33))*($B327-Params!$C$33))),$N$2,"")</f>
        <v/>
      </c>
      <c r="O327" s="1" t="str">
        <f>IF(AND($C327&gt;=Params!$C$13+((Params!$E$17-Params!$C$13)/(Params!$E$33-Params!$C$33))*($B327-Params!$C$33),$C327&gt;=Params!$E$17+((Params!$H$13-Params!$E$17)/(Params!$H$33-Params!$E$33))*($B327-Params!$E$33),$C327&lt;Params!$C$13+((Params!$D$9-Params!$C$13)/(Params!$D$33-Params!$C$33))*($B327-Params!$C$33),$C327&lt;Params!$D$9+((Params!$H$13-Params!$D$9)/(Params!$H$33-Params!$D$33))*($B327-Params!$D$33)),$O$2,"")</f>
        <v/>
      </c>
      <c r="P327" s="1" t="str">
        <f>IF(AND($C327&gt;=Params!$D$9+((Params!$H$13-Params!$D$9)/(Params!$H$33-Params!$D$33))*($B327-Params!$D$33),$C327&gt;=Params!$H$13+((Params!$K$9-Params!$H$13)/(Params!$K$33-Params!$H$33))*($B327-Params!$H$33),$C327&lt;Params!$D$9+((Params!$G$4-Params!$D$9)/(Params!$G$33-Params!$D$33))*($B327-Params!$D$33),$C327&lt;Params!$G$4+((Params!$K$9-Params!$G$4)/(Params!$K$33-Params!$G$33))*($B327-Params!$G$33)),$P$2,"")</f>
        <v/>
      </c>
      <c r="Q327" s="1" t="str">
        <f>IF(AND($C327&gt;=Params!$G$4+((Params!$K$9-Params!$G$4)/(Params!$K$33-Params!$G$33))*($B327-Params!$G$33),$C327&gt;Params!$K$9+((Params!$L$5-Params!$K$9)/(Params!$L$33-Params!$K$33))*($B327-Params!$K$33),$C327&lt;Params!$G$4+((Params!$L$5-Params!$G$4)/(Params!$L$33-Params!$G$33))*($B327-Params!$G$33)),$Q$2,"")</f>
        <v/>
      </c>
      <c r="R327" s="2" t="str">
        <f>IF(AND(OR($B327&lt;Params!$A$33,AND($B327&gt;=Params!$A$33,$B327&lt;Params!$C$33,$C327&gt;=Params!$A$18+((Params!$C$13-Params!$A$18)/(Params!$C$33-Params!$A$33))*($B327-Params!$A$33)),AND($B327&gt;=Params!$C$33,$B327&lt;Params!$D$33,$C327&gt;=Params!$C$13+((Params!$D$9-Params!$C$13)/(Params!$D$33-Params!$C$33))*($B327-Params!$C$33)),AND($B327&gt;=Params!$D$33,$C327&gt;=Params!$D$9+((Params!$G$4-Params!$D$9)/(Params!$G$33-Params!$D$33))*($B327-Params!$D$33))),$C327&lt;Params!$G$4,$B327&gt;0,$C327&gt;0),$R$2,"")</f>
        <v/>
      </c>
      <c r="S327" s="18" t="str">
        <f t="shared" si="5"/>
        <v>Basalt</v>
      </c>
      <c r="T327" s="14" t="str">
        <f>IF(AND($S327&lt;&gt;$J$2,$S327&lt;&gt;$K$2,$S327&lt;&gt;$L$2),"",
IF($S327=$J$2,IF(Data!$C327&gt;=Data!$D327+2,"Hawaiite","Potassic Trachybasalt"),
IF($S327=$K$2,IF(Data!$C327&gt;=Data!$D327+2,"Mugearite","Shoshonite"),
IF($S327=$L$2,(IF(Data!$C327&gt;=Data!$D327+2,"Benmoreite","Latite")),""))))</f>
        <v/>
      </c>
    </row>
    <row r="328" spans="1:20" x14ac:dyDescent="0.2">
      <c r="A328" s="16" t="str">
        <f>Data!$A328</f>
        <v>N72</v>
      </c>
      <c r="B328" s="27">
        <f>Data!$B328</f>
        <v>50.175017501750176</v>
      </c>
      <c r="C328" s="28">
        <f>Data!$C328+Data!$D328</f>
        <v>2.5602560256025604</v>
      </c>
      <c r="D328" s="1" t="str">
        <f>IF(AND(AND($B328&gt;=Params!$A$33,$B328&lt;Params!$C$33),AND($C328&gt;=Params!$A$32,$C328&lt;Params!$A$26)),$D$2,"")</f>
        <v/>
      </c>
      <c r="E328" s="1" t="str">
        <f>IF(AND(AND($B328&gt;=Params!$C$33,$B328&lt;Params!$F$33),AND($C328&gt;=Params!$C$32,$C328&lt;Params!$C$22)),$E$2,"")</f>
        <v>Basalt</v>
      </c>
      <c r="F328" s="4" t="str">
        <f>IF(AND($B328&gt;=Params!$F$33,$B328&lt;Params!$J$33,$C328&lt;Params!$F$22+((Params!$J$20-Params!$F$22)/(Params!$J$33-Params!$F$33))*($B328-Params!$F$33)),$F$2,"")</f>
        <v/>
      </c>
      <c r="G328" s="4" t="str">
        <f>IF(AND($B328&gt;=Params!$J$33,$B328&lt;Params!$N$33,$C328&lt;Params!$J$20+((Params!$N$18-Params!$J$20)/(Params!$N$33-Params!$J$33))*($B328-Params!$J$33)),$G$2,"")</f>
        <v/>
      </c>
      <c r="H328" s="4" t="str">
        <f>IF(AND($B328&gt;=Params!$N$33,$C328&lt;Params!$N$18+((Params!$Q$16-Params!$N$18)/(Params!$Q$33-Params!$N$33))*($B328-Params!$N$33),C$3&lt;Params!$Q$16+((Params!$S$32-Params!$Q$16)/(Params!$S$33-Params!$Q$33))*($B328-Params!$Q$33)),$H$2,"")</f>
        <v/>
      </c>
      <c r="I328" s="12" t="str">
        <f>IF(AND($B328&gt;=Params!$Q$33,$C328&gt;=Params!$Q$16+((Params!$S$32-Params!$Q$16)/(Params!$S$33-Params!$Q$33))*($B328-Params!$Q$33)),$I$2,"")</f>
        <v/>
      </c>
      <c r="J328" s="1" t="str">
        <f>IF(AND($C328&gt;=Params!$C$22,$C328&lt;Params!$C$22+((Params!$E$17-Params!$C$22)/(Params!$E$33-Params!$C$33))*($B328-Params!$C$33),$C328&lt;Params!$E$17+((Params!$F$22-Params!$E$17)/(Params!$F$33-Params!$E$33))*($B328-Params!$E$33)),$J$2,"")</f>
        <v/>
      </c>
      <c r="K328" s="1" t="str">
        <f>IF(AND($C328&gt;=Params!$E$17+((Params!$F$22-Params!$E$17)/(Params!$F$33-Params!$E$33))*($B328-Params!$E$33),$C328&gt;=Params!$F$22+((Params!$J$20-Params!$F$22)/(Params!$J$33-Params!$F$33))*($B328-Params!$F$33),$C328&lt;Params!$E$17+((Params!$H$13-Params!$E$17)/(Params!$H$33-Params!$E$33))*($B328-Params!$E$33),$C328&lt;Params!$H$13+((Params!$J$20-Params!$H$13)/(Params!$J$33-Params!$H$33))*($B328-Params!$H$33)),$K$2,"")</f>
        <v/>
      </c>
      <c r="L328" s="1" t="str">
        <f>IF(AND($C328&gt;=Params!$H$13+((Params!$J$20-Params!$H$13)/(Params!$J$33-Params!$H$33))*($B328-Params!$H$33),$C328&gt;=Params!$J$20+((Params!$N$18-Params!$J$20)/(Params!$N$33-Params!$J$33))*($B328-Params!$J$33),$C328&lt;Params!$H$13+((Params!$K$9-Params!$H$13)/(Params!$K$33-Params!$H$33))*($B328-Params!$H$33),$C328&lt;Params!$K$9+((Params!$N$18-Params!$K$9)/(Params!$N$33-Params!$K$33))*($B328-Params!$K$33)),$L$2,"")</f>
        <v/>
      </c>
      <c r="M328" s="2" t="str">
        <f>IF(AND($C328&gt;=Params!$K$9+((Params!$N$18-Params!$K$9)/(Params!$N$33-Params!$K$33))*($B328-Params!$K$33),$C328&gt;=Params!$N$18+((Params!$Q$16-Params!$N$18)/(Params!$Q$33-Params!$N358))*($B328-Params!$Q$33),$C328&lt;Params!$K$9+((Params!$L$5-Params!$K$9)/(Params!$L$33-Params!$K$33))*($B328-Params!$K$33),$C328&lt;Params!$L$5+((Params!$Q$4-Params!$L$5)/(Params!$Q$33-Params!$L$33))*($B328-Params!$L$33),$B328&lt;Params!$Q$33),$M$2,"")</f>
        <v/>
      </c>
      <c r="N328" s="3" t="str">
        <f>IF(OR(AND($C328&gt;=Params!$A$26,$B328&gt;=Params!$A$33,$B328&lt;Params!$C$33,$C328&lt;Params!$A$18+((Params!$C$13-Params!$A$18)/(Params!$C$33-Params!$A$33))*($B328-Params!$A$33)),AND($B328&gt;=Params!$C$33,$C328&gt;Params!$C$22+((Params!$E$17-Params!$C$22)/(Params!$E$33-Params!$C$33))*($B328-Params!$C$33),$C328&lt;Params!$C$13+((Params!$E$17-Params!$C$13)/(Params!$E$33-Params!$C$33))*($B328-Params!$C$33))),$N$2,"")</f>
        <v/>
      </c>
      <c r="O328" s="1" t="str">
        <f>IF(AND($C328&gt;=Params!$C$13+((Params!$E$17-Params!$C$13)/(Params!$E$33-Params!$C$33))*($B328-Params!$C$33),$C328&gt;=Params!$E$17+((Params!$H$13-Params!$E$17)/(Params!$H$33-Params!$E$33))*($B328-Params!$E$33),$C328&lt;Params!$C$13+((Params!$D$9-Params!$C$13)/(Params!$D$33-Params!$C$33))*($B328-Params!$C$33),$C328&lt;Params!$D$9+((Params!$H$13-Params!$D$9)/(Params!$H$33-Params!$D$33))*($B328-Params!$D$33)),$O$2,"")</f>
        <v/>
      </c>
      <c r="P328" s="1" t="str">
        <f>IF(AND($C328&gt;=Params!$D$9+((Params!$H$13-Params!$D$9)/(Params!$H$33-Params!$D$33))*($B328-Params!$D$33),$C328&gt;=Params!$H$13+((Params!$K$9-Params!$H$13)/(Params!$K$33-Params!$H$33))*($B328-Params!$H$33),$C328&lt;Params!$D$9+((Params!$G$4-Params!$D$9)/(Params!$G$33-Params!$D$33))*($B328-Params!$D$33),$C328&lt;Params!$G$4+((Params!$K$9-Params!$G$4)/(Params!$K$33-Params!$G$33))*($B328-Params!$G$33)),$P$2,"")</f>
        <v/>
      </c>
      <c r="Q328" s="1" t="str">
        <f>IF(AND($C328&gt;=Params!$G$4+((Params!$K$9-Params!$G$4)/(Params!$K$33-Params!$G$33))*($B328-Params!$G$33),$C328&gt;Params!$K$9+((Params!$L$5-Params!$K$9)/(Params!$L$33-Params!$K$33))*($B328-Params!$K$33),$C328&lt;Params!$G$4+((Params!$L$5-Params!$G$4)/(Params!$L$33-Params!$G$33))*($B328-Params!$G$33)),$Q$2,"")</f>
        <v/>
      </c>
      <c r="R328" s="2" t="str">
        <f>IF(AND(OR($B328&lt;Params!$A$33,AND($B328&gt;=Params!$A$33,$B328&lt;Params!$C$33,$C328&gt;=Params!$A$18+((Params!$C$13-Params!$A$18)/(Params!$C$33-Params!$A$33))*($B328-Params!$A$33)),AND($B328&gt;=Params!$C$33,$B328&lt;Params!$D$33,$C328&gt;=Params!$C$13+((Params!$D$9-Params!$C$13)/(Params!$D$33-Params!$C$33))*($B328-Params!$C$33)),AND($B328&gt;=Params!$D$33,$C328&gt;=Params!$D$9+((Params!$G$4-Params!$D$9)/(Params!$G$33-Params!$D$33))*($B328-Params!$D$33))),$C328&lt;Params!$G$4,$B328&gt;0,$C328&gt;0),$R$2,"")</f>
        <v/>
      </c>
      <c r="S328" s="18" t="str">
        <f t="shared" si="5"/>
        <v>Basalt</v>
      </c>
      <c r="T328" s="14" t="str">
        <f>IF(AND($S328&lt;&gt;$J$2,$S328&lt;&gt;$K$2,$S328&lt;&gt;$L$2),"",
IF($S328=$J$2,IF(Data!$C328&gt;=Data!$D328+2,"Hawaiite","Potassic Trachybasalt"),
IF($S328=$K$2,IF(Data!$C328&gt;=Data!$D328+2,"Mugearite","Shoshonite"),
IF($S328=$L$2,(IF(Data!$C328&gt;=Data!$D328+2,"Benmoreite","Latite")),""))))</f>
        <v/>
      </c>
    </row>
    <row r="329" spans="1:20" x14ac:dyDescent="0.2">
      <c r="A329" s="16" t="str">
        <f>Data!$A329</f>
        <v>N72</v>
      </c>
      <c r="B329" s="27">
        <f>Data!$B329</f>
        <v>50.175017501750176</v>
      </c>
      <c r="C329" s="28">
        <f>Data!$C329+Data!$D329</f>
        <v>2.5602560256025604</v>
      </c>
      <c r="D329" s="1" t="str">
        <f>IF(AND(AND($B329&gt;=Params!$A$33,$B329&lt;Params!$C$33),AND($C329&gt;=Params!$A$32,$C329&lt;Params!$A$26)),$D$2,"")</f>
        <v/>
      </c>
      <c r="E329" s="1" t="str">
        <f>IF(AND(AND($B329&gt;=Params!$C$33,$B329&lt;Params!$F$33),AND($C329&gt;=Params!$C$32,$C329&lt;Params!$C$22)),$E$2,"")</f>
        <v>Basalt</v>
      </c>
      <c r="F329" s="4" t="str">
        <f>IF(AND($B329&gt;=Params!$F$33,$B329&lt;Params!$J$33,$C329&lt;Params!$F$22+((Params!$J$20-Params!$F$22)/(Params!$J$33-Params!$F$33))*($B329-Params!$F$33)),$F$2,"")</f>
        <v/>
      </c>
      <c r="G329" s="4" t="str">
        <f>IF(AND($B329&gt;=Params!$J$33,$B329&lt;Params!$N$33,$C329&lt;Params!$J$20+((Params!$N$18-Params!$J$20)/(Params!$N$33-Params!$J$33))*($B329-Params!$J$33)),$G$2,"")</f>
        <v/>
      </c>
      <c r="H329" s="4" t="str">
        <f>IF(AND($B329&gt;=Params!$N$33,$C329&lt;Params!$N$18+((Params!$Q$16-Params!$N$18)/(Params!$Q$33-Params!$N$33))*($B329-Params!$N$33),C$3&lt;Params!$Q$16+((Params!$S$32-Params!$Q$16)/(Params!$S$33-Params!$Q$33))*($B329-Params!$Q$33)),$H$2,"")</f>
        <v/>
      </c>
      <c r="I329" s="12" t="str">
        <f>IF(AND($B329&gt;=Params!$Q$33,$C329&gt;=Params!$Q$16+((Params!$S$32-Params!$Q$16)/(Params!$S$33-Params!$Q$33))*($B329-Params!$Q$33)),$I$2,"")</f>
        <v/>
      </c>
      <c r="J329" s="1" t="str">
        <f>IF(AND($C329&gt;=Params!$C$22,$C329&lt;Params!$C$22+((Params!$E$17-Params!$C$22)/(Params!$E$33-Params!$C$33))*($B329-Params!$C$33),$C329&lt;Params!$E$17+((Params!$F$22-Params!$E$17)/(Params!$F$33-Params!$E$33))*($B329-Params!$E$33)),$J$2,"")</f>
        <v/>
      </c>
      <c r="K329" s="1" t="str">
        <f>IF(AND($C329&gt;=Params!$E$17+((Params!$F$22-Params!$E$17)/(Params!$F$33-Params!$E$33))*($B329-Params!$E$33),$C329&gt;=Params!$F$22+((Params!$J$20-Params!$F$22)/(Params!$J$33-Params!$F$33))*($B329-Params!$F$33),$C329&lt;Params!$E$17+((Params!$H$13-Params!$E$17)/(Params!$H$33-Params!$E$33))*($B329-Params!$E$33),$C329&lt;Params!$H$13+((Params!$J$20-Params!$H$13)/(Params!$J$33-Params!$H$33))*($B329-Params!$H$33)),$K$2,"")</f>
        <v/>
      </c>
      <c r="L329" s="1" t="str">
        <f>IF(AND($C329&gt;=Params!$H$13+((Params!$J$20-Params!$H$13)/(Params!$J$33-Params!$H$33))*($B329-Params!$H$33),$C329&gt;=Params!$J$20+((Params!$N$18-Params!$J$20)/(Params!$N$33-Params!$J$33))*($B329-Params!$J$33),$C329&lt;Params!$H$13+((Params!$K$9-Params!$H$13)/(Params!$K$33-Params!$H$33))*($B329-Params!$H$33),$C329&lt;Params!$K$9+((Params!$N$18-Params!$K$9)/(Params!$N$33-Params!$K$33))*($B329-Params!$K$33)),$L$2,"")</f>
        <v/>
      </c>
      <c r="M329" s="2" t="str">
        <f>IF(AND($C329&gt;=Params!$K$9+((Params!$N$18-Params!$K$9)/(Params!$N$33-Params!$K$33))*($B329-Params!$K$33),$C329&gt;=Params!$N$18+((Params!$Q$16-Params!$N$18)/(Params!$Q$33-Params!$N359))*($B329-Params!$Q$33),$C329&lt;Params!$K$9+((Params!$L$5-Params!$K$9)/(Params!$L$33-Params!$K$33))*($B329-Params!$K$33),$C329&lt;Params!$L$5+((Params!$Q$4-Params!$L$5)/(Params!$Q$33-Params!$L$33))*($B329-Params!$L$33),$B329&lt;Params!$Q$33),$M$2,"")</f>
        <v/>
      </c>
      <c r="N329" s="3" t="str">
        <f>IF(OR(AND($C329&gt;=Params!$A$26,$B329&gt;=Params!$A$33,$B329&lt;Params!$C$33,$C329&lt;Params!$A$18+((Params!$C$13-Params!$A$18)/(Params!$C$33-Params!$A$33))*($B329-Params!$A$33)),AND($B329&gt;=Params!$C$33,$C329&gt;Params!$C$22+((Params!$E$17-Params!$C$22)/(Params!$E$33-Params!$C$33))*($B329-Params!$C$33),$C329&lt;Params!$C$13+((Params!$E$17-Params!$C$13)/(Params!$E$33-Params!$C$33))*($B329-Params!$C$33))),$N$2,"")</f>
        <v/>
      </c>
      <c r="O329" s="1" t="str">
        <f>IF(AND($C329&gt;=Params!$C$13+((Params!$E$17-Params!$C$13)/(Params!$E$33-Params!$C$33))*($B329-Params!$C$33),$C329&gt;=Params!$E$17+((Params!$H$13-Params!$E$17)/(Params!$H$33-Params!$E$33))*($B329-Params!$E$33),$C329&lt;Params!$C$13+((Params!$D$9-Params!$C$13)/(Params!$D$33-Params!$C$33))*($B329-Params!$C$33),$C329&lt;Params!$D$9+((Params!$H$13-Params!$D$9)/(Params!$H$33-Params!$D$33))*($B329-Params!$D$33)),$O$2,"")</f>
        <v/>
      </c>
      <c r="P329" s="1" t="str">
        <f>IF(AND($C329&gt;=Params!$D$9+((Params!$H$13-Params!$D$9)/(Params!$H$33-Params!$D$33))*($B329-Params!$D$33),$C329&gt;=Params!$H$13+((Params!$K$9-Params!$H$13)/(Params!$K$33-Params!$H$33))*($B329-Params!$H$33),$C329&lt;Params!$D$9+((Params!$G$4-Params!$D$9)/(Params!$G$33-Params!$D$33))*($B329-Params!$D$33),$C329&lt;Params!$G$4+((Params!$K$9-Params!$G$4)/(Params!$K$33-Params!$G$33))*($B329-Params!$G$33)),$P$2,"")</f>
        <v/>
      </c>
      <c r="Q329" s="1" t="str">
        <f>IF(AND($C329&gt;=Params!$G$4+((Params!$K$9-Params!$G$4)/(Params!$K$33-Params!$G$33))*($B329-Params!$G$33),$C329&gt;Params!$K$9+((Params!$L$5-Params!$K$9)/(Params!$L$33-Params!$K$33))*($B329-Params!$K$33),$C329&lt;Params!$G$4+((Params!$L$5-Params!$G$4)/(Params!$L$33-Params!$G$33))*($B329-Params!$G$33)),$Q$2,"")</f>
        <v/>
      </c>
      <c r="R329" s="2" t="str">
        <f>IF(AND(OR($B329&lt;Params!$A$33,AND($B329&gt;=Params!$A$33,$B329&lt;Params!$C$33,$C329&gt;=Params!$A$18+((Params!$C$13-Params!$A$18)/(Params!$C$33-Params!$A$33))*($B329-Params!$A$33)),AND($B329&gt;=Params!$C$33,$B329&lt;Params!$D$33,$C329&gt;=Params!$C$13+((Params!$D$9-Params!$C$13)/(Params!$D$33-Params!$C$33))*($B329-Params!$C$33)),AND($B329&gt;=Params!$D$33,$C329&gt;=Params!$D$9+((Params!$G$4-Params!$D$9)/(Params!$G$33-Params!$D$33))*($B329-Params!$D$33))),$C329&lt;Params!$G$4,$B329&gt;0,$C329&gt;0),$R$2,"")</f>
        <v/>
      </c>
      <c r="S329" s="18" t="str">
        <f t="shared" si="5"/>
        <v>Basalt</v>
      </c>
      <c r="T329" s="14" t="str">
        <f>IF(AND($S329&lt;&gt;$J$2,$S329&lt;&gt;$K$2,$S329&lt;&gt;$L$2),"",
IF($S329=$J$2,IF(Data!$C329&gt;=Data!$D329+2,"Hawaiite","Potassic Trachybasalt"),
IF($S329=$K$2,IF(Data!$C329&gt;=Data!$D329+2,"Mugearite","Shoshonite"),
IF($S329=$L$2,(IF(Data!$C329&gt;=Data!$D329+2,"Benmoreite","Latite")),""))))</f>
        <v/>
      </c>
    </row>
    <row r="330" spans="1:20" x14ac:dyDescent="0.2">
      <c r="A330" s="16" t="str">
        <f>Data!$A330</f>
        <v>Iacono-Marziano et al 2008</v>
      </c>
      <c r="B330" s="27">
        <f>Data!$B330</f>
        <v>50.26</v>
      </c>
      <c r="C330" s="28">
        <f>Data!$C330+Data!$D330</f>
        <v>4.3599999999999994</v>
      </c>
      <c r="D330" s="1" t="str">
        <f>IF(AND(AND($B330&gt;=Params!$A$33,$B330&lt;Params!$C$33),AND($C330&gt;=Params!$A$32,$C330&lt;Params!$A$26)),$D$2,"")</f>
        <v/>
      </c>
      <c r="E330" s="1" t="str">
        <f>IF(AND(AND($B330&gt;=Params!$C$33,$B330&lt;Params!$F$33),AND($C330&gt;=Params!$C$32,$C330&lt;Params!$C$22)),$E$2,"")</f>
        <v>Basalt</v>
      </c>
      <c r="F330" s="4" t="str">
        <f>IF(AND($B330&gt;=Params!$F$33,$B330&lt;Params!$J$33,$C330&lt;Params!$F$22+((Params!$J$20-Params!$F$22)/(Params!$J$33-Params!$F$33))*($B330-Params!$F$33)),$F$2,"")</f>
        <v/>
      </c>
      <c r="G330" s="4" t="str">
        <f>IF(AND($B330&gt;=Params!$J$33,$B330&lt;Params!$N$33,$C330&lt;Params!$J$20+((Params!$N$18-Params!$J$20)/(Params!$N$33-Params!$J$33))*($B330-Params!$J$33)),$G$2,"")</f>
        <v/>
      </c>
      <c r="H330" s="4" t="str">
        <f>IF(AND($B330&gt;=Params!$N$33,$C330&lt;Params!$N$18+((Params!$Q$16-Params!$N$18)/(Params!$Q$33-Params!$N$33))*($B330-Params!$N$33),C$3&lt;Params!$Q$16+((Params!$S$32-Params!$Q$16)/(Params!$S$33-Params!$Q$33))*($B330-Params!$Q$33)),$H$2,"")</f>
        <v/>
      </c>
      <c r="I330" s="12" t="str">
        <f>IF(AND($B330&gt;=Params!$Q$33,$C330&gt;=Params!$Q$16+((Params!$S$32-Params!$Q$16)/(Params!$S$33-Params!$Q$33))*($B330-Params!$Q$33)),$I$2,"")</f>
        <v/>
      </c>
      <c r="J330" s="1" t="str">
        <f>IF(AND($C330&gt;=Params!$C$22,$C330&lt;Params!$C$22+((Params!$E$17-Params!$C$22)/(Params!$E$33-Params!$C$33))*($B330-Params!$C$33),$C330&lt;Params!$E$17+((Params!$F$22-Params!$E$17)/(Params!$F$33-Params!$E$33))*($B330-Params!$E$33)),$J$2,"")</f>
        <v/>
      </c>
      <c r="K330" s="1" t="str">
        <f>IF(AND($C330&gt;=Params!$E$17+((Params!$F$22-Params!$E$17)/(Params!$F$33-Params!$E$33))*($B330-Params!$E$33),$C330&gt;=Params!$F$22+((Params!$J$20-Params!$F$22)/(Params!$J$33-Params!$F$33))*($B330-Params!$F$33),$C330&lt;Params!$E$17+((Params!$H$13-Params!$E$17)/(Params!$H$33-Params!$E$33))*($B330-Params!$E$33),$C330&lt;Params!$H$13+((Params!$J$20-Params!$H$13)/(Params!$J$33-Params!$H$33))*($B330-Params!$H$33)),$K$2,"")</f>
        <v/>
      </c>
      <c r="L330" s="1" t="str">
        <f>IF(AND($C330&gt;=Params!$H$13+((Params!$J$20-Params!$H$13)/(Params!$J$33-Params!$H$33))*($B330-Params!$H$33),$C330&gt;=Params!$J$20+((Params!$N$18-Params!$J$20)/(Params!$N$33-Params!$J$33))*($B330-Params!$J$33),$C330&lt;Params!$H$13+((Params!$K$9-Params!$H$13)/(Params!$K$33-Params!$H$33))*($B330-Params!$H$33),$C330&lt;Params!$K$9+((Params!$N$18-Params!$K$9)/(Params!$N$33-Params!$K$33))*($B330-Params!$K$33)),$L$2,"")</f>
        <v/>
      </c>
      <c r="M330" s="2" t="str">
        <f>IF(AND($C330&gt;=Params!$K$9+((Params!$N$18-Params!$K$9)/(Params!$N$33-Params!$K$33))*($B330-Params!$K$33),$C330&gt;=Params!$N$18+((Params!$Q$16-Params!$N$18)/(Params!$Q$33-Params!$N360))*($B330-Params!$Q$33),$C330&lt;Params!$K$9+((Params!$L$5-Params!$K$9)/(Params!$L$33-Params!$K$33))*($B330-Params!$K$33),$C330&lt;Params!$L$5+((Params!$Q$4-Params!$L$5)/(Params!$Q$33-Params!$L$33))*($B330-Params!$L$33),$B330&lt;Params!$Q$33),$M$2,"")</f>
        <v/>
      </c>
      <c r="N330" s="3" t="str">
        <f>IF(OR(AND($C330&gt;=Params!$A$26,$B330&gt;=Params!$A$33,$B330&lt;Params!$C$33,$C330&lt;Params!$A$18+((Params!$C$13-Params!$A$18)/(Params!$C$33-Params!$A$33))*($B330-Params!$A$33)),AND($B330&gt;=Params!$C$33,$C330&gt;Params!$C$22+((Params!$E$17-Params!$C$22)/(Params!$E$33-Params!$C$33))*($B330-Params!$C$33),$C330&lt;Params!$C$13+((Params!$E$17-Params!$C$13)/(Params!$E$33-Params!$C$33))*($B330-Params!$C$33))),$N$2,"")</f>
        <v/>
      </c>
      <c r="O330" s="1" t="str">
        <f>IF(AND($C330&gt;=Params!$C$13+((Params!$E$17-Params!$C$13)/(Params!$E$33-Params!$C$33))*($B330-Params!$C$33),$C330&gt;=Params!$E$17+((Params!$H$13-Params!$E$17)/(Params!$H$33-Params!$E$33))*($B330-Params!$E$33),$C330&lt;Params!$C$13+((Params!$D$9-Params!$C$13)/(Params!$D$33-Params!$C$33))*($B330-Params!$C$33),$C330&lt;Params!$D$9+((Params!$H$13-Params!$D$9)/(Params!$H$33-Params!$D$33))*($B330-Params!$D$33)),$O$2,"")</f>
        <v/>
      </c>
      <c r="P330" s="1" t="str">
        <f>IF(AND($C330&gt;=Params!$D$9+((Params!$H$13-Params!$D$9)/(Params!$H$33-Params!$D$33))*($B330-Params!$D$33),$C330&gt;=Params!$H$13+((Params!$K$9-Params!$H$13)/(Params!$K$33-Params!$H$33))*($B330-Params!$H$33),$C330&lt;Params!$D$9+((Params!$G$4-Params!$D$9)/(Params!$G$33-Params!$D$33))*($B330-Params!$D$33),$C330&lt;Params!$G$4+((Params!$K$9-Params!$G$4)/(Params!$K$33-Params!$G$33))*($B330-Params!$G$33)),$P$2,"")</f>
        <v/>
      </c>
      <c r="Q330" s="1" t="str">
        <f>IF(AND($C330&gt;=Params!$G$4+((Params!$K$9-Params!$G$4)/(Params!$K$33-Params!$G$33))*($B330-Params!$G$33),$C330&gt;Params!$K$9+((Params!$L$5-Params!$K$9)/(Params!$L$33-Params!$K$33))*($B330-Params!$K$33),$C330&lt;Params!$G$4+((Params!$L$5-Params!$G$4)/(Params!$L$33-Params!$G$33))*($B330-Params!$G$33)),$Q$2,"")</f>
        <v/>
      </c>
      <c r="R330" s="2" t="str">
        <f>IF(AND(OR($B330&lt;Params!$A$33,AND($B330&gt;=Params!$A$33,$B330&lt;Params!$C$33,$C330&gt;=Params!$A$18+((Params!$C$13-Params!$A$18)/(Params!$C$33-Params!$A$33))*($B330-Params!$A$33)),AND($B330&gt;=Params!$C$33,$B330&lt;Params!$D$33,$C330&gt;=Params!$C$13+((Params!$D$9-Params!$C$13)/(Params!$D$33-Params!$C$33))*($B330-Params!$C$33)),AND($B330&gt;=Params!$D$33,$C330&gt;=Params!$D$9+((Params!$G$4-Params!$D$9)/(Params!$G$33-Params!$D$33))*($B330-Params!$D$33))),$C330&lt;Params!$G$4,$B330&gt;0,$C330&gt;0),$R$2,"")</f>
        <v/>
      </c>
      <c r="S330" s="18" t="str">
        <f t="shared" si="5"/>
        <v>Basalt</v>
      </c>
      <c r="T330" s="14" t="str">
        <f>IF(AND($S330&lt;&gt;$J$2,$S330&lt;&gt;$K$2,$S330&lt;&gt;$L$2),"",
IF($S330=$J$2,IF(Data!$C330&gt;=Data!$D330+2,"Hawaiite","Potassic Trachybasalt"),
IF($S330=$K$2,IF(Data!$C330&gt;=Data!$D330+2,"Mugearite","Shoshonite"),
IF($S330=$L$2,(IF(Data!$C330&gt;=Data!$D330+2,"Benmoreite","Latite")),""))))</f>
        <v/>
      </c>
    </row>
    <row r="331" spans="1:20" x14ac:dyDescent="0.2">
      <c r="A331" s="16" t="str">
        <f>Data!$A331</f>
        <v>Moore et al 1998</v>
      </c>
      <c r="B331" s="27">
        <f>Data!$B331</f>
        <v>50.6</v>
      </c>
      <c r="C331" s="28">
        <f>Data!$C331+Data!$D331</f>
        <v>5.23</v>
      </c>
      <c r="D331" s="1" t="str">
        <f>IF(AND(AND($B331&gt;=Params!$A$33,$B331&lt;Params!$C$33),AND($C331&gt;=Params!$A$32,$C331&lt;Params!$A$26)),$D$2,"")</f>
        <v/>
      </c>
      <c r="E331" s="1" t="str">
        <f>IF(AND(AND($B331&gt;=Params!$C$33,$B331&lt;Params!$F$33),AND($C331&gt;=Params!$C$32,$C331&lt;Params!$C$22)),$E$2,"")</f>
        <v/>
      </c>
      <c r="F331" s="4" t="str">
        <f>IF(AND($B331&gt;=Params!$F$33,$B331&lt;Params!$J$33,$C331&lt;Params!$F$22+((Params!$J$20-Params!$F$22)/(Params!$J$33-Params!$F$33))*($B331-Params!$F$33)),$F$2,"")</f>
        <v/>
      </c>
      <c r="G331" s="4" t="str">
        <f>IF(AND($B331&gt;=Params!$J$33,$B331&lt;Params!$N$33,$C331&lt;Params!$J$20+((Params!$N$18-Params!$J$20)/(Params!$N$33-Params!$J$33))*($B331-Params!$J$33)),$G$2,"")</f>
        <v/>
      </c>
      <c r="H331" s="4" t="str">
        <f>IF(AND($B331&gt;=Params!$N$33,$C331&lt;Params!$N$18+((Params!$Q$16-Params!$N$18)/(Params!$Q$33-Params!$N$33))*($B331-Params!$N$33),C$3&lt;Params!$Q$16+((Params!$S$32-Params!$Q$16)/(Params!$S$33-Params!$Q$33))*($B331-Params!$Q$33)),$H$2,"")</f>
        <v/>
      </c>
      <c r="I331" s="12" t="str">
        <f>IF(AND($B331&gt;=Params!$Q$33,$C331&gt;=Params!$Q$16+((Params!$S$32-Params!$Q$16)/(Params!$S$33-Params!$Q$33))*($B331-Params!$Q$33)),$I$2,"")</f>
        <v/>
      </c>
      <c r="J331" s="1" t="str">
        <f>IF(AND($C331&gt;=Params!$C$22,$C331&lt;Params!$C$22+((Params!$E$17-Params!$C$22)/(Params!$E$33-Params!$C$33))*($B331-Params!$C$33),$C331&lt;Params!$E$17+((Params!$F$22-Params!$E$17)/(Params!$F$33-Params!$E$33))*($B331-Params!$E$33)),$J$2,"")</f>
        <v>TrachyBasalt</v>
      </c>
      <c r="K331" s="1" t="str">
        <f>IF(AND($C331&gt;=Params!$E$17+((Params!$F$22-Params!$E$17)/(Params!$F$33-Params!$E$33))*($B331-Params!$E$33),$C331&gt;=Params!$F$22+((Params!$J$20-Params!$F$22)/(Params!$J$33-Params!$F$33))*($B331-Params!$F$33),$C331&lt;Params!$E$17+((Params!$H$13-Params!$E$17)/(Params!$H$33-Params!$E$33))*($B331-Params!$E$33),$C331&lt;Params!$H$13+((Params!$J$20-Params!$H$13)/(Params!$J$33-Params!$H$33))*($B331-Params!$H$33)),$K$2,"")</f>
        <v/>
      </c>
      <c r="L331" s="1" t="str">
        <f>IF(AND($C331&gt;=Params!$H$13+((Params!$J$20-Params!$H$13)/(Params!$J$33-Params!$H$33))*($B331-Params!$H$33),$C331&gt;=Params!$J$20+((Params!$N$18-Params!$J$20)/(Params!$N$33-Params!$J$33))*($B331-Params!$J$33),$C331&lt;Params!$H$13+((Params!$K$9-Params!$H$13)/(Params!$K$33-Params!$H$33))*($B331-Params!$H$33),$C331&lt;Params!$K$9+((Params!$N$18-Params!$K$9)/(Params!$N$33-Params!$K$33))*($B331-Params!$K$33)),$L$2,"")</f>
        <v/>
      </c>
      <c r="M331" s="2" t="str">
        <f>IF(AND($C331&gt;=Params!$K$9+((Params!$N$18-Params!$K$9)/(Params!$N$33-Params!$K$33))*($B331-Params!$K$33),$C331&gt;=Params!$N$18+((Params!$Q$16-Params!$N$18)/(Params!$Q$33-Params!$N361))*($B331-Params!$Q$33),$C331&lt;Params!$K$9+((Params!$L$5-Params!$K$9)/(Params!$L$33-Params!$K$33))*($B331-Params!$K$33),$C331&lt;Params!$L$5+((Params!$Q$4-Params!$L$5)/(Params!$Q$33-Params!$L$33))*($B331-Params!$L$33),$B331&lt;Params!$Q$33),$M$2,"")</f>
        <v/>
      </c>
      <c r="N331" s="3" t="str">
        <f>IF(OR(AND($C331&gt;=Params!$A$26,$B331&gt;=Params!$A$33,$B331&lt;Params!$C$33,$C331&lt;Params!$A$18+((Params!$C$13-Params!$A$18)/(Params!$C$33-Params!$A$33))*($B331-Params!$A$33)),AND($B331&gt;=Params!$C$33,$C331&gt;Params!$C$22+((Params!$E$17-Params!$C$22)/(Params!$E$33-Params!$C$33))*($B331-Params!$C$33),$C331&lt;Params!$C$13+((Params!$E$17-Params!$C$13)/(Params!$E$33-Params!$C$33))*($B331-Params!$C$33))),$N$2,"")</f>
        <v/>
      </c>
      <c r="O331" s="1" t="str">
        <f>IF(AND($C331&gt;=Params!$C$13+((Params!$E$17-Params!$C$13)/(Params!$E$33-Params!$C$33))*($B331-Params!$C$33),$C331&gt;=Params!$E$17+((Params!$H$13-Params!$E$17)/(Params!$H$33-Params!$E$33))*($B331-Params!$E$33),$C331&lt;Params!$C$13+((Params!$D$9-Params!$C$13)/(Params!$D$33-Params!$C$33))*($B331-Params!$C$33),$C331&lt;Params!$D$9+((Params!$H$13-Params!$D$9)/(Params!$H$33-Params!$D$33))*($B331-Params!$D$33)),$O$2,"")</f>
        <v/>
      </c>
      <c r="P331" s="1" t="str">
        <f>IF(AND($C331&gt;=Params!$D$9+((Params!$H$13-Params!$D$9)/(Params!$H$33-Params!$D$33))*($B331-Params!$D$33),$C331&gt;=Params!$H$13+((Params!$K$9-Params!$H$13)/(Params!$K$33-Params!$H$33))*($B331-Params!$H$33),$C331&lt;Params!$D$9+((Params!$G$4-Params!$D$9)/(Params!$G$33-Params!$D$33))*($B331-Params!$D$33),$C331&lt;Params!$G$4+((Params!$K$9-Params!$G$4)/(Params!$K$33-Params!$G$33))*($B331-Params!$G$33)),$P$2,"")</f>
        <v/>
      </c>
      <c r="Q331" s="1" t="str">
        <f>IF(AND($C331&gt;=Params!$G$4+((Params!$K$9-Params!$G$4)/(Params!$K$33-Params!$G$33))*($B331-Params!$G$33),$C331&gt;Params!$K$9+((Params!$L$5-Params!$K$9)/(Params!$L$33-Params!$K$33))*($B331-Params!$K$33),$C331&lt;Params!$G$4+((Params!$L$5-Params!$G$4)/(Params!$L$33-Params!$G$33))*($B331-Params!$G$33)),$Q$2,"")</f>
        <v/>
      </c>
      <c r="R331" s="2" t="str">
        <f>IF(AND(OR($B331&lt;Params!$A$33,AND($B331&gt;=Params!$A$33,$B331&lt;Params!$C$33,$C331&gt;=Params!$A$18+((Params!$C$13-Params!$A$18)/(Params!$C$33-Params!$A$33))*($B331-Params!$A$33)),AND($B331&gt;=Params!$C$33,$B331&lt;Params!$D$33,$C331&gt;=Params!$C$13+((Params!$D$9-Params!$C$13)/(Params!$D$33-Params!$C$33))*($B331-Params!$C$33)),AND($B331&gt;=Params!$D$33,$C331&gt;=Params!$D$9+((Params!$G$4-Params!$D$9)/(Params!$G$33-Params!$D$33))*($B331-Params!$D$33))),$C331&lt;Params!$G$4,$B331&gt;0,$C331&gt;0),$R$2,"")</f>
        <v/>
      </c>
      <c r="S331" s="18" t="str">
        <f t="shared" si="5"/>
        <v>TrachyBasalt</v>
      </c>
      <c r="T331" s="14" t="str">
        <f>IF(AND($S331&lt;&gt;$J$2,$S331&lt;&gt;$K$2,$S331&lt;&gt;$L$2),"",
IF($S331=$J$2,IF(Data!$C331&gt;=Data!$D331+2,"Hawaiite","Potassic Trachybasalt"),
IF($S331=$K$2,IF(Data!$C331&gt;=Data!$D331+2,"Mugearite","Shoshonite"),
IF($S331=$L$2,(IF(Data!$C331&gt;=Data!$D331+2,"Benmoreite","Latite")),""))))</f>
        <v>Hawaiite</v>
      </c>
    </row>
    <row r="332" spans="1:20" x14ac:dyDescent="0.2">
      <c r="A332" s="16" t="str">
        <f>Data!$A332</f>
        <v>Moore et al 1998</v>
      </c>
      <c r="B332" s="27">
        <f>Data!$B332</f>
        <v>50.6</v>
      </c>
      <c r="C332" s="28">
        <f>Data!$C332+Data!$D332</f>
        <v>5.23</v>
      </c>
      <c r="D332" s="1" t="str">
        <f>IF(AND(AND($B332&gt;=Params!$A$33,$B332&lt;Params!$C$33),AND($C332&gt;=Params!$A$32,$C332&lt;Params!$A$26)),$D$2,"")</f>
        <v/>
      </c>
      <c r="E332" s="1" t="str">
        <f>IF(AND(AND($B332&gt;=Params!$C$33,$B332&lt;Params!$F$33),AND($C332&gt;=Params!$C$32,$C332&lt;Params!$C$22)),$E$2,"")</f>
        <v/>
      </c>
      <c r="F332" s="4" t="str">
        <f>IF(AND($B332&gt;=Params!$F$33,$B332&lt;Params!$J$33,$C332&lt;Params!$F$22+((Params!$J$20-Params!$F$22)/(Params!$J$33-Params!$F$33))*($B332-Params!$F$33)),$F$2,"")</f>
        <v/>
      </c>
      <c r="G332" s="4" t="str">
        <f>IF(AND($B332&gt;=Params!$J$33,$B332&lt;Params!$N$33,$C332&lt;Params!$J$20+((Params!$N$18-Params!$J$20)/(Params!$N$33-Params!$J$33))*($B332-Params!$J$33)),$G$2,"")</f>
        <v/>
      </c>
      <c r="H332" s="4" t="str">
        <f>IF(AND($B332&gt;=Params!$N$33,$C332&lt;Params!$N$18+((Params!$Q$16-Params!$N$18)/(Params!$Q$33-Params!$N$33))*($B332-Params!$N$33),C$3&lt;Params!$Q$16+((Params!$S$32-Params!$Q$16)/(Params!$S$33-Params!$Q$33))*($B332-Params!$Q$33)),$H$2,"")</f>
        <v/>
      </c>
      <c r="I332" s="12" t="str">
        <f>IF(AND($B332&gt;=Params!$Q$33,$C332&gt;=Params!$Q$16+((Params!$S$32-Params!$Q$16)/(Params!$S$33-Params!$Q$33))*($B332-Params!$Q$33)),$I$2,"")</f>
        <v/>
      </c>
      <c r="J332" s="1" t="str">
        <f>IF(AND($C332&gt;=Params!$C$22,$C332&lt;Params!$C$22+((Params!$E$17-Params!$C$22)/(Params!$E$33-Params!$C$33))*($B332-Params!$C$33),$C332&lt;Params!$E$17+((Params!$F$22-Params!$E$17)/(Params!$F$33-Params!$E$33))*($B332-Params!$E$33)),$J$2,"")</f>
        <v>TrachyBasalt</v>
      </c>
      <c r="K332" s="1" t="str">
        <f>IF(AND($C332&gt;=Params!$E$17+((Params!$F$22-Params!$E$17)/(Params!$F$33-Params!$E$33))*($B332-Params!$E$33),$C332&gt;=Params!$F$22+((Params!$J$20-Params!$F$22)/(Params!$J$33-Params!$F$33))*($B332-Params!$F$33),$C332&lt;Params!$E$17+((Params!$H$13-Params!$E$17)/(Params!$H$33-Params!$E$33))*($B332-Params!$E$33),$C332&lt;Params!$H$13+((Params!$J$20-Params!$H$13)/(Params!$J$33-Params!$H$33))*($B332-Params!$H$33)),$K$2,"")</f>
        <v/>
      </c>
      <c r="L332" s="1" t="str">
        <f>IF(AND($C332&gt;=Params!$H$13+((Params!$J$20-Params!$H$13)/(Params!$J$33-Params!$H$33))*($B332-Params!$H$33),$C332&gt;=Params!$J$20+((Params!$N$18-Params!$J$20)/(Params!$N$33-Params!$J$33))*($B332-Params!$J$33),$C332&lt;Params!$H$13+((Params!$K$9-Params!$H$13)/(Params!$K$33-Params!$H$33))*($B332-Params!$H$33),$C332&lt;Params!$K$9+((Params!$N$18-Params!$K$9)/(Params!$N$33-Params!$K$33))*($B332-Params!$K$33)),$L$2,"")</f>
        <v/>
      </c>
      <c r="M332" s="2" t="str">
        <f>IF(AND($C332&gt;=Params!$K$9+((Params!$N$18-Params!$K$9)/(Params!$N$33-Params!$K$33))*($B332-Params!$K$33),$C332&gt;=Params!$N$18+((Params!$Q$16-Params!$N$18)/(Params!$Q$33-Params!$N362))*($B332-Params!$Q$33),$C332&lt;Params!$K$9+((Params!$L$5-Params!$K$9)/(Params!$L$33-Params!$K$33))*($B332-Params!$K$33),$C332&lt;Params!$L$5+((Params!$Q$4-Params!$L$5)/(Params!$Q$33-Params!$L$33))*($B332-Params!$L$33),$B332&lt;Params!$Q$33),$M$2,"")</f>
        <v/>
      </c>
      <c r="N332" s="3" t="str">
        <f>IF(OR(AND($C332&gt;=Params!$A$26,$B332&gt;=Params!$A$33,$B332&lt;Params!$C$33,$C332&lt;Params!$A$18+((Params!$C$13-Params!$A$18)/(Params!$C$33-Params!$A$33))*($B332-Params!$A$33)),AND($B332&gt;=Params!$C$33,$C332&gt;Params!$C$22+((Params!$E$17-Params!$C$22)/(Params!$E$33-Params!$C$33))*($B332-Params!$C$33),$C332&lt;Params!$C$13+((Params!$E$17-Params!$C$13)/(Params!$E$33-Params!$C$33))*($B332-Params!$C$33))),$N$2,"")</f>
        <v/>
      </c>
      <c r="O332" s="1" t="str">
        <f>IF(AND($C332&gt;=Params!$C$13+((Params!$E$17-Params!$C$13)/(Params!$E$33-Params!$C$33))*($B332-Params!$C$33),$C332&gt;=Params!$E$17+((Params!$H$13-Params!$E$17)/(Params!$H$33-Params!$E$33))*($B332-Params!$E$33),$C332&lt;Params!$C$13+((Params!$D$9-Params!$C$13)/(Params!$D$33-Params!$C$33))*($B332-Params!$C$33),$C332&lt;Params!$D$9+((Params!$H$13-Params!$D$9)/(Params!$H$33-Params!$D$33))*($B332-Params!$D$33)),$O$2,"")</f>
        <v/>
      </c>
      <c r="P332" s="1" t="str">
        <f>IF(AND($C332&gt;=Params!$D$9+((Params!$H$13-Params!$D$9)/(Params!$H$33-Params!$D$33))*($B332-Params!$D$33),$C332&gt;=Params!$H$13+((Params!$K$9-Params!$H$13)/(Params!$K$33-Params!$H$33))*($B332-Params!$H$33),$C332&lt;Params!$D$9+((Params!$G$4-Params!$D$9)/(Params!$G$33-Params!$D$33))*($B332-Params!$D$33),$C332&lt;Params!$G$4+((Params!$K$9-Params!$G$4)/(Params!$K$33-Params!$G$33))*($B332-Params!$G$33)),$P$2,"")</f>
        <v/>
      </c>
      <c r="Q332" s="1" t="str">
        <f>IF(AND($C332&gt;=Params!$G$4+((Params!$K$9-Params!$G$4)/(Params!$K$33-Params!$G$33))*($B332-Params!$G$33),$C332&gt;Params!$K$9+((Params!$L$5-Params!$K$9)/(Params!$L$33-Params!$K$33))*($B332-Params!$K$33),$C332&lt;Params!$G$4+((Params!$L$5-Params!$G$4)/(Params!$L$33-Params!$G$33))*($B332-Params!$G$33)),$Q$2,"")</f>
        <v/>
      </c>
      <c r="R332" s="2" t="str">
        <f>IF(AND(OR($B332&lt;Params!$A$33,AND($B332&gt;=Params!$A$33,$B332&lt;Params!$C$33,$C332&gt;=Params!$A$18+((Params!$C$13-Params!$A$18)/(Params!$C$33-Params!$A$33))*($B332-Params!$A$33)),AND($B332&gt;=Params!$C$33,$B332&lt;Params!$D$33,$C332&gt;=Params!$C$13+((Params!$D$9-Params!$C$13)/(Params!$D$33-Params!$C$33))*($B332-Params!$C$33)),AND($B332&gt;=Params!$D$33,$C332&gt;=Params!$D$9+((Params!$G$4-Params!$D$9)/(Params!$G$33-Params!$D$33))*($B332-Params!$D$33))),$C332&lt;Params!$G$4,$B332&gt;0,$C332&gt;0),$R$2,"")</f>
        <v/>
      </c>
      <c r="S332" s="18" t="str">
        <f t="shared" si="5"/>
        <v>TrachyBasalt</v>
      </c>
      <c r="T332" s="14" t="str">
        <f>IF(AND($S332&lt;&gt;$J$2,$S332&lt;&gt;$K$2,$S332&lt;&gt;$L$2),"",
IF($S332=$J$2,IF(Data!$C332&gt;=Data!$D332+2,"Hawaiite","Potassic Trachybasalt"),
IF($S332=$K$2,IF(Data!$C332&gt;=Data!$D332+2,"Mugearite","Shoshonite"),
IF($S332=$L$2,(IF(Data!$C332&gt;=Data!$D332+2,"Benmoreite","Latite")),""))))</f>
        <v>Hawaiite</v>
      </c>
    </row>
    <row r="333" spans="1:20" x14ac:dyDescent="0.2">
      <c r="A333" s="16" t="str">
        <f>Data!$A333</f>
        <v>Moore et al 1998</v>
      </c>
      <c r="B333" s="27">
        <f>Data!$B333</f>
        <v>50.6</v>
      </c>
      <c r="C333" s="28">
        <f>Data!$C333+Data!$D333</f>
        <v>5.23</v>
      </c>
      <c r="D333" s="1" t="str">
        <f>IF(AND(AND($B333&gt;=Params!$A$33,$B333&lt;Params!$C$33),AND($C333&gt;=Params!$A$32,$C333&lt;Params!$A$26)),$D$2,"")</f>
        <v/>
      </c>
      <c r="E333" s="1" t="str">
        <f>IF(AND(AND($B333&gt;=Params!$C$33,$B333&lt;Params!$F$33),AND($C333&gt;=Params!$C$32,$C333&lt;Params!$C$22)),$E$2,"")</f>
        <v/>
      </c>
      <c r="F333" s="4" t="str">
        <f>IF(AND($B333&gt;=Params!$F$33,$B333&lt;Params!$J$33,$C333&lt;Params!$F$22+((Params!$J$20-Params!$F$22)/(Params!$J$33-Params!$F$33))*($B333-Params!$F$33)),$F$2,"")</f>
        <v/>
      </c>
      <c r="G333" s="4" t="str">
        <f>IF(AND($B333&gt;=Params!$J$33,$B333&lt;Params!$N$33,$C333&lt;Params!$J$20+((Params!$N$18-Params!$J$20)/(Params!$N$33-Params!$J$33))*($B333-Params!$J$33)),$G$2,"")</f>
        <v/>
      </c>
      <c r="H333" s="4" t="str">
        <f>IF(AND($B333&gt;=Params!$N$33,$C333&lt;Params!$N$18+((Params!$Q$16-Params!$N$18)/(Params!$Q$33-Params!$N$33))*($B333-Params!$N$33),C$3&lt;Params!$Q$16+((Params!$S$32-Params!$Q$16)/(Params!$S$33-Params!$Q$33))*($B333-Params!$Q$33)),$H$2,"")</f>
        <v/>
      </c>
      <c r="I333" s="12" t="str">
        <f>IF(AND($B333&gt;=Params!$Q$33,$C333&gt;=Params!$Q$16+((Params!$S$32-Params!$Q$16)/(Params!$S$33-Params!$Q$33))*($B333-Params!$Q$33)),$I$2,"")</f>
        <v/>
      </c>
      <c r="J333" s="1" t="str">
        <f>IF(AND($C333&gt;=Params!$C$22,$C333&lt;Params!$C$22+((Params!$E$17-Params!$C$22)/(Params!$E$33-Params!$C$33))*($B333-Params!$C$33),$C333&lt;Params!$E$17+((Params!$F$22-Params!$E$17)/(Params!$F$33-Params!$E$33))*($B333-Params!$E$33)),$J$2,"")</f>
        <v>TrachyBasalt</v>
      </c>
      <c r="K333" s="1" t="str">
        <f>IF(AND($C333&gt;=Params!$E$17+((Params!$F$22-Params!$E$17)/(Params!$F$33-Params!$E$33))*($B333-Params!$E$33),$C333&gt;=Params!$F$22+((Params!$J$20-Params!$F$22)/(Params!$J$33-Params!$F$33))*($B333-Params!$F$33),$C333&lt;Params!$E$17+((Params!$H$13-Params!$E$17)/(Params!$H$33-Params!$E$33))*($B333-Params!$E$33),$C333&lt;Params!$H$13+((Params!$J$20-Params!$H$13)/(Params!$J$33-Params!$H$33))*($B333-Params!$H$33)),$K$2,"")</f>
        <v/>
      </c>
      <c r="L333" s="1" t="str">
        <f>IF(AND($C333&gt;=Params!$H$13+((Params!$J$20-Params!$H$13)/(Params!$J$33-Params!$H$33))*($B333-Params!$H$33),$C333&gt;=Params!$J$20+((Params!$N$18-Params!$J$20)/(Params!$N$33-Params!$J$33))*($B333-Params!$J$33),$C333&lt;Params!$H$13+((Params!$K$9-Params!$H$13)/(Params!$K$33-Params!$H$33))*($B333-Params!$H$33),$C333&lt;Params!$K$9+((Params!$N$18-Params!$K$9)/(Params!$N$33-Params!$K$33))*($B333-Params!$K$33)),$L$2,"")</f>
        <v/>
      </c>
      <c r="M333" s="2" t="str">
        <f>IF(AND($C333&gt;=Params!$K$9+((Params!$N$18-Params!$K$9)/(Params!$N$33-Params!$K$33))*($B333-Params!$K$33),$C333&gt;=Params!$N$18+((Params!$Q$16-Params!$N$18)/(Params!$Q$33-Params!$N363))*($B333-Params!$Q$33),$C333&lt;Params!$K$9+((Params!$L$5-Params!$K$9)/(Params!$L$33-Params!$K$33))*($B333-Params!$K$33),$C333&lt;Params!$L$5+((Params!$Q$4-Params!$L$5)/(Params!$Q$33-Params!$L$33))*($B333-Params!$L$33),$B333&lt;Params!$Q$33),$M$2,"")</f>
        <v/>
      </c>
      <c r="N333" s="3" t="str">
        <f>IF(OR(AND($C333&gt;=Params!$A$26,$B333&gt;=Params!$A$33,$B333&lt;Params!$C$33,$C333&lt;Params!$A$18+((Params!$C$13-Params!$A$18)/(Params!$C$33-Params!$A$33))*($B333-Params!$A$33)),AND($B333&gt;=Params!$C$33,$C333&gt;Params!$C$22+((Params!$E$17-Params!$C$22)/(Params!$E$33-Params!$C$33))*($B333-Params!$C$33),$C333&lt;Params!$C$13+((Params!$E$17-Params!$C$13)/(Params!$E$33-Params!$C$33))*($B333-Params!$C$33))),$N$2,"")</f>
        <v/>
      </c>
      <c r="O333" s="1" t="str">
        <f>IF(AND($C333&gt;=Params!$C$13+((Params!$E$17-Params!$C$13)/(Params!$E$33-Params!$C$33))*($B333-Params!$C$33),$C333&gt;=Params!$E$17+((Params!$H$13-Params!$E$17)/(Params!$H$33-Params!$E$33))*($B333-Params!$E$33),$C333&lt;Params!$C$13+((Params!$D$9-Params!$C$13)/(Params!$D$33-Params!$C$33))*($B333-Params!$C$33),$C333&lt;Params!$D$9+((Params!$H$13-Params!$D$9)/(Params!$H$33-Params!$D$33))*($B333-Params!$D$33)),$O$2,"")</f>
        <v/>
      </c>
      <c r="P333" s="1" t="str">
        <f>IF(AND($C333&gt;=Params!$D$9+((Params!$H$13-Params!$D$9)/(Params!$H$33-Params!$D$33))*($B333-Params!$D$33),$C333&gt;=Params!$H$13+((Params!$K$9-Params!$H$13)/(Params!$K$33-Params!$H$33))*($B333-Params!$H$33),$C333&lt;Params!$D$9+((Params!$G$4-Params!$D$9)/(Params!$G$33-Params!$D$33))*($B333-Params!$D$33),$C333&lt;Params!$G$4+((Params!$K$9-Params!$G$4)/(Params!$K$33-Params!$G$33))*($B333-Params!$G$33)),$P$2,"")</f>
        <v/>
      </c>
      <c r="Q333" s="1" t="str">
        <f>IF(AND($C333&gt;=Params!$G$4+((Params!$K$9-Params!$G$4)/(Params!$K$33-Params!$G$33))*($B333-Params!$G$33),$C333&gt;Params!$K$9+((Params!$L$5-Params!$K$9)/(Params!$L$33-Params!$K$33))*($B333-Params!$K$33),$C333&lt;Params!$G$4+((Params!$L$5-Params!$G$4)/(Params!$L$33-Params!$G$33))*($B333-Params!$G$33)),$Q$2,"")</f>
        <v/>
      </c>
      <c r="R333" s="2" t="str">
        <f>IF(AND(OR($B333&lt;Params!$A$33,AND($B333&gt;=Params!$A$33,$B333&lt;Params!$C$33,$C333&gt;=Params!$A$18+((Params!$C$13-Params!$A$18)/(Params!$C$33-Params!$A$33))*($B333-Params!$A$33)),AND($B333&gt;=Params!$C$33,$B333&lt;Params!$D$33,$C333&gt;=Params!$C$13+((Params!$D$9-Params!$C$13)/(Params!$D$33-Params!$C$33))*($B333-Params!$C$33)),AND($B333&gt;=Params!$D$33,$C333&gt;=Params!$D$9+((Params!$G$4-Params!$D$9)/(Params!$G$33-Params!$D$33))*($B333-Params!$D$33))),$C333&lt;Params!$G$4,$B333&gt;0,$C333&gt;0),$R$2,"")</f>
        <v/>
      </c>
      <c r="S333" s="18" t="str">
        <f t="shared" si="5"/>
        <v>TrachyBasalt</v>
      </c>
      <c r="T333" s="14" t="str">
        <f>IF(AND($S333&lt;&gt;$J$2,$S333&lt;&gt;$K$2,$S333&lt;&gt;$L$2),"",
IF($S333=$J$2,IF(Data!$C333&gt;=Data!$D333+2,"Hawaiite","Potassic Trachybasalt"),
IF($S333=$K$2,IF(Data!$C333&gt;=Data!$D333+2,"Mugearite","Shoshonite"),
IF($S333=$L$2,(IF(Data!$C333&gt;=Data!$D333+2,"Benmoreite","Latite")),""))))</f>
        <v>Hawaiite</v>
      </c>
    </row>
    <row r="334" spans="1:20" x14ac:dyDescent="0.2">
      <c r="A334" s="16" t="str">
        <f>Data!$A334</f>
        <v>Moore et al 1998</v>
      </c>
      <c r="B334" s="27">
        <f>Data!$B334</f>
        <v>50.6</v>
      </c>
      <c r="C334" s="28">
        <f>Data!$C334+Data!$D334</f>
        <v>5.23</v>
      </c>
      <c r="D334" s="1" t="str">
        <f>IF(AND(AND($B334&gt;=Params!$A$33,$B334&lt;Params!$C$33),AND($C334&gt;=Params!$A$32,$C334&lt;Params!$A$26)),$D$2,"")</f>
        <v/>
      </c>
      <c r="E334" s="1" t="str">
        <f>IF(AND(AND($B334&gt;=Params!$C$33,$B334&lt;Params!$F$33),AND($C334&gt;=Params!$C$32,$C334&lt;Params!$C$22)),$E$2,"")</f>
        <v/>
      </c>
      <c r="F334" s="4" t="str">
        <f>IF(AND($B334&gt;=Params!$F$33,$B334&lt;Params!$J$33,$C334&lt;Params!$F$22+((Params!$J$20-Params!$F$22)/(Params!$J$33-Params!$F$33))*($B334-Params!$F$33)),$F$2,"")</f>
        <v/>
      </c>
      <c r="G334" s="4" t="str">
        <f>IF(AND($B334&gt;=Params!$J$33,$B334&lt;Params!$N$33,$C334&lt;Params!$J$20+((Params!$N$18-Params!$J$20)/(Params!$N$33-Params!$J$33))*($B334-Params!$J$33)),$G$2,"")</f>
        <v/>
      </c>
      <c r="H334" s="4" t="str">
        <f>IF(AND($B334&gt;=Params!$N$33,$C334&lt;Params!$N$18+((Params!$Q$16-Params!$N$18)/(Params!$Q$33-Params!$N$33))*($B334-Params!$N$33),C$3&lt;Params!$Q$16+((Params!$S$32-Params!$Q$16)/(Params!$S$33-Params!$Q$33))*($B334-Params!$Q$33)),$H$2,"")</f>
        <v/>
      </c>
      <c r="I334" s="12" t="str">
        <f>IF(AND($B334&gt;=Params!$Q$33,$C334&gt;=Params!$Q$16+((Params!$S$32-Params!$Q$16)/(Params!$S$33-Params!$Q$33))*($B334-Params!$Q$33)),$I$2,"")</f>
        <v/>
      </c>
      <c r="J334" s="1" t="str">
        <f>IF(AND($C334&gt;=Params!$C$22,$C334&lt;Params!$C$22+((Params!$E$17-Params!$C$22)/(Params!$E$33-Params!$C$33))*($B334-Params!$C$33),$C334&lt;Params!$E$17+((Params!$F$22-Params!$E$17)/(Params!$F$33-Params!$E$33))*($B334-Params!$E$33)),$J$2,"")</f>
        <v>TrachyBasalt</v>
      </c>
      <c r="K334" s="1" t="str">
        <f>IF(AND($C334&gt;=Params!$E$17+((Params!$F$22-Params!$E$17)/(Params!$F$33-Params!$E$33))*($B334-Params!$E$33),$C334&gt;=Params!$F$22+((Params!$J$20-Params!$F$22)/(Params!$J$33-Params!$F$33))*($B334-Params!$F$33),$C334&lt;Params!$E$17+((Params!$H$13-Params!$E$17)/(Params!$H$33-Params!$E$33))*($B334-Params!$E$33),$C334&lt;Params!$H$13+((Params!$J$20-Params!$H$13)/(Params!$J$33-Params!$H$33))*($B334-Params!$H$33)),$K$2,"")</f>
        <v/>
      </c>
      <c r="L334" s="1" t="str">
        <f>IF(AND($C334&gt;=Params!$H$13+((Params!$J$20-Params!$H$13)/(Params!$J$33-Params!$H$33))*($B334-Params!$H$33),$C334&gt;=Params!$J$20+((Params!$N$18-Params!$J$20)/(Params!$N$33-Params!$J$33))*($B334-Params!$J$33),$C334&lt;Params!$H$13+((Params!$K$9-Params!$H$13)/(Params!$K$33-Params!$H$33))*($B334-Params!$H$33),$C334&lt;Params!$K$9+((Params!$N$18-Params!$K$9)/(Params!$N$33-Params!$K$33))*($B334-Params!$K$33)),$L$2,"")</f>
        <v/>
      </c>
      <c r="M334" s="2" t="str">
        <f>IF(AND($C334&gt;=Params!$K$9+((Params!$N$18-Params!$K$9)/(Params!$N$33-Params!$K$33))*($B334-Params!$K$33),$C334&gt;=Params!$N$18+((Params!$Q$16-Params!$N$18)/(Params!$Q$33-Params!$N364))*($B334-Params!$Q$33),$C334&lt;Params!$K$9+((Params!$L$5-Params!$K$9)/(Params!$L$33-Params!$K$33))*($B334-Params!$K$33),$C334&lt;Params!$L$5+((Params!$Q$4-Params!$L$5)/(Params!$Q$33-Params!$L$33))*($B334-Params!$L$33),$B334&lt;Params!$Q$33),$M$2,"")</f>
        <v/>
      </c>
      <c r="N334" s="3" t="str">
        <f>IF(OR(AND($C334&gt;=Params!$A$26,$B334&gt;=Params!$A$33,$B334&lt;Params!$C$33,$C334&lt;Params!$A$18+((Params!$C$13-Params!$A$18)/(Params!$C$33-Params!$A$33))*($B334-Params!$A$33)),AND($B334&gt;=Params!$C$33,$C334&gt;Params!$C$22+((Params!$E$17-Params!$C$22)/(Params!$E$33-Params!$C$33))*($B334-Params!$C$33),$C334&lt;Params!$C$13+((Params!$E$17-Params!$C$13)/(Params!$E$33-Params!$C$33))*($B334-Params!$C$33))),$N$2,"")</f>
        <v/>
      </c>
      <c r="O334" s="1" t="str">
        <f>IF(AND($C334&gt;=Params!$C$13+((Params!$E$17-Params!$C$13)/(Params!$E$33-Params!$C$33))*($B334-Params!$C$33),$C334&gt;=Params!$E$17+((Params!$H$13-Params!$E$17)/(Params!$H$33-Params!$E$33))*($B334-Params!$E$33),$C334&lt;Params!$C$13+((Params!$D$9-Params!$C$13)/(Params!$D$33-Params!$C$33))*($B334-Params!$C$33),$C334&lt;Params!$D$9+((Params!$H$13-Params!$D$9)/(Params!$H$33-Params!$D$33))*($B334-Params!$D$33)),$O$2,"")</f>
        <v/>
      </c>
      <c r="P334" s="1" t="str">
        <f>IF(AND($C334&gt;=Params!$D$9+((Params!$H$13-Params!$D$9)/(Params!$H$33-Params!$D$33))*($B334-Params!$D$33),$C334&gt;=Params!$H$13+((Params!$K$9-Params!$H$13)/(Params!$K$33-Params!$H$33))*($B334-Params!$H$33),$C334&lt;Params!$D$9+((Params!$G$4-Params!$D$9)/(Params!$G$33-Params!$D$33))*($B334-Params!$D$33),$C334&lt;Params!$G$4+((Params!$K$9-Params!$G$4)/(Params!$K$33-Params!$G$33))*($B334-Params!$G$33)),$P$2,"")</f>
        <v/>
      </c>
      <c r="Q334" s="1" t="str">
        <f>IF(AND($C334&gt;=Params!$G$4+((Params!$K$9-Params!$G$4)/(Params!$K$33-Params!$G$33))*($B334-Params!$G$33),$C334&gt;Params!$K$9+((Params!$L$5-Params!$K$9)/(Params!$L$33-Params!$K$33))*($B334-Params!$K$33),$C334&lt;Params!$G$4+((Params!$L$5-Params!$G$4)/(Params!$L$33-Params!$G$33))*($B334-Params!$G$33)),$Q$2,"")</f>
        <v/>
      </c>
      <c r="R334" s="2" t="str">
        <f>IF(AND(OR($B334&lt;Params!$A$33,AND($B334&gt;=Params!$A$33,$B334&lt;Params!$C$33,$C334&gt;=Params!$A$18+((Params!$C$13-Params!$A$18)/(Params!$C$33-Params!$A$33))*($B334-Params!$A$33)),AND($B334&gt;=Params!$C$33,$B334&lt;Params!$D$33,$C334&gt;=Params!$C$13+((Params!$D$9-Params!$C$13)/(Params!$D$33-Params!$C$33))*($B334-Params!$C$33)),AND($B334&gt;=Params!$D$33,$C334&gt;=Params!$D$9+((Params!$G$4-Params!$D$9)/(Params!$G$33-Params!$D$33))*($B334-Params!$D$33))),$C334&lt;Params!$G$4,$B334&gt;0,$C334&gt;0),$R$2,"")</f>
        <v/>
      </c>
      <c r="S334" s="18" t="str">
        <f t="shared" si="5"/>
        <v>TrachyBasalt</v>
      </c>
      <c r="T334" s="14" t="str">
        <f>IF(AND($S334&lt;&gt;$J$2,$S334&lt;&gt;$K$2,$S334&lt;&gt;$L$2),"",
IF($S334=$J$2,IF(Data!$C334&gt;=Data!$D334+2,"Hawaiite","Potassic Trachybasalt"),
IF($S334=$K$2,IF(Data!$C334&gt;=Data!$D334+2,"Mugearite","Shoshonite"),
IF($S334=$L$2,(IF(Data!$C334&gt;=Data!$D334+2,"Benmoreite","Latite")),""))))</f>
        <v>Hawaiite</v>
      </c>
    </row>
    <row r="335" spans="1:20" x14ac:dyDescent="0.2">
      <c r="A335" s="16" t="str">
        <f>Data!$A335</f>
        <v>SAT-87S35-1†</v>
      </c>
      <c r="B335" s="27">
        <f>Data!$B335</f>
        <v>50.6</v>
      </c>
      <c r="C335" s="28">
        <f>Data!$C335+Data!$D335</f>
        <v>5.23</v>
      </c>
      <c r="D335" s="1" t="str">
        <f>IF(AND(AND($B335&gt;=Params!$A$33,$B335&lt;Params!$C$33),AND($C335&gt;=Params!$A$32,$C335&lt;Params!$A$26)),$D$2,"")</f>
        <v/>
      </c>
      <c r="E335" s="1" t="str">
        <f>IF(AND(AND($B335&gt;=Params!$C$33,$B335&lt;Params!$F$33),AND($C335&gt;=Params!$C$32,$C335&lt;Params!$C$22)),$E$2,"")</f>
        <v/>
      </c>
      <c r="F335" s="4" t="str">
        <f>IF(AND($B335&gt;=Params!$F$33,$B335&lt;Params!$J$33,$C335&lt;Params!$F$22+((Params!$J$20-Params!$F$22)/(Params!$J$33-Params!$F$33))*($B335-Params!$F$33)),$F$2,"")</f>
        <v/>
      </c>
      <c r="G335" s="4" t="str">
        <f>IF(AND($B335&gt;=Params!$J$33,$B335&lt;Params!$N$33,$C335&lt;Params!$J$20+((Params!$N$18-Params!$J$20)/(Params!$N$33-Params!$J$33))*($B335-Params!$J$33)),$G$2,"")</f>
        <v/>
      </c>
      <c r="H335" s="4" t="str">
        <f>IF(AND($B335&gt;=Params!$N$33,$C335&lt;Params!$N$18+((Params!$Q$16-Params!$N$18)/(Params!$Q$33-Params!$N$33))*($B335-Params!$N$33),C$3&lt;Params!$Q$16+((Params!$S$32-Params!$Q$16)/(Params!$S$33-Params!$Q$33))*($B335-Params!$Q$33)),$H$2,"")</f>
        <v/>
      </c>
      <c r="I335" s="12" t="str">
        <f>IF(AND($B335&gt;=Params!$Q$33,$C335&gt;=Params!$Q$16+((Params!$S$32-Params!$Q$16)/(Params!$S$33-Params!$Q$33))*($B335-Params!$Q$33)),$I$2,"")</f>
        <v/>
      </c>
      <c r="J335" s="1" t="str">
        <f>IF(AND($C335&gt;=Params!$C$22,$C335&lt;Params!$C$22+((Params!$E$17-Params!$C$22)/(Params!$E$33-Params!$C$33))*($B335-Params!$C$33),$C335&lt;Params!$E$17+((Params!$F$22-Params!$E$17)/(Params!$F$33-Params!$E$33))*($B335-Params!$E$33)),$J$2,"")</f>
        <v>TrachyBasalt</v>
      </c>
      <c r="K335" s="1" t="str">
        <f>IF(AND($C335&gt;=Params!$E$17+((Params!$F$22-Params!$E$17)/(Params!$F$33-Params!$E$33))*($B335-Params!$E$33),$C335&gt;=Params!$F$22+((Params!$J$20-Params!$F$22)/(Params!$J$33-Params!$F$33))*($B335-Params!$F$33),$C335&lt;Params!$E$17+((Params!$H$13-Params!$E$17)/(Params!$H$33-Params!$E$33))*($B335-Params!$E$33),$C335&lt;Params!$H$13+((Params!$J$20-Params!$H$13)/(Params!$J$33-Params!$H$33))*($B335-Params!$H$33)),$K$2,"")</f>
        <v/>
      </c>
      <c r="L335" s="1" t="str">
        <f>IF(AND($C335&gt;=Params!$H$13+((Params!$J$20-Params!$H$13)/(Params!$J$33-Params!$H$33))*($B335-Params!$H$33),$C335&gt;=Params!$J$20+((Params!$N$18-Params!$J$20)/(Params!$N$33-Params!$J$33))*($B335-Params!$J$33),$C335&lt;Params!$H$13+((Params!$K$9-Params!$H$13)/(Params!$K$33-Params!$H$33))*($B335-Params!$H$33),$C335&lt;Params!$K$9+((Params!$N$18-Params!$K$9)/(Params!$N$33-Params!$K$33))*($B335-Params!$K$33)),$L$2,"")</f>
        <v/>
      </c>
      <c r="M335" s="2" t="str">
        <f>IF(AND($C335&gt;=Params!$K$9+((Params!$N$18-Params!$K$9)/(Params!$N$33-Params!$K$33))*($B335-Params!$K$33),$C335&gt;=Params!$N$18+((Params!$Q$16-Params!$N$18)/(Params!$Q$33-Params!$N365))*($B335-Params!$Q$33),$C335&lt;Params!$K$9+((Params!$L$5-Params!$K$9)/(Params!$L$33-Params!$K$33))*($B335-Params!$K$33),$C335&lt;Params!$L$5+((Params!$Q$4-Params!$L$5)/(Params!$Q$33-Params!$L$33))*($B335-Params!$L$33),$B335&lt;Params!$Q$33),$M$2,"")</f>
        <v/>
      </c>
      <c r="N335" s="3" t="str">
        <f>IF(OR(AND($C335&gt;=Params!$A$26,$B335&gt;=Params!$A$33,$B335&lt;Params!$C$33,$C335&lt;Params!$A$18+((Params!$C$13-Params!$A$18)/(Params!$C$33-Params!$A$33))*($B335-Params!$A$33)),AND($B335&gt;=Params!$C$33,$C335&gt;Params!$C$22+((Params!$E$17-Params!$C$22)/(Params!$E$33-Params!$C$33))*($B335-Params!$C$33),$C335&lt;Params!$C$13+((Params!$E$17-Params!$C$13)/(Params!$E$33-Params!$C$33))*($B335-Params!$C$33))),$N$2,"")</f>
        <v/>
      </c>
      <c r="O335" s="1" t="str">
        <f>IF(AND($C335&gt;=Params!$C$13+((Params!$E$17-Params!$C$13)/(Params!$E$33-Params!$C$33))*($B335-Params!$C$33),$C335&gt;=Params!$E$17+((Params!$H$13-Params!$E$17)/(Params!$H$33-Params!$E$33))*($B335-Params!$E$33),$C335&lt;Params!$C$13+((Params!$D$9-Params!$C$13)/(Params!$D$33-Params!$C$33))*($B335-Params!$C$33),$C335&lt;Params!$D$9+((Params!$H$13-Params!$D$9)/(Params!$H$33-Params!$D$33))*($B335-Params!$D$33)),$O$2,"")</f>
        <v/>
      </c>
      <c r="P335" s="1" t="str">
        <f>IF(AND($C335&gt;=Params!$D$9+((Params!$H$13-Params!$D$9)/(Params!$H$33-Params!$D$33))*($B335-Params!$D$33),$C335&gt;=Params!$H$13+((Params!$K$9-Params!$H$13)/(Params!$K$33-Params!$H$33))*($B335-Params!$H$33),$C335&lt;Params!$D$9+((Params!$G$4-Params!$D$9)/(Params!$G$33-Params!$D$33))*($B335-Params!$D$33),$C335&lt;Params!$G$4+((Params!$K$9-Params!$G$4)/(Params!$K$33-Params!$G$33))*($B335-Params!$G$33)),$P$2,"")</f>
        <v/>
      </c>
      <c r="Q335" s="1" t="str">
        <f>IF(AND($C335&gt;=Params!$G$4+((Params!$K$9-Params!$G$4)/(Params!$K$33-Params!$G$33))*($B335-Params!$G$33),$C335&gt;Params!$K$9+((Params!$L$5-Params!$K$9)/(Params!$L$33-Params!$K$33))*($B335-Params!$K$33),$C335&lt;Params!$G$4+((Params!$L$5-Params!$G$4)/(Params!$L$33-Params!$G$33))*($B335-Params!$G$33)),$Q$2,"")</f>
        <v/>
      </c>
      <c r="R335" s="2" t="str">
        <f>IF(AND(OR($B335&lt;Params!$A$33,AND($B335&gt;=Params!$A$33,$B335&lt;Params!$C$33,$C335&gt;=Params!$A$18+((Params!$C$13-Params!$A$18)/(Params!$C$33-Params!$A$33))*($B335-Params!$A$33)),AND($B335&gt;=Params!$C$33,$B335&lt;Params!$D$33,$C335&gt;=Params!$C$13+((Params!$D$9-Params!$C$13)/(Params!$D$33-Params!$C$33))*($B335-Params!$C$33)),AND($B335&gt;=Params!$D$33,$C335&gt;=Params!$D$9+((Params!$G$4-Params!$D$9)/(Params!$G$33-Params!$D$33))*($B335-Params!$D$33))),$C335&lt;Params!$G$4,$B335&gt;0,$C335&gt;0),$R$2,"")</f>
        <v/>
      </c>
      <c r="S335" s="18" t="str">
        <f t="shared" si="5"/>
        <v>TrachyBasalt</v>
      </c>
      <c r="T335" s="14" t="str">
        <f>IF(AND($S335&lt;&gt;$J$2,$S335&lt;&gt;$K$2,$S335&lt;&gt;$L$2),"",
IF($S335=$J$2,IF(Data!$C335&gt;=Data!$D335+2,"Hawaiite","Potassic Trachybasalt"),
IF($S335=$K$2,IF(Data!$C335&gt;=Data!$D335+2,"Mugearite","Shoshonite"),
IF($S335=$L$2,(IF(Data!$C335&gt;=Data!$D335+2,"Benmoreite","Latite")),""))))</f>
        <v>Hawaiite</v>
      </c>
    </row>
    <row r="336" spans="1:20" x14ac:dyDescent="0.2">
      <c r="A336" s="16" t="str">
        <f>Data!$A336</f>
        <v>SAT-87S35-3†</v>
      </c>
      <c r="B336" s="27">
        <f>Data!$B336</f>
        <v>50.6</v>
      </c>
      <c r="C336" s="28">
        <f>Data!$C336+Data!$D336</f>
        <v>5.23</v>
      </c>
      <c r="D336" s="1" t="str">
        <f>IF(AND(AND($B336&gt;=Params!$A$33,$B336&lt;Params!$C$33),AND($C336&gt;=Params!$A$32,$C336&lt;Params!$A$26)),$D$2,"")</f>
        <v/>
      </c>
      <c r="E336" s="1" t="str">
        <f>IF(AND(AND($B336&gt;=Params!$C$33,$B336&lt;Params!$F$33),AND($C336&gt;=Params!$C$32,$C336&lt;Params!$C$22)),$E$2,"")</f>
        <v/>
      </c>
      <c r="F336" s="4" t="str">
        <f>IF(AND($B336&gt;=Params!$F$33,$B336&lt;Params!$J$33,$C336&lt;Params!$F$22+((Params!$J$20-Params!$F$22)/(Params!$J$33-Params!$F$33))*($B336-Params!$F$33)),$F$2,"")</f>
        <v/>
      </c>
      <c r="G336" s="4" t="str">
        <f>IF(AND($B336&gt;=Params!$J$33,$B336&lt;Params!$N$33,$C336&lt;Params!$J$20+((Params!$N$18-Params!$J$20)/(Params!$N$33-Params!$J$33))*($B336-Params!$J$33)),$G$2,"")</f>
        <v/>
      </c>
      <c r="H336" s="4" t="str">
        <f>IF(AND($B336&gt;=Params!$N$33,$C336&lt;Params!$N$18+((Params!$Q$16-Params!$N$18)/(Params!$Q$33-Params!$N$33))*($B336-Params!$N$33),C$3&lt;Params!$Q$16+((Params!$S$32-Params!$Q$16)/(Params!$S$33-Params!$Q$33))*($B336-Params!$Q$33)),$H$2,"")</f>
        <v/>
      </c>
      <c r="I336" s="12" t="str">
        <f>IF(AND($B336&gt;=Params!$Q$33,$C336&gt;=Params!$Q$16+((Params!$S$32-Params!$Q$16)/(Params!$S$33-Params!$Q$33))*($B336-Params!$Q$33)),$I$2,"")</f>
        <v/>
      </c>
      <c r="J336" s="1" t="str">
        <f>IF(AND($C336&gt;=Params!$C$22,$C336&lt;Params!$C$22+((Params!$E$17-Params!$C$22)/(Params!$E$33-Params!$C$33))*($B336-Params!$C$33),$C336&lt;Params!$E$17+((Params!$F$22-Params!$E$17)/(Params!$F$33-Params!$E$33))*($B336-Params!$E$33)),$J$2,"")</f>
        <v>TrachyBasalt</v>
      </c>
      <c r="K336" s="1" t="str">
        <f>IF(AND($C336&gt;=Params!$E$17+((Params!$F$22-Params!$E$17)/(Params!$F$33-Params!$E$33))*($B336-Params!$E$33),$C336&gt;=Params!$F$22+((Params!$J$20-Params!$F$22)/(Params!$J$33-Params!$F$33))*($B336-Params!$F$33),$C336&lt;Params!$E$17+((Params!$H$13-Params!$E$17)/(Params!$H$33-Params!$E$33))*($B336-Params!$E$33),$C336&lt;Params!$H$13+((Params!$J$20-Params!$H$13)/(Params!$J$33-Params!$H$33))*($B336-Params!$H$33)),$K$2,"")</f>
        <v/>
      </c>
      <c r="L336" s="1" t="str">
        <f>IF(AND($C336&gt;=Params!$H$13+((Params!$J$20-Params!$H$13)/(Params!$J$33-Params!$H$33))*($B336-Params!$H$33),$C336&gt;=Params!$J$20+((Params!$N$18-Params!$J$20)/(Params!$N$33-Params!$J$33))*($B336-Params!$J$33),$C336&lt;Params!$H$13+((Params!$K$9-Params!$H$13)/(Params!$K$33-Params!$H$33))*($B336-Params!$H$33),$C336&lt;Params!$K$9+((Params!$N$18-Params!$K$9)/(Params!$N$33-Params!$K$33))*($B336-Params!$K$33)),$L$2,"")</f>
        <v/>
      </c>
      <c r="M336" s="2" t="str">
        <f>IF(AND($C336&gt;=Params!$K$9+((Params!$N$18-Params!$K$9)/(Params!$N$33-Params!$K$33))*($B336-Params!$K$33),$C336&gt;=Params!$N$18+((Params!$Q$16-Params!$N$18)/(Params!$Q$33-Params!$N366))*($B336-Params!$Q$33),$C336&lt;Params!$K$9+((Params!$L$5-Params!$K$9)/(Params!$L$33-Params!$K$33))*($B336-Params!$K$33),$C336&lt;Params!$L$5+((Params!$Q$4-Params!$L$5)/(Params!$Q$33-Params!$L$33))*($B336-Params!$L$33),$B336&lt;Params!$Q$33),$M$2,"")</f>
        <v/>
      </c>
      <c r="N336" s="3" t="str">
        <f>IF(OR(AND($C336&gt;=Params!$A$26,$B336&gt;=Params!$A$33,$B336&lt;Params!$C$33,$C336&lt;Params!$A$18+((Params!$C$13-Params!$A$18)/(Params!$C$33-Params!$A$33))*($B336-Params!$A$33)),AND($B336&gt;=Params!$C$33,$C336&gt;Params!$C$22+((Params!$E$17-Params!$C$22)/(Params!$E$33-Params!$C$33))*($B336-Params!$C$33),$C336&lt;Params!$C$13+((Params!$E$17-Params!$C$13)/(Params!$E$33-Params!$C$33))*($B336-Params!$C$33))),$N$2,"")</f>
        <v/>
      </c>
      <c r="O336" s="1" t="str">
        <f>IF(AND($C336&gt;=Params!$C$13+((Params!$E$17-Params!$C$13)/(Params!$E$33-Params!$C$33))*($B336-Params!$C$33),$C336&gt;=Params!$E$17+((Params!$H$13-Params!$E$17)/(Params!$H$33-Params!$E$33))*($B336-Params!$E$33),$C336&lt;Params!$C$13+((Params!$D$9-Params!$C$13)/(Params!$D$33-Params!$C$33))*($B336-Params!$C$33),$C336&lt;Params!$D$9+((Params!$H$13-Params!$D$9)/(Params!$H$33-Params!$D$33))*($B336-Params!$D$33)),$O$2,"")</f>
        <v/>
      </c>
      <c r="P336" s="1" t="str">
        <f>IF(AND($C336&gt;=Params!$D$9+((Params!$H$13-Params!$D$9)/(Params!$H$33-Params!$D$33))*($B336-Params!$D$33),$C336&gt;=Params!$H$13+((Params!$K$9-Params!$H$13)/(Params!$K$33-Params!$H$33))*($B336-Params!$H$33),$C336&lt;Params!$D$9+((Params!$G$4-Params!$D$9)/(Params!$G$33-Params!$D$33))*($B336-Params!$D$33),$C336&lt;Params!$G$4+((Params!$K$9-Params!$G$4)/(Params!$K$33-Params!$G$33))*($B336-Params!$G$33)),$P$2,"")</f>
        <v/>
      </c>
      <c r="Q336" s="1" t="str">
        <f>IF(AND($C336&gt;=Params!$G$4+((Params!$K$9-Params!$G$4)/(Params!$K$33-Params!$G$33))*($B336-Params!$G$33),$C336&gt;Params!$K$9+((Params!$L$5-Params!$K$9)/(Params!$L$33-Params!$K$33))*($B336-Params!$K$33),$C336&lt;Params!$G$4+((Params!$L$5-Params!$G$4)/(Params!$L$33-Params!$G$33))*($B336-Params!$G$33)),$Q$2,"")</f>
        <v/>
      </c>
      <c r="R336" s="2" t="str">
        <f>IF(AND(OR($B336&lt;Params!$A$33,AND($B336&gt;=Params!$A$33,$B336&lt;Params!$C$33,$C336&gt;=Params!$A$18+((Params!$C$13-Params!$A$18)/(Params!$C$33-Params!$A$33))*($B336-Params!$A$33)),AND($B336&gt;=Params!$C$33,$B336&lt;Params!$D$33,$C336&gt;=Params!$C$13+((Params!$D$9-Params!$C$13)/(Params!$D$33-Params!$C$33))*($B336-Params!$C$33)),AND($B336&gt;=Params!$D$33,$C336&gt;=Params!$D$9+((Params!$G$4-Params!$D$9)/(Params!$G$33-Params!$D$33))*($B336-Params!$D$33))),$C336&lt;Params!$G$4,$B336&gt;0,$C336&gt;0),$R$2,"")</f>
        <v/>
      </c>
      <c r="S336" s="18" t="str">
        <f t="shared" si="5"/>
        <v>TrachyBasalt</v>
      </c>
      <c r="T336" s="14" t="str">
        <f>IF(AND($S336&lt;&gt;$J$2,$S336&lt;&gt;$K$2,$S336&lt;&gt;$L$2),"",
IF($S336=$J$2,IF(Data!$C336&gt;=Data!$D336+2,"Hawaiite","Potassic Trachybasalt"),
IF($S336=$K$2,IF(Data!$C336&gt;=Data!$D336+2,"Mugearite","Shoshonite"),
IF($S336=$L$2,(IF(Data!$C336&gt;=Data!$D336+2,"Benmoreite","Latite")),""))))</f>
        <v>Hawaiite</v>
      </c>
    </row>
    <row r="337" spans="1:20" x14ac:dyDescent="0.2">
      <c r="A337" s="16" t="str">
        <f>Data!$A337</f>
        <v>SAT-87S35-4†</v>
      </c>
      <c r="B337" s="27">
        <f>Data!$B337</f>
        <v>50.6</v>
      </c>
      <c r="C337" s="28">
        <f>Data!$C337+Data!$D337</f>
        <v>5.23</v>
      </c>
      <c r="D337" s="1" t="str">
        <f>IF(AND(AND($B337&gt;=Params!$A$33,$B337&lt;Params!$C$33),AND($C337&gt;=Params!$A$32,$C337&lt;Params!$A$26)),$D$2,"")</f>
        <v/>
      </c>
      <c r="E337" s="1" t="str">
        <f>IF(AND(AND($B337&gt;=Params!$C$33,$B337&lt;Params!$F$33),AND($C337&gt;=Params!$C$32,$C337&lt;Params!$C$22)),$E$2,"")</f>
        <v/>
      </c>
      <c r="F337" s="4" t="str">
        <f>IF(AND($B337&gt;=Params!$F$33,$B337&lt;Params!$J$33,$C337&lt;Params!$F$22+((Params!$J$20-Params!$F$22)/(Params!$J$33-Params!$F$33))*($B337-Params!$F$33)),$F$2,"")</f>
        <v/>
      </c>
      <c r="G337" s="4" t="str">
        <f>IF(AND($B337&gt;=Params!$J$33,$B337&lt;Params!$N$33,$C337&lt;Params!$J$20+((Params!$N$18-Params!$J$20)/(Params!$N$33-Params!$J$33))*($B337-Params!$J$33)),$G$2,"")</f>
        <v/>
      </c>
      <c r="H337" s="4" t="str">
        <f>IF(AND($B337&gt;=Params!$N$33,$C337&lt;Params!$N$18+((Params!$Q$16-Params!$N$18)/(Params!$Q$33-Params!$N$33))*($B337-Params!$N$33),C$3&lt;Params!$Q$16+((Params!$S$32-Params!$Q$16)/(Params!$S$33-Params!$Q$33))*($B337-Params!$Q$33)),$H$2,"")</f>
        <v/>
      </c>
      <c r="I337" s="12" t="str">
        <f>IF(AND($B337&gt;=Params!$Q$33,$C337&gt;=Params!$Q$16+((Params!$S$32-Params!$Q$16)/(Params!$S$33-Params!$Q$33))*($B337-Params!$Q$33)),$I$2,"")</f>
        <v/>
      </c>
      <c r="J337" s="1" t="str">
        <f>IF(AND($C337&gt;=Params!$C$22,$C337&lt;Params!$C$22+((Params!$E$17-Params!$C$22)/(Params!$E$33-Params!$C$33))*($B337-Params!$C$33),$C337&lt;Params!$E$17+((Params!$F$22-Params!$E$17)/(Params!$F$33-Params!$E$33))*($B337-Params!$E$33)),$J$2,"")</f>
        <v>TrachyBasalt</v>
      </c>
      <c r="K337" s="1" t="str">
        <f>IF(AND($C337&gt;=Params!$E$17+((Params!$F$22-Params!$E$17)/(Params!$F$33-Params!$E$33))*($B337-Params!$E$33),$C337&gt;=Params!$F$22+((Params!$J$20-Params!$F$22)/(Params!$J$33-Params!$F$33))*($B337-Params!$F$33),$C337&lt;Params!$E$17+((Params!$H$13-Params!$E$17)/(Params!$H$33-Params!$E$33))*($B337-Params!$E$33),$C337&lt;Params!$H$13+((Params!$J$20-Params!$H$13)/(Params!$J$33-Params!$H$33))*($B337-Params!$H$33)),$K$2,"")</f>
        <v/>
      </c>
      <c r="L337" s="1" t="str">
        <f>IF(AND($C337&gt;=Params!$H$13+((Params!$J$20-Params!$H$13)/(Params!$J$33-Params!$H$33))*($B337-Params!$H$33),$C337&gt;=Params!$J$20+((Params!$N$18-Params!$J$20)/(Params!$N$33-Params!$J$33))*($B337-Params!$J$33),$C337&lt;Params!$H$13+((Params!$K$9-Params!$H$13)/(Params!$K$33-Params!$H$33))*($B337-Params!$H$33),$C337&lt;Params!$K$9+((Params!$N$18-Params!$K$9)/(Params!$N$33-Params!$K$33))*($B337-Params!$K$33)),$L$2,"")</f>
        <v/>
      </c>
      <c r="M337" s="2" t="str">
        <f>IF(AND($C337&gt;=Params!$K$9+((Params!$N$18-Params!$K$9)/(Params!$N$33-Params!$K$33))*($B337-Params!$K$33),$C337&gt;=Params!$N$18+((Params!$Q$16-Params!$N$18)/(Params!$Q$33-Params!$N367))*($B337-Params!$Q$33),$C337&lt;Params!$K$9+((Params!$L$5-Params!$K$9)/(Params!$L$33-Params!$K$33))*($B337-Params!$K$33),$C337&lt;Params!$L$5+((Params!$Q$4-Params!$L$5)/(Params!$Q$33-Params!$L$33))*($B337-Params!$L$33),$B337&lt;Params!$Q$33),$M$2,"")</f>
        <v/>
      </c>
      <c r="N337" s="3" t="str">
        <f>IF(OR(AND($C337&gt;=Params!$A$26,$B337&gt;=Params!$A$33,$B337&lt;Params!$C$33,$C337&lt;Params!$A$18+((Params!$C$13-Params!$A$18)/(Params!$C$33-Params!$A$33))*($B337-Params!$A$33)),AND($B337&gt;=Params!$C$33,$C337&gt;Params!$C$22+((Params!$E$17-Params!$C$22)/(Params!$E$33-Params!$C$33))*($B337-Params!$C$33),$C337&lt;Params!$C$13+((Params!$E$17-Params!$C$13)/(Params!$E$33-Params!$C$33))*($B337-Params!$C$33))),$N$2,"")</f>
        <v/>
      </c>
      <c r="O337" s="1" t="str">
        <f>IF(AND($C337&gt;=Params!$C$13+((Params!$E$17-Params!$C$13)/(Params!$E$33-Params!$C$33))*($B337-Params!$C$33),$C337&gt;=Params!$E$17+((Params!$H$13-Params!$E$17)/(Params!$H$33-Params!$E$33))*($B337-Params!$E$33),$C337&lt;Params!$C$13+((Params!$D$9-Params!$C$13)/(Params!$D$33-Params!$C$33))*($B337-Params!$C$33),$C337&lt;Params!$D$9+((Params!$H$13-Params!$D$9)/(Params!$H$33-Params!$D$33))*($B337-Params!$D$33)),$O$2,"")</f>
        <v/>
      </c>
      <c r="P337" s="1" t="str">
        <f>IF(AND($C337&gt;=Params!$D$9+((Params!$H$13-Params!$D$9)/(Params!$H$33-Params!$D$33))*($B337-Params!$D$33),$C337&gt;=Params!$H$13+((Params!$K$9-Params!$H$13)/(Params!$K$33-Params!$H$33))*($B337-Params!$H$33),$C337&lt;Params!$D$9+((Params!$G$4-Params!$D$9)/(Params!$G$33-Params!$D$33))*($B337-Params!$D$33),$C337&lt;Params!$G$4+((Params!$K$9-Params!$G$4)/(Params!$K$33-Params!$G$33))*($B337-Params!$G$33)),$P$2,"")</f>
        <v/>
      </c>
      <c r="Q337" s="1" t="str">
        <f>IF(AND($C337&gt;=Params!$G$4+((Params!$K$9-Params!$G$4)/(Params!$K$33-Params!$G$33))*($B337-Params!$G$33),$C337&gt;Params!$K$9+((Params!$L$5-Params!$K$9)/(Params!$L$33-Params!$K$33))*($B337-Params!$K$33),$C337&lt;Params!$G$4+((Params!$L$5-Params!$G$4)/(Params!$L$33-Params!$G$33))*($B337-Params!$G$33)),$Q$2,"")</f>
        <v/>
      </c>
      <c r="R337" s="2" t="str">
        <f>IF(AND(OR($B337&lt;Params!$A$33,AND($B337&gt;=Params!$A$33,$B337&lt;Params!$C$33,$C337&gt;=Params!$A$18+((Params!$C$13-Params!$A$18)/(Params!$C$33-Params!$A$33))*($B337-Params!$A$33)),AND($B337&gt;=Params!$C$33,$B337&lt;Params!$D$33,$C337&gt;=Params!$C$13+((Params!$D$9-Params!$C$13)/(Params!$D$33-Params!$C$33))*($B337-Params!$C$33)),AND($B337&gt;=Params!$D$33,$C337&gt;=Params!$D$9+((Params!$G$4-Params!$D$9)/(Params!$G$33-Params!$D$33))*($B337-Params!$D$33))),$C337&lt;Params!$G$4,$B337&gt;0,$C337&gt;0),$R$2,"")</f>
        <v/>
      </c>
      <c r="S337" s="18" t="str">
        <f t="shared" si="5"/>
        <v>TrachyBasalt</v>
      </c>
      <c r="T337" s="14" t="str">
        <f>IF(AND($S337&lt;&gt;$J$2,$S337&lt;&gt;$K$2,$S337&lt;&gt;$L$2),"",
IF($S337=$J$2,IF(Data!$C337&gt;=Data!$D337+2,"Hawaiite","Potassic Trachybasalt"),
IF($S337=$K$2,IF(Data!$C337&gt;=Data!$D337+2,"Mugearite","Shoshonite"),
IF($S337=$L$2,(IF(Data!$C337&gt;=Data!$D337+2,"Benmoreite","Latite")),""))))</f>
        <v>Hawaiite</v>
      </c>
    </row>
    <row r="338" spans="1:20" x14ac:dyDescent="0.2">
      <c r="A338" s="16" t="str">
        <f>Data!$A338</f>
        <v>SAT-87S35-5†</v>
      </c>
      <c r="B338" s="27">
        <f>Data!$B338</f>
        <v>50.6</v>
      </c>
      <c r="C338" s="28">
        <f>Data!$C338+Data!$D338</f>
        <v>5.23</v>
      </c>
      <c r="D338" s="1" t="str">
        <f>IF(AND(AND($B338&gt;=Params!$A$33,$B338&lt;Params!$C$33),AND($C338&gt;=Params!$A$32,$C338&lt;Params!$A$26)),$D$2,"")</f>
        <v/>
      </c>
      <c r="E338" s="1" t="str">
        <f>IF(AND(AND($B338&gt;=Params!$C$33,$B338&lt;Params!$F$33),AND($C338&gt;=Params!$C$32,$C338&lt;Params!$C$22)),$E$2,"")</f>
        <v/>
      </c>
      <c r="F338" s="4" t="str">
        <f>IF(AND($B338&gt;=Params!$F$33,$B338&lt;Params!$J$33,$C338&lt;Params!$F$22+((Params!$J$20-Params!$F$22)/(Params!$J$33-Params!$F$33))*($B338-Params!$F$33)),$F$2,"")</f>
        <v/>
      </c>
      <c r="G338" s="4" t="str">
        <f>IF(AND($B338&gt;=Params!$J$33,$B338&lt;Params!$N$33,$C338&lt;Params!$J$20+((Params!$N$18-Params!$J$20)/(Params!$N$33-Params!$J$33))*($B338-Params!$J$33)),$G$2,"")</f>
        <v/>
      </c>
      <c r="H338" s="4" t="str">
        <f>IF(AND($B338&gt;=Params!$N$33,$C338&lt;Params!$N$18+((Params!$Q$16-Params!$N$18)/(Params!$Q$33-Params!$N$33))*($B338-Params!$N$33),C$3&lt;Params!$Q$16+((Params!$S$32-Params!$Q$16)/(Params!$S$33-Params!$Q$33))*($B338-Params!$Q$33)),$H$2,"")</f>
        <v/>
      </c>
      <c r="I338" s="12" t="str">
        <f>IF(AND($B338&gt;=Params!$Q$33,$C338&gt;=Params!$Q$16+((Params!$S$32-Params!$Q$16)/(Params!$S$33-Params!$Q$33))*($B338-Params!$Q$33)),$I$2,"")</f>
        <v/>
      </c>
      <c r="J338" s="1" t="str">
        <f>IF(AND($C338&gt;=Params!$C$22,$C338&lt;Params!$C$22+((Params!$E$17-Params!$C$22)/(Params!$E$33-Params!$C$33))*($B338-Params!$C$33),$C338&lt;Params!$E$17+((Params!$F$22-Params!$E$17)/(Params!$F$33-Params!$E$33))*($B338-Params!$E$33)),$J$2,"")</f>
        <v>TrachyBasalt</v>
      </c>
      <c r="K338" s="1" t="str">
        <f>IF(AND($C338&gt;=Params!$E$17+((Params!$F$22-Params!$E$17)/(Params!$F$33-Params!$E$33))*($B338-Params!$E$33),$C338&gt;=Params!$F$22+((Params!$J$20-Params!$F$22)/(Params!$J$33-Params!$F$33))*($B338-Params!$F$33),$C338&lt;Params!$E$17+((Params!$H$13-Params!$E$17)/(Params!$H$33-Params!$E$33))*($B338-Params!$E$33),$C338&lt;Params!$H$13+((Params!$J$20-Params!$H$13)/(Params!$J$33-Params!$H$33))*($B338-Params!$H$33)),$K$2,"")</f>
        <v/>
      </c>
      <c r="L338" s="1" t="str">
        <f>IF(AND($C338&gt;=Params!$H$13+((Params!$J$20-Params!$H$13)/(Params!$J$33-Params!$H$33))*($B338-Params!$H$33),$C338&gt;=Params!$J$20+((Params!$N$18-Params!$J$20)/(Params!$N$33-Params!$J$33))*($B338-Params!$J$33),$C338&lt;Params!$H$13+((Params!$K$9-Params!$H$13)/(Params!$K$33-Params!$H$33))*($B338-Params!$H$33),$C338&lt;Params!$K$9+((Params!$N$18-Params!$K$9)/(Params!$N$33-Params!$K$33))*($B338-Params!$K$33)),$L$2,"")</f>
        <v/>
      </c>
      <c r="M338" s="2" t="str">
        <f>IF(AND($C338&gt;=Params!$K$9+((Params!$N$18-Params!$K$9)/(Params!$N$33-Params!$K$33))*($B338-Params!$K$33),$C338&gt;=Params!$N$18+((Params!$Q$16-Params!$N$18)/(Params!$Q$33-Params!$N368))*($B338-Params!$Q$33),$C338&lt;Params!$K$9+((Params!$L$5-Params!$K$9)/(Params!$L$33-Params!$K$33))*($B338-Params!$K$33),$C338&lt;Params!$L$5+((Params!$Q$4-Params!$L$5)/(Params!$Q$33-Params!$L$33))*($B338-Params!$L$33),$B338&lt;Params!$Q$33),$M$2,"")</f>
        <v/>
      </c>
      <c r="N338" s="3" t="str">
        <f>IF(OR(AND($C338&gt;=Params!$A$26,$B338&gt;=Params!$A$33,$B338&lt;Params!$C$33,$C338&lt;Params!$A$18+((Params!$C$13-Params!$A$18)/(Params!$C$33-Params!$A$33))*($B338-Params!$A$33)),AND($B338&gt;=Params!$C$33,$C338&gt;Params!$C$22+((Params!$E$17-Params!$C$22)/(Params!$E$33-Params!$C$33))*($B338-Params!$C$33),$C338&lt;Params!$C$13+((Params!$E$17-Params!$C$13)/(Params!$E$33-Params!$C$33))*($B338-Params!$C$33))),$N$2,"")</f>
        <v/>
      </c>
      <c r="O338" s="1" t="str">
        <f>IF(AND($C338&gt;=Params!$C$13+((Params!$E$17-Params!$C$13)/(Params!$E$33-Params!$C$33))*($B338-Params!$C$33),$C338&gt;=Params!$E$17+((Params!$H$13-Params!$E$17)/(Params!$H$33-Params!$E$33))*($B338-Params!$E$33),$C338&lt;Params!$C$13+((Params!$D$9-Params!$C$13)/(Params!$D$33-Params!$C$33))*($B338-Params!$C$33),$C338&lt;Params!$D$9+((Params!$H$13-Params!$D$9)/(Params!$H$33-Params!$D$33))*($B338-Params!$D$33)),$O$2,"")</f>
        <v/>
      </c>
      <c r="P338" s="1" t="str">
        <f>IF(AND($C338&gt;=Params!$D$9+((Params!$H$13-Params!$D$9)/(Params!$H$33-Params!$D$33))*($B338-Params!$D$33),$C338&gt;=Params!$H$13+((Params!$K$9-Params!$H$13)/(Params!$K$33-Params!$H$33))*($B338-Params!$H$33),$C338&lt;Params!$D$9+((Params!$G$4-Params!$D$9)/(Params!$G$33-Params!$D$33))*($B338-Params!$D$33),$C338&lt;Params!$G$4+((Params!$K$9-Params!$G$4)/(Params!$K$33-Params!$G$33))*($B338-Params!$G$33)),$P$2,"")</f>
        <v/>
      </c>
      <c r="Q338" s="1" t="str">
        <f>IF(AND($C338&gt;=Params!$G$4+((Params!$K$9-Params!$G$4)/(Params!$K$33-Params!$G$33))*($B338-Params!$G$33),$C338&gt;Params!$K$9+((Params!$L$5-Params!$K$9)/(Params!$L$33-Params!$K$33))*($B338-Params!$K$33),$C338&lt;Params!$G$4+((Params!$L$5-Params!$G$4)/(Params!$L$33-Params!$G$33))*($B338-Params!$G$33)),$Q$2,"")</f>
        <v/>
      </c>
      <c r="R338" s="2" t="str">
        <f>IF(AND(OR($B338&lt;Params!$A$33,AND($B338&gt;=Params!$A$33,$B338&lt;Params!$C$33,$C338&gt;=Params!$A$18+((Params!$C$13-Params!$A$18)/(Params!$C$33-Params!$A$33))*($B338-Params!$A$33)),AND($B338&gt;=Params!$C$33,$B338&lt;Params!$D$33,$C338&gt;=Params!$C$13+((Params!$D$9-Params!$C$13)/(Params!$D$33-Params!$C$33))*($B338-Params!$C$33)),AND($B338&gt;=Params!$D$33,$C338&gt;=Params!$D$9+((Params!$G$4-Params!$D$9)/(Params!$G$33-Params!$D$33))*($B338-Params!$D$33))),$C338&lt;Params!$G$4,$B338&gt;0,$C338&gt;0),$R$2,"")</f>
        <v/>
      </c>
      <c r="S338" s="18" t="str">
        <f t="shared" si="5"/>
        <v>TrachyBasalt</v>
      </c>
      <c r="T338" s="14" t="str">
        <f>IF(AND($S338&lt;&gt;$J$2,$S338&lt;&gt;$K$2,$S338&lt;&gt;$L$2),"",
IF($S338=$J$2,IF(Data!$C338&gt;=Data!$D338+2,"Hawaiite","Potassic Trachybasalt"),
IF($S338=$K$2,IF(Data!$C338&gt;=Data!$D338+2,"Mugearite","Shoshonite"),
IF($S338=$L$2,(IF(Data!$C338&gt;=Data!$D338+2,"Benmoreite","Latite")),""))))</f>
        <v>Hawaiite</v>
      </c>
    </row>
    <row r="339" spans="1:20" x14ac:dyDescent="0.2">
      <c r="A339" s="16" t="str">
        <f>Data!$A339</f>
        <v>MORB (Juan de Fuca Ridge)</v>
      </c>
      <c r="B339" s="27">
        <f>Data!$B339</f>
        <v>50.630394145487813</v>
      </c>
      <c r="C339" s="28">
        <f>Data!$C339+Data!$D339</f>
        <v>2.7741319651592895</v>
      </c>
      <c r="D339" s="1" t="str">
        <f>IF(AND(AND($B339&gt;=Params!$A$33,$B339&lt;Params!$C$33),AND($C339&gt;=Params!$A$32,$C339&lt;Params!$A$26)),$D$2,"")</f>
        <v/>
      </c>
      <c r="E339" s="1" t="str">
        <f>IF(AND(AND($B339&gt;=Params!$C$33,$B339&lt;Params!$F$33),AND($C339&gt;=Params!$C$32,$C339&lt;Params!$C$22)),$E$2,"")</f>
        <v>Basalt</v>
      </c>
      <c r="F339" s="4" t="str">
        <f>IF(AND($B339&gt;=Params!$F$33,$B339&lt;Params!$J$33,$C339&lt;Params!$F$22+((Params!$J$20-Params!$F$22)/(Params!$J$33-Params!$F$33))*($B339-Params!$F$33)),$F$2,"")</f>
        <v/>
      </c>
      <c r="G339" s="4" t="str">
        <f>IF(AND($B339&gt;=Params!$J$33,$B339&lt;Params!$N$33,$C339&lt;Params!$J$20+((Params!$N$18-Params!$J$20)/(Params!$N$33-Params!$J$33))*($B339-Params!$J$33)),$G$2,"")</f>
        <v/>
      </c>
      <c r="H339" s="4" t="str">
        <f>IF(AND($B339&gt;=Params!$N$33,$C339&lt;Params!$N$18+((Params!$Q$16-Params!$N$18)/(Params!$Q$33-Params!$N$33))*($B339-Params!$N$33),C$3&lt;Params!$Q$16+((Params!$S$32-Params!$Q$16)/(Params!$S$33-Params!$Q$33))*($B339-Params!$Q$33)),$H$2,"")</f>
        <v/>
      </c>
      <c r="I339" s="12" t="str">
        <f>IF(AND($B339&gt;=Params!$Q$33,$C339&gt;=Params!$Q$16+((Params!$S$32-Params!$Q$16)/(Params!$S$33-Params!$Q$33))*($B339-Params!$Q$33)),$I$2,"")</f>
        <v/>
      </c>
      <c r="J339" s="1" t="str">
        <f>IF(AND($C339&gt;=Params!$C$22,$C339&lt;Params!$C$22+((Params!$E$17-Params!$C$22)/(Params!$E$33-Params!$C$33))*($B339-Params!$C$33),$C339&lt;Params!$E$17+((Params!$F$22-Params!$E$17)/(Params!$F$33-Params!$E$33))*($B339-Params!$E$33)),$J$2,"")</f>
        <v/>
      </c>
      <c r="K339" s="1" t="str">
        <f>IF(AND($C339&gt;=Params!$E$17+((Params!$F$22-Params!$E$17)/(Params!$F$33-Params!$E$33))*($B339-Params!$E$33),$C339&gt;=Params!$F$22+((Params!$J$20-Params!$F$22)/(Params!$J$33-Params!$F$33))*($B339-Params!$F$33),$C339&lt;Params!$E$17+((Params!$H$13-Params!$E$17)/(Params!$H$33-Params!$E$33))*($B339-Params!$E$33),$C339&lt;Params!$H$13+((Params!$J$20-Params!$H$13)/(Params!$J$33-Params!$H$33))*($B339-Params!$H$33)),$K$2,"")</f>
        <v/>
      </c>
      <c r="L339" s="1" t="str">
        <f>IF(AND($C339&gt;=Params!$H$13+((Params!$J$20-Params!$H$13)/(Params!$J$33-Params!$H$33))*($B339-Params!$H$33),$C339&gt;=Params!$J$20+((Params!$N$18-Params!$J$20)/(Params!$N$33-Params!$J$33))*($B339-Params!$J$33),$C339&lt;Params!$H$13+((Params!$K$9-Params!$H$13)/(Params!$K$33-Params!$H$33))*($B339-Params!$H$33),$C339&lt;Params!$K$9+((Params!$N$18-Params!$K$9)/(Params!$N$33-Params!$K$33))*($B339-Params!$K$33)),$L$2,"")</f>
        <v/>
      </c>
      <c r="M339" s="2" t="str">
        <f>IF(AND($C339&gt;=Params!$K$9+((Params!$N$18-Params!$K$9)/(Params!$N$33-Params!$K$33))*($B339-Params!$K$33),$C339&gt;=Params!$N$18+((Params!$Q$16-Params!$N$18)/(Params!$Q$33-Params!$N369))*($B339-Params!$Q$33),$C339&lt;Params!$K$9+((Params!$L$5-Params!$K$9)/(Params!$L$33-Params!$K$33))*($B339-Params!$K$33),$C339&lt;Params!$L$5+((Params!$Q$4-Params!$L$5)/(Params!$Q$33-Params!$L$33))*($B339-Params!$L$33),$B339&lt;Params!$Q$33),$M$2,"")</f>
        <v/>
      </c>
      <c r="N339" s="3" t="str">
        <f>IF(OR(AND($C339&gt;=Params!$A$26,$B339&gt;=Params!$A$33,$B339&lt;Params!$C$33,$C339&lt;Params!$A$18+((Params!$C$13-Params!$A$18)/(Params!$C$33-Params!$A$33))*($B339-Params!$A$33)),AND($B339&gt;=Params!$C$33,$C339&gt;Params!$C$22+((Params!$E$17-Params!$C$22)/(Params!$E$33-Params!$C$33))*($B339-Params!$C$33),$C339&lt;Params!$C$13+((Params!$E$17-Params!$C$13)/(Params!$E$33-Params!$C$33))*($B339-Params!$C$33))),$N$2,"")</f>
        <v/>
      </c>
      <c r="O339" s="1" t="str">
        <f>IF(AND($C339&gt;=Params!$C$13+((Params!$E$17-Params!$C$13)/(Params!$E$33-Params!$C$33))*($B339-Params!$C$33),$C339&gt;=Params!$E$17+((Params!$H$13-Params!$E$17)/(Params!$H$33-Params!$E$33))*($B339-Params!$E$33),$C339&lt;Params!$C$13+((Params!$D$9-Params!$C$13)/(Params!$D$33-Params!$C$33))*($B339-Params!$C$33),$C339&lt;Params!$D$9+((Params!$H$13-Params!$D$9)/(Params!$H$33-Params!$D$33))*($B339-Params!$D$33)),$O$2,"")</f>
        <v/>
      </c>
      <c r="P339" s="1" t="str">
        <f>IF(AND($C339&gt;=Params!$D$9+((Params!$H$13-Params!$D$9)/(Params!$H$33-Params!$D$33))*($B339-Params!$D$33),$C339&gt;=Params!$H$13+((Params!$K$9-Params!$H$13)/(Params!$K$33-Params!$H$33))*($B339-Params!$H$33),$C339&lt;Params!$D$9+((Params!$G$4-Params!$D$9)/(Params!$G$33-Params!$D$33))*($B339-Params!$D$33),$C339&lt;Params!$G$4+((Params!$K$9-Params!$G$4)/(Params!$K$33-Params!$G$33))*($B339-Params!$G$33)),$P$2,"")</f>
        <v/>
      </c>
      <c r="Q339" s="1" t="str">
        <f>IF(AND($C339&gt;=Params!$G$4+((Params!$K$9-Params!$G$4)/(Params!$K$33-Params!$G$33))*($B339-Params!$G$33),$C339&gt;Params!$K$9+((Params!$L$5-Params!$K$9)/(Params!$L$33-Params!$K$33))*($B339-Params!$K$33),$C339&lt;Params!$G$4+((Params!$L$5-Params!$G$4)/(Params!$L$33-Params!$G$33))*($B339-Params!$G$33)),$Q$2,"")</f>
        <v/>
      </c>
      <c r="R339" s="2" t="str">
        <f>IF(AND(OR($B339&lt;Params!$A$33,AND($B339&gt;=Params!$A$33,$B339&lt;Params!$C$33,$C339&gt;=Params!$A$18+((Params!$C$13-Params!$A$18)/(Params!$C$33-Params!$A$33))*($B339-Params!$A$33)),AND($B339&gt;=Params!$C$33,$B339&lt;Params!$D$33,$C339&gt;=Params!$C$13+((Params!$D$9-Params!$C$13)/(Params!$D$33-Params!$C$33))*($B339-Params!$C$33)),AND($B339&gt;=Params!$D$33,$C339&gt;=Params!$D$9+((Params!$G$4-Params!$D$9)/(Params!$G$33-Params!$D$33))*($B339-Params!$D$33))),$C339&lt;Params!$G$4,$B339&gt;0,$C339&gt;0),$R$2,"")</f>
        <v/>
      </c>
      <c r="S339" s="18" t="str">
        <f t="shared" si="5"/>
        <v>Basalt</v>
      </c>
      <c r="T339" s="14" t="str">
        <f>IF(AND($S339&lt;&gt;$J$2,$S339&lt;&gt;$K$2,$S339&lt;&gt;$L$2),"",
IF($S339=$J$2,IF(Data!$C339&gt;=Data!$D339+2,"Hawaiite","Potassic Trachybasalt"),
IF($S339=$K$2,IF(Data!$C339&gt;=Data!$D339+2,"Mugearite","Shoshonite"),
IF($S339=$L$2,(IF(Data!$C339&gt;=Data!$D339+2,"Benmoreite","Latite")),""))))</f>
        <v/>
      </c>
    </row>
    <row r="340" spans="1:20" x14ac:dyDescent="0.2">
      <c r="A340" s="16" t="str">
        <f>Data!$A340</f>
        <v>Stolper and Holloway, 1988</v>
      </c>
      <c r="B340" s="27">
        <f>Data!$B340</f>
        <v>50.630394145487813</v>
      </c>
      <c r="C340" s="28">
        <f>Data!$C340+Data!$D340</f>
        <v>2.7741319651592895</v>
      </c>
      <c r="D340" s="1" t="str">
        <f>IF(AND(AND($B340&gt;=Params!$A$33,$B340&lt;Params!$C$33),AND($C340&gt;=Params!$A$32,$C340&lt;Params!$A$26)),$D$2,"")</f>
        <v/>
      </c>
      <c r="E340" s="1" t="str">
        <f>IF(AND(AND($B340&gt;=Params!$C$33,$B340&lt;Params!$F$33),AND($C340&gt;=Params!$C$32,$C340&lt;Params!$C$22)),$E$2,"")</f>
        <v>Basalt</v>
      </c>
      <c r="F340" s="4" t="str">
        <f>IF(AND($B340&gt;=Params!$F$33,$B340&lt;Params!$J$33,$C340&lt;Params!$F$22+((Params!$J$20-Params!$F$22)/(Params!$J$33-Params!$F$33))*($B340-Params!$F$33)),$F$2,"")</f>
        <v/>
      </c>
      <c r="G340" s="4" t="str">
        <f>IF(AND($B340&gt;=Params!$J$33,$B340&lt;Params!$N$33,$C340&lt;Params!$J$20+((Params!$N$18-Params!$J$20)/(Params!$N$33-Params!$J$33))*($B340-Params!$J$33)),$G$2,"")</f>
        <v/>
      </c>
      <c r="H340" s="4" t="str">
        <f>IF(AND($B340&gt;=Params!$N$33,$C340&lt;Params!$N$18+((Params!$Q$16-Params!$N$18)/(Params!$Q$33-Params!$N$33))*($B340-Params!$N$33),C$3&lt;Params!$Q$16+((Params!$S$32-Params!$Q$16)/(Params!$S$33-Params!$Q$33))*($B340-Params!$Q$33)),$H$2,"")</f>
        <v/>
      </c>
      <c r="I340" s="12" t="str">
        <f>IF(AND($B340&gt;=Params!$Q$33,$C340&gt;=Params!$Q$16+((Params!$S$32-Params!$Q$16)/(Params!$S$33-Params!$Q$33))*($B340-Params!$Q$33)),$I$2,"")</f>
        <v/>
      </c>
      <c r="J340" s="1" t="str">
        <f>IF(AND($C340&gt;=Params!$C$22,$C340&lt;Params!$C$22+((Params!$E$17-Params!$C$22)/(Params!$E$33-Params!$C$33))*($B340-Params!$C$33),$C340&lt;Params!$E$17+((Params!$F$22-Params!$E$17)/(Params!$F$33-Params!$E$33))*($B340-Params!$E$33)),$J$2,"")</f>
        <v/>
      </c>
      <c r="K340" s="1" t="str">
        <f>IF(AND($C340&gt;=Params!$E$17+((Params!$F$22-Params!$E$17)/(Params!$F$33-Params!$E$33))*($B340-Params!$E$33),$C340&gt;=Params!$F$22+((Params!$J$20-Params!$F$22)/(Params!$J$33-Params!$F$33))*($B340-Params!$F$33),$C340&lt;Params!$E$17+((Params!$H$13-Params!$E$17)/(Params!$H$33-Params!$E$33))*($B340-Params!$E$33),$C340&lt;Params!$H$13+((Params!$J$20-Params!$H$13)/(Params!$J$33-Params!$H$33))*($B340-Params!$H$33)),$K$2,"")</f>
        <v/>
      </c>
      <c r="L340" s="1" t="str">
        <f>IF(AND($C340&gt;=Params!$H$13+((Params!$J$20-Params!$H$13)/(Params!$J$33-Params!$H$33))*($B340-Params!$H$33),$C340&gt;=Params!$J$20+((Params!$N$18-Params!$J$20)/(Params!$N$33-Params!$J$33))*($B340-Params!$J$33),$C340&lt;Params!$H$13+((Params!$K$9-Params!$H$13)/(Params!$K$33-Params!$H$33))*($B340-Params!$H$33),$C340&lt;Params!$K$9+((Params!$N$18-Params!$K$9)/(Params!$N$33-Params!$K$33))*($B340-Params!$K$33)),$L$2,"")</f>
        <v/>
      </c>
      <c r="M340" s="2" t="str">
        <f>IF(AND($C340&gt;=Params!$K$9+((Params!$N$18-Params!$K$9)/(Params!$N$33-Params!$K$33))*($B340-Params!$K$33),$C340&gt;=Params!$N$18+((Params!$Q$16-Params!$N$18)/(Params!$Q$33-Params!$N370))*($B340-Params!$Q$33),$C340&lt;Params!$K$9+((Params!$L$5-Params!$K$9)/(Params!$L$33-Params!$K$33))*($B340-Params!$K$33),$C340&lt;Params!$L$5+((Params!$Q$4-Params!$L$5)/(Params!$Q$33-Params!$L$33))*($B340-Params!$L$33),$B340&lt;Params!$Q$33),$M$2,"")</f>
        <v/>
      </c>
      <c r="N340" s="3" t="str">
        <f>IF(OR(AND($C340&gt;=Params!$A$26,$B340&gt;=Params!$A$33,$B340&lt;Params!$C$33,$C340&lt;Params!$A$18+((Params!$C$13-Params!$A$18)/(Params!$C$33-Params!$A$33))*($B340-Params!$A$33)),AND($B340&gt;=Params!$C$33,$C340&gt;Params!$C$22+((Params!$E$17-Params!$C$22)/(Params!$E$33-Params!$C$33))*($B340-Params!$C$33),$C340&lt;Params!$C$13+((Params!$E$17-Params!$C$13)/(Params!$E$33-Params!$C$33))*($B340-Params!$C$33))),$N$2,"")</f>
        <v/>
      </c>
      <c r="O340" s="1" t="str">
        <f>IF(AND($C340&gt;=Params!$C$13+((Params!$E$17-Params!$C$13)/(Params!$E$33-Params!$C$33))*($B340-Params!$C$33),$C340&gt;=Params!$E$17+((Params!$H$13-Params!$E$17)/(Params!$H$33-Params!$E$33))*($B340-Params!$E$33),$C340&lt;Params!$C$13+((Params!$D$9-Params!$C$13)/(Params!$D$33-Params!$C$33))*($B340-Params!$C$33),$C340&lt;Params!$D$9+((Params!$H$13-Params!$D$9)/(Params!$H$33-Params!$D$33))*($B340-Params!$D$33)),$O$2,"")</f>
        <v/>
      </c>
      <c r="P340" s="1" t="str">
        <f>IF(AND($C340&gt;=Params!$D$9+((Params!$H$13-Params!$D$9)/(Params!$H$33-Params!$D$33))*($B340-Params!$D$33),$C340&gt;=Params!$H$13+((Params!$K$9-Params!$H$13)/(Params!$K$33-Params!$H$33))*($B340-Params!$H$33),$C340&lt;Params!$D$9+((Params!$G$4-Params!$D$9)/(Params!$G$33-Params!$D$33))*($B340-Params!$D$33),$C340&lt;Params!$G$4+((Params!$K$9-Params!$G$4)/(Params!$K$33-Params!$G$33))*($B340-Params!$G$33)),$P$2,"")</f>
        <v/>
      </c>
      <c r="Q340" s="1" t="str">
        <f>IF(AND($C340&gt;=Params!$G$4+((Params!$K$9-Params!$G$4)/(Params!$K$33-Params!$G$33))*($B340-Params!$G$33),$C340&gt;Params!$K$9+((Params!$L$5-Params!$K$9)/(Params!$L$33-Params!$K$33))*($B340-Params!$K$33),$C340&lt;Params!$G$4+((Params!$L$5-Params!$G$4)/(Params!$L$33-Params!$G$33))*($B340-Params!$G$33)),$Q$2,"")</f>
        <v/>
      </c>
      <c r="R340" s="2" t="str">
        <f>IF(AND(OR($B340&lt;Params!$A$33,AND($B340&gt;=Params!$A$33,$B340&lt;Params!$C$33,$C340&gt;=Params!$A$18+((Params!$C$13-Params!$A$18)/(Params!$C$33-Params!$A$33))*($B340-Params!$A$33)),AND($B340&gt;=Params!$C$33,$B340&lt;Params!$D$33,$C340&gt;=Params!$C$13+((Params!$D$9-Params!$C$13)/(Params!$D$33-Params!$C$33))*($B340-Params!$C$33)),AND($B340&gt;=Params!$D$33,$C340&gt;=Params!$D$9+((Params!$G$4-Params!$D$9)/(Params!$G$33-Params!$D$33))*($B340-Params!$D$33))),$C340&lt;Params!$G$4,$B340&gt;0,$C340&gt;0),$R$2,"")</f>
        <v/>
      </c>
      <c r="S340" s="18" t="str">
        <f t="shared" si="5"/>
        <v>Basalt</v>
      </c>
      <c r="T340" s="14" t="str">
        <f>IF(AND($S340&lt;&gt;$J$2,$S340&lt;&gt;$K$2,$S340&lt;&gt;$L$2),"",
IF($S340=$J$2,IF(Data!$C340&gt;=Data!$D340+2,"Hawaiite","Potassic Trachybasalt"),
IF($S340=$K$2,IF(Data!$C340&gt;=Data!$D340+2,"Mugearite","Shoshonite"),
IF($S340=$L$2,(IF(Data!$C340&gt;=Data!$D340+2,"Benmoreite","Latite")),""))))</f>
        <v/>
      </c>
    </row>
    <row r="341" spans="1:20" x14ac:dyDescent="0.2">
      <c r="A341" s="16" t="str">
        <f>Data!$A341</f>
        <v>169oxi</v>
      </c>
      <c r="B341" s="27">
        <f>Data!$B341</f>
        <v>50.687668826289169</v>
      </c>
      <c r="C341" s="28">
        <f>Data!$C341+Data!$D341</f>
        <v>2.7456993724231777</v>
      </c>
      <c r="D341" s="1" t="str">
        <f>IF(AND(AND($B341&gt;=Params!$A$33,$B341&lt;Params!$C$33),AND($C341&gt;=Params!$A$32,$C341&lt;Params!$A$26)),$D$2,"")</f>
        <v/>
      </c>
      <c r="E341" s="1" t="str">
        <f>IF(AND(AND($B341&gt;=Params!$C$33,$B341&lt;Params!$F$33),AND($C341&gt;=Params!$C$32,$C341&lt;Params!$C$22)),$E$2,"")</f>
        <v>Basalt</v>
      </c>
      <c r="F341" s="4" t="str">
        <f>IF(AND($B341&gt;=Params!$F$33,$B341&lt;Params!$J$33,$C341&lt;Params!$F$22+((Params!$J$20-Params!$F$22)/(Params!$J$33-Params!$F$33))*($B341-Params!$F$33)),$F$2,"")</f>
        <v/>
      </c>
      <c r="G341" s="4" t="str">
        <f>IF(AND($B341&gt;=Params!$J$33,$B341&lt;Params!$N$33,$C341&lt;Params!$J$20+((Params!$N$18-Params!$J$20)/(Params!$N$33-Params!$J$33))*($B341-Params!$J$33)),$G$2,"")</f>
        <v/>
      </c>
      <c r="H341" s="4" t="str">
        <f>IF(AND($B341&gt;=Params!$N$33,$C341&lt;Params!$N$18+((Params!$Q$16-Params!$N$18)/(Params!$Q$33-Params!$N$33))*($B341-Params!$N$33),C$3&lt;Params!$Q$16+((Params!$S$32-Params!$Q$16)/(Params!$S$33-Params!$Q$33))*($B341-Params!$Q$33)),$H$2,"")</f>
        <v/>
      </c>
      <c r="I341" s="12" t="str">
        <f>IF(AND($B341&gt;=Params!$Q$33,$C341&gt;=Params!$Q$16+((Params!$S$32-Params!$Q$16)/(Params!$S$33-Params!$Q$33))*($B341-Params!$Q$33)),$I$2,"")</f>
        <v/>
      </c>
      <c r="J341" s="1" t="str">
        <f>IF(AND($C341&gt;=Params!$C$22,$C341&lt;Params!$C$22+((Params!$E$17-Params!$C$22)/(Params!$E$33-Params!$C$33))*($B341-Params!$C$33),$C341&lt;Params!$E$17+((Params!$F$22-Params!$E$17)/(Params!$F$33-Params!$E$33))*($B341-Params!$E$33)),$J$2,"")</f>
        <v/>
      </c>
      <c r="K341" s="1" t="str">
        <f>IF(AND($C341&gt;=Params!$E$17+((Params!$F$22-Params!$E$17)/(Params!$F$33-Params!$E$33))*($B341-Params!$E$33),$C341&gt;=Params!$F$22+((Params!$J$20-Params!$F$22)/(Params!$J$33-Params!$F$33))*($B341-Params!$F$33),$C341&lt;Params!$E$17+((Params!$H$13-Params!$E$17)/(Params!$H$33-Params!$E$33))*($B341-Params!$E$33),$C341&lt;Params!$H$13+((Params!$J$20-Params!$H$13)/(Params!$J$33-Params!$H$33))*($B341-Params!$H$33)),$K$2,"")</f>
        <v/>
      </c>
      <c r="L341" s="1" t="str">
        <f>IF(AND($C341&gt;=Params!$H$13+((Params!$J$20-Params!$H$13)/(Params!$J$33-Params!$H$33))*($B341-Params!$H$33),$C341&gt;=Params!$J$20+((Params!$N$18-Params!$J$20)/(Params!$N$33-Params!$J$33))*($B341-Params!$J$33),$C341&lt;Params!$H$13+((Params!$K$9-Params!$H$13)/(Params!$K$33-Params!$H$33))*($B341-Params!$H$33),$C341&lt;Params!$K$9+((Params!$N$18-Params!$K$9)/(Params!$N$33-Params!$K$33))*($B341-Params!$K$33)),$L$2,"")</f>
        <v/>
      </c>
      <c r="M341" s="2" t="str">
        <f>IF(AND($C341&gt;=Params!$K$9+((Params!$N$18-Params!$K$9)/(Params!$N$33-Params!$K$33))*($B341-Params!$K$33),$C341&gt;=Params!$N$18+((Params!$Q$16-Params!$N$18)/(Params!$Q$33-Params!$N371))*($B341-Params!$Q$33),$C341&lt;Params!$K$9+((Params!$L$5-Params!$K$9)/(Params!$L$33-Params!$K$33))*($B341-Params!$K$33),$C341&lt;Params!$L$5+((Params!$Q$4-Params!$L$5)/(Params!$Q$33-Params!$L$33))*($B341-Params!$L$33),$B341&lt;Params!$Q$33),$M$2,"")</f>
        <v/>
      </c>
      <c r="N341" s="3" t="str">
        <f>IF(OR(AND($C341&gt;=Params!$A$26,$B341&gt;=Params!$A$33,$B341&lt;Params!$C$33,$C341&lt;Params!$A$18+((Params!$C$13-Params!$A$18)/(Params!$C$33-Params!$A$33))*($B341-Params!$A$33)),AND($B341&gt;=Params!$C$33,$C341&gt;Params!$C$22+((Params!$E$17-Params!$C$22)/(Params!$E$33-Params!$C$33))*($B341-Params!$C$33),$C341&lt;Params!$C$13+((Params!$E$17-Params!$C$13)/(Params!$E$33-Params!$C$33))*($B341-Params!$C$33))),$N$2,"")</f>
        <v/>
      </c>
      <c r="O341" s="1" t="str">
        <f>IF(AND($C341&gt;=Params!$C$13+((Params!$E$17-Params!$C$13)/(Params!$E$33-Params!$C$33))*($B341-Params!$C$33),$C341&gt;=Params!$E$17+((Params!$H$13-Params!$E$17)/(Params!$H$33-Params!$E$33))*($B341-Params!$E$33),$C341&lt;Params!$C$13+((Params!$D$9-Params!$C$13)/(Params!$D$33-Params!$C$33))*($B341-Params!$C$33),$C341&lt;Params!$D$9+((Params!$H$13-Params!$D$9)/(Params!$H$33-Params!$D$33))*($B341-Params!$D$33)),$O$2,"")</f>
        <v/>
      </c>
      <c r="P341" s="1" t="str">
        <f>IF(AND($C341&gt;=Params!$D$9+((Params!$H$13-Params!$D$9)/(Params!$H$33-Params!$D$33))*($B341-Params!$D$33),$C341&gt;=Params!$H$13+((Params!$K$9-Params!$H$13)/(Params!$K$33-Params!$H$33))*($B341-Params!$H$33),$C341&lt;Params!$D$9+((Params!$G$4-Params!$D$9)/(Params!$G$33-Params!$D$33))*($B341-Params!$D$33),$C341&lt;Params!$G$4+((Params!$K$9-Params!$G$4)/(Params!$K$33-Params!$G$33))*($B341-Params!$G$33)),$P$2,"")</f>
        <v/>
      </c>
      <c r="Q341" s="1" t="str">
        <f>IF(AND($C341&gt;=Params!$G$4+((Params!$K$9-Params!$G$4)/(Params!$K$33-Params!$G$33))*($B341-Params!$G$33),$C341&gt;Params!$K$9+((Params!$L$5-Params!$K$9)/(Params!$L$33-Params!$K$33))*($B341-Params!$K$33),$C341&lt;Params!$G$4+((Params!$L$5-Params!$G$4)/(Params!$L$33-Params!$G$33))*($B341-Params!$G$33)),$Q$2,"")</f>
        <v/>
      </c>
      <c r="R341" s="2" t="str">
        <f>IF(AND(OR($B341&lt;Params!$A$33,AND($B341&gt;=Params!$A$33,$B341&lt;Params!$C$33,$C341&gt;=Params!$A$18+((Params!$C$13-Params!$A$18)/(Params!$C$33-Params!$A$33))*($B341-Params!$A$33)),AND($B341&gt;=Params!$C$33,$B341&lt;Params!$D$33,$C341&gt;=Params!$C$13+((Params!$D$9-Params!$C$13)/(Params!$D$33-Params!$C$33))*($B341-Params!$C$33)),AND($B341&gt;=Params!$D$33,$C341&gt;=Params!$D$9+((Params!$G$4-Params!$D$9)/(Params!$G$33-Params!$D$33))*($B341-Params!$D$33))),$C341&lt;Params!$G$4,$B341&gt;0,$C341&gt;0),$R$2,"")</f>
        <v/>
      </c>
      <c r="S341" s="18" t="str">
        <f t="shared" si="5"/>
        <v>Basalt</v>
      </c>
      <c r="T341" s="14" t="str">
        <f>IF(AND($S341&lt;&gt;$J$2,$S341&lt;&gt;$K$2,$S341&lt;&gt;$L$2),"",
IF($S341=$J$2,IF(Data!$C341&gt;=Data!$D341+2,"Hawaiite","Potassic Trachybasalt"),
IF($S341=$K$2,IF(Data!$C341&gt;=Data!$D341+2,"Mugearite","Shoshonite"),
IF($S341=$L$2,(IF(Data!$C341&gt;=Data!$D341+2,"Benmoreite","Latite")),""))))</f>
        <v/>
      </c>
    </row>
    <row r="342" spans="1:20" x14ac:dyDescent="0.2">
      <c r="A342" s="16" t="str">
        <f>Data!$A342</f>
        <v>169oxi</v>
      </c>
      <c r="B342" s="27">
        <f>Data!$B342</f>
        <v>50.687668826289169</v>
      </c>
      <c r="C342" s="28">
        <f>Data!$C342+Data!$D342</f>
        <v>2.7456993724231777</v>
      </c>
      <c r="D342" s="1" t="str">
        <f>IF(AND(AND($B342&gt;=Params!$A$33,$B342&lt;Params!$C$33),AND($C342&gt;=Params!$A$32,$C342&lt;Params!$A$26)),$D$2,"")</f>
        <v/>
      </c>
      <c r="E342" s="1" t="str">
        <f>IF(AND(AND($B342&gt;=Params!$C$33,$B342&lt;Params!$F$33),AND($C342&gt;=Params!$C$32,$C342&lt;Params!$C$22)),$E$2,"")</f>
        <v>Basalt</v>
      </c>
      <c r="F342" s="4" t="str">
        <f>IF(AND($B342&gt;=Params!$F$33,$B342&lt;Params!$J$33,$C342&lt;Params!$F$22+((Params!$J$20-Params!$F$22)/(Params!$J$33-Params!$F$33))*($B342-Params!$F$33)),$F$2,"")</f>
        <v/>
      </c>
      <c r="G342" s="4" t="str">
        <f>IF(AND($B342&gt;=Params!$J$33,$B342&lt;Params!$N$33,$C342&lt;Params!$J$20+((Params!$N$18-Params!$J$20)/(Params!$N$33-Params!$J$33))*($B342-Params!$J$33)),$G$2,"")</f>
        <v/>
      </c>
      <c r="H342" s="4" t="str">
        <f>IF(AND($B342&gt;=Params!$N$33,$C342&lt;Params!$N$18+((Params!$Q$16-Params!$N$18)/(Params!$Q$33-Params!$N$33))*($B342-Params!$N$33),C$3&lt;Params!$Q$16+((Params!$S$32-Params!$Q$16)/(Params!$S$33-Params!$Q$33))*($B342-Params!$Q$33)),$H$2,"")</f>
        <v/>
      </c>
      <c r="I342" s="12" t="str">
        <f>IF(AND($B342&gt;=Params!$Q$33,$C342&gt;=Params!$Q$16+((Params!$S$32-Params!$Q$16)/(Params!$S$33-Params!$Q$33))*($B342-Params!$Q$33)),$I$2,"")</f>
        <v/>
      </c>
      <c r="J342" s="1" t="str">
        <f>IF(AND($C342&gt;=Params!$C$22,$C342&lt;Params!$C$22+((Params!$E$17-Params!$C$22)/(Params!$E$33-Params!$C$33))*($B342-Params!$C$33),$C342&lt;Params!$E$17+((Params!$F$22-Params!$E$17)/(Params!$F$33-Params!$E$33))*($B342-Params!$E$33)),$J$2,"")</f>
        <v/>
      </c>
      <c r="K342" s="1" t="str">
        <f>IF(AND($C342&gt;=Params!$E$17+((Params!$F$22-Params!$E$17)/(Params!$F$33-Params!$E$33))*($B342-Params!$E$33),$C342&gt;=Params!$F$22+((Params!$J$20-Params!$F$22)/(Params!$J$33-Params!$F$33))*($B342-Params!$F$33),$C342&lt;Params!$E$17+((Params!$H$13-Params!$E$17)/(Params!$H$33-Params!$E$33))*($B342-Params!$E$33),$C342&lt;Params!$H$13+((Params!$J$20-Params!$H$13)/(Params!$J$33-Params!$H$33))*($B342-Params!$H$33)),$K$2,"")</f>
        <v/>
      </c>
      <c r="L342" s="1" t="str">
        <f>IF(AND($C342&gt;=Params!$H$13+((Params!$J$20-Params!$H$13)/(Params!$J$33-Params!$H$33))*($B342-Params!$H$33),$C342&gt;=Params!$J$20+((Params!$N$18-Params!$J$20)/(Params!$N$33-Params!$J$33))*($B342-Params!$J$33),$C342&lt;Params!$H$13+((Params!$K$9-Params!$H$13)/(Params!$K$33-Params!$H$33))*($B342-Params!$H$33),$C342&lt;Params!$K$9+((Params!$N$18-Params!$K$9)/(Params!$N$33-Params!$K$33))*($B342-Params!$K$33)),$L$2,"")</f>
        <v/>
      </c>
      <c r="M342" s="2" t="str">
        <f>IF(AND($C342&gt;=Params!$K$9+((Params!$N$18-Params!$K$9)/(Params!$N$33-Params!$K$33))*($B342-Params!$K$33),$C342&gt;=Params!$N$18+((Params!$Q$16-Params!$N$18)/(Params!$Q$33-Params!$N372))*($B342-Params!$Q$33),$C342&lt;Params!$K$9+((Params!$L$5-Params!$K$9)/(Params!$L$33-Params!$K$33))*($B342-Params!$K$33),$C342&lt;Params!$L$5+((Params!$Q$4-Params!$L$5)/(Params!$Q$33-Params!$L$33))*($B342-Params!$L$33),$B342&lt;Params!$Q$33),$M$2,"")</f>
        <v/>
      </c>
      <c r="N342" s="3" t="str">
        <f>IF(OR(AND($C342&gt;=Params!$A$26,$B342&gt;=Params!$A$33,$B342&lt;Params!$C$33,$C342&lt;Params!$A$18+((Params!$C$13-Params!$A$18)/(Params!$C$33-Params!$A$33))*($B342-Params!$A$33)),AND($B342&gt;=Params!$C$33,$C342&gt;Params!$C$22+((Params!$E$17-Params!$C$22)/(Params!$E$33-Params!$C$33))*($B342-Params!$C$33),$C342&lt;Params!$C$13+((Params!$E$17-Params!$C$13)/(Params!$E$33-Params!$C$33))*($B342-Params!$C$33))),$N$2,"")</f>
        <v/>
      </c>
      <c r="O342" s="1" t="str">
        <f>IF(AND($C342&gt;=Params!$C$13+((Params!$E$17-Params!$C$13)/(Params!$E$33-Params!$C$33))*($B342-Params!$C$33),$C342&gt;=Params!$E$17+((Params!$H$13-Params!$E$17)/(Params!$H$33-Params!$E$33))*($B342-Params!$E$33),$C342&lt;Params!$C$13+((Params!$D$9-Params!$C$13)/(Params!$D$33-Params!$C$33))*($B342-Params!$C$33),$C342&lt;Params!$D$9+((Params!$H$13-Params!$D$9)/(Params!$H$33-Params!$D$33))*($B342-Params!$D$33)),$O$2,"")</f>
        <v/>
      </c>
      <c r="P342" s="1" t="str">
        <f>IF(AND($C342&gt;=Params!$D$9+((Params!$H$13-Params!$D$9)/(Params!$H$33-Params!$D$33))*($B342-Params!$D$33),$C342&gt;=Params!$H$13+((Params!$K$9-Params!$H$13)/(Params!$K$33-Params!$H$33))*($B342-Params!$H$33),$C342&lt;Params!$D$9+((Params!$G$4-Params!$D$9)/(Params!$G$33-Params!$D$33))*($B342-Params!$D$33),$C342&lt;Params!$G$4+((Params!$K$9-Params!$G$4)/(Params!$K$33-Params!$G$33))*($B342-Params!$G$33)),$P$2,"")</f>
        <v/>
      </c>
      <c r="Q342" s="1" t="str">
        <f>IF(AND($C342&gt;=Params!$G$4+((Params!$K$9-Params!$G$4)/(Params!$K$33-Params!$G$33))*($B342-Params!$G$33),$C342&gt;Params!$K$9+((Params!$L$5-Params!$K$9)/(Params!$L$33-Params!$K$33))*($B342-Params!$K$33),$C342&lt;Params!$G$4+((Params!$L$5-Params!$G$4)/(Params!$L$33-Params!$G$33))*($B342-Params!$G$33)),$Q$2,"")</f>
        <v/>
      </c>
      <c r="R342" s="2" t="str">
        <f>IF(AND(OR($B342&lt;Params!$A$33,AND($B342&gt;=Params!$A$33,$B342&lt;Params!$C$33,$C342&gt;=Params!$A$18+((Params!$C$13-Params!$A$18)/(Params!$C$33-Params!$A$33))*($B342-Params!$A$33)),AND($B342&gt;=Params!$C$33,$B342&lt;Params!$D$33,$C342&gt;=Params!$C$13+((Params!$D$9-Params!$C$13)/(Params!$D$33-Params!$C$33))*($B342-Params!$C$33)),AND($B342&gt;=Params!$D$33,$C342&gt;=Params!$D$9+((Params!$G$4-Params!$D$9)/(Params!$G$33-Params!$D$33))*($B342-Params!$D$33))),$C342&lt;Params!$G$4,$B342&gt;0,$C342&gt;0),$R$2,"")</f>
        <v/>
      </c>
      <c r="S342" s="18" t="str">
        <f t="shared" si="5"/>
        <v>Basalt</v>
      </c>
      <c r="T342" s="14" t="str">
        <f>IF(AND($S342&lt;&gt;$J$2,$S342&lt;&gt;$K$2,$S342&lt;&gt;$L$2),"",
IF($S342=$J$2,IF(Data!$C342&gt;=Data!$D342+2,"Hawaiite","Potassic Trachybasalt"),
IF($S342=$K$2,IF(Data!$C342&gt;=Data!$D342+2,"Mugearite","Shoshonite"),
IF($S342=$L$2,(IF(Data!$C342&gt;=Data!$D342+2,"Benmoreite","Latite")),""))))</f>
        <v/>
      </c>
    </row>
    <row r="343" spans="1:20" x14ac:dyDescent="0.2">
      <c r="A343" s="16" t="str">
        <f>Data!$A343</f>
        <v>169oxi</v>
      </c>
      <c r="B343" s="27">
        <f>Data!$B343</f>
        <v>50.687668826289169</v>
      </c>
      <c r="C343" s="28">
        <f>Data!$C343+Data!$D343</f>
        <v>2.7456993724231777</v>
      </c>
      <c r="D343" s="1" t="str">
        <f>IF(AND(AND($B343&gt;=Params!$A$33,$B343&lt;Params!$C$33),AND($C343&gt;=Params!$A$32,$C343&lt;Params!$A$26)),$D$2,"")</f>
        <v/>
      </c>
      <c r="E343" s="1" t="str">
        <f>IF(AND(AND($B343&gt;=Params!$C$33,$B343&lt;Params!$F$33),AND($C343&gt;=Params!$C$32,$C343&lt;Params!$C$22)),$E$2,"")</f>
        <v>Basalt</v>
      </c>
      <c r="F343" s="4" t="str">
        <f>IF(AND($B343&gt;=Params!$F$33,$B343&lt;Params!$J$33,$C343&lt;Params!$F$22+((Params!$J$20-Params!$F$22)/(Params!$J$33-Params!$F$33))*($B343-Params!$F$33)),$F$2,"")</f>
        <v/>
      </c>
      <c r="G343" s="4" t="str">
        <f>IF(AND($B343&gt;=Params!$J$33,$B343&lt;Params!$N$33,$C343&lt;Params!$J$20+((Params!$N$18-Params!$J$20)/(Params!$N$33-Params!$J$33))*($B343-Params!$J$33)),$G$2,"")</f>
        <v/>
      </c>
      <c r="H343" s="4" t="str">
        <f>IF(AND($B343&gt;=Params!$N$33,$C343&lt;Params!$N$18+((Params!$Q$16-Params!$N$18)/(Params!$Q$33-Params!$N$33))*($B343-Params!$N$33),C$3&lt;Params!$Q$16+((Params!$S$32-Params!$Q$16)/(Params!$S$33-Params!$Q$33))*($B343-Params!$Q$33)),$H$2,"")</f>
        <v/>
      </c>
      <c r="I343" s="12" t="str">
        <f>IF(AND($B343&gt;=Params!$Q$33,$C343&gt;=Params!$Q$16+((Params!$S$32-Params!$Q$16)/(Params!$S$33-Params!$Q$33))*($B343-Params!$Q$33)),$I$2,"")</f>
        <v/>
      </c>
      <c r="J343" s="1" t="str">
        <f>IF(AND($C343&gt;=Params!$C$22,$C343&lt;Params!$C$22+((Params!$E$17-Params!$C$22)/(Params!$E$33-Params!$C$33))*($B343-Params!$C$33),$C343&lt;Params!$E$17+((Params!$F$22-Params!$E$17)/(Params!$F$33-Params!$E$33))*($B343-Params!$E$33)),$J$2,"")</f>
        <v/>
      </c>
      <c r="K343" s="1" t="str">
        <f>IF(AND($C343&gt;=Params!$E$17+((Params!$F$22-Params!$E$17)/(Params!$F$33-Params!$E$33))*($B343-Params!$E$33),$C343&gt;=Params!$F$22+((Params!$J$20-Params!$F$22)/(Params!$J$33-Params!$F$33))*($B343-Params!$F$33),$C343&lt;Params!$E$17+((Params!$H$13-Params!$E$17)/(Params!$H$33-Params!$E$33))*($B343-Params!$E$33),$C343&lt;Params!$H$13+((Params!$J$20-Params!$H$13)/(Params!$J$33-Params!$H$33))*($B343-Params!$H$33)),$K$2,"")</f>
        <v/>
      </c>
      <c r="L343" s="1" t="str">
        <f>IF(AND($C343&gt;=Params!$H$13+((Params!$J$20-Params!$H$13)/(Params!$J$33-Params!$H$33))*($B343-Params!$H$33),$C343&gt;=Params!$J$20+((Params!$N$18-Params!$J$20)/(Params!$N$33-Params!$J$33))*($B343-Params!$J$33),$C343&lt;Params!$H$13+((Params!$K$9-Params!$H$13)/(Params!$K$33-Params!$H$33))*($B343-Params!$H$33),$C343&lt;Params!$K$9+((Params!$N$18-Params!$K$9)/(Params!$N$33-Params!$K$33))*($B343-Params!$K$33)),$L$2,"")</f>
        <v/>
      </c>
      <c r="M343" s="2" t="str">
        <f>IF(AND($C343&gt;=Params!$K$9+((Params!$N$18-Params!$K$9)/(Params!$N$33-Params!$K$33))*($B343-Params!$K$33),$C343&gt;=Params!$N$18+((Params!$Q$16-Params!$N$18)/(Params!$Q$33-Params!$N373))*($B343-Params!$Q$33),$C343&lt;Params!$K$9+((Params!$L$5-Params!$K$9)/(Params!$L$33-Params!$K$33))*($B343-Params!$K$33),$C343&lt;Params!$L$5+((Params!$Q$4-Params!$L$5)/(Params!$Q$33-Params!$L$33))*($B343-Params!$L$33),$B343&lt;Params!$Q$33),$M$2,"")</f>
        <v/>
      </c>
      <c r="N343" s="3" t="str">
        <f>IF(OR(AND($C343&gt;=Params!$A$26,$B343&gt;=Params!$A$33,$B343&lt;Params!$C$33,$C343&lt;Params!$A$18+((Params!$C$13-Params!$A$18)/(Params!$C$33-Params!$A$33))*($B343-Params!$A$33)),AND($B343&gt;=Params!$C$33,$C343&gt;Params!$C$22+((Params!$E$17-Params!$C$22)/(Params!$E$33-Params!$C$33))*($B343-Params!$C$33),$C343&lt;Params!$C$13+((Params!$E$17-Params!$C$13)/(Params!$E$33-Params!$C$33))*($B343-Params!$C$33))),$N$2,"")</f>
        <v/>
      </c>
      <c r="O343" s="1" t="str">
        <f>IF(AND($C343&gt;=Params!$C$13+((Params!$E$17-Params!$C$13)/(Params!$E$33-Params!$C$33))*($B343-Params!$C$33),$C343&gt;=Params!$E$17+((Params!$H$13-Params!$E$17)/(Params!$H$33-Params!$E$33))*($B343-Params!$E$33),$C343&lt;Params!$C$13+((Params!$D$9-Params!$C$13)/(Params!$D$33-Params!$C$33))*($B343-Params!$C$33),$C343&lt;Params!$D$9+((Params!$H$13-Params!$D$9)/(Params!$H$33-Params!$D$33))*($B343-Params!$D$33)),$O$2,"")</f>
        <v/>
      </c>
      <c r="P343" s="1" t="str">
        <f>IF(AND($C343&gt;=Params!$D$9+((Params!$H$13-Params!$D$9)/(Params!$H$33-Params!$D$33))*($B343-Params!$D$33),$C343&gt;=Params!$H$13+((Params!$K$9-Params!$H$13)/(Params!$K$33-Params!$H$33))*($B343-Params!$H$33),$C343&lt;Params!$D$9+((Params!$G$4-Params!$D$9)/(Params!$G$33-Params!$D$33))*($B343-Params!$D$33),$C343&lt;Params!$G$4+((Params!$K$9-Params!$G$4)/(Params!$K$33-Params!$G$33))*($B343-Params!$G$33)),$P$2,"")</f>
        <v/>
      </c>
      <c r="Q343" s="1" t="str">
        <f>IF(AND($C343&gt;=Params!$G$4+((Params!$K$9-Params!$G$4)/(Params!$K$33-Params!$G$33))*($B343-Params!$G$33),$C343&gt;Params!$K$9+((Params!$L$5-Params!$K$9)/(Params!$L$33-Params!$K$33))*($B343-Params!$K$33),$C343&lt;Params!$G$4+((Params!$L$5-Params!$G$4)/(Params!$L$33-Params!$G$33))*($B343-Params!$G$33)),$Q$2,"")</f>
        <v/>
      </c>
      <c r="R343" s="2" t="str">
        <f>IF(AND(OR($B343&lt;Params!$A$33,AND($B343&gt;=Params!$A$33,$B343&lt;Params!$C$33,$C343&gt;=Params!$A$18+((Params!$C$13-Params!$A$18)/(Params!$C$33-Params!$A$33))*($B343-Params!$A$33)),AND($B343&gt;=Params!$C$33,$B343&lt;Params!$D$33,$C343&gt;=Params!$C$13+((Params!$D$9-Params!$C$13)/(Params!$D$33-Params!$C$33))*($B343-Params!$C$33)),AND($B343&gt;=Params!$D$33,$C343&gt;=Params!$D$9+((Params!$G$4-Params!$D$9)/(Params!$G$33-Params!$D$33))*($B343-Params!$D$33))),$C343&lt;Params!$G$4,$B343&gt;0,$C343&gt;0),$R$2,"")</f>
        <v/>
      </c>
      <c r="S343" s="18" t="str">
        <f t="shared" si="5"/>
        <v>Basalt</v>
      </c>
      <c r="T343" s="14" t="str">
        <f>IF(AND($S343&lt;&gt;$J$2,$S343&lt;&gt;$K$2,$S343&lt;&gt;$L$2),"",
IF($S343=$J$2,IF(Data!$C343&gt;=Data!$D343+2,"Hawaiite","Potassic Trachybasalt"),
IF($S343=$K$2,IF(Data!$C343&gt;=Data!$D343+2,"Mugearite","Shoshonite"),
IF($S343=$L$2,(IF(Data!$C343&gt;=Data!$D343+2,"Benmoreite","Latite")),""))))</f>
        <v/>
      </c>
    </row>
    <row r="344" spans="1:20" x14ac:dyDescent="0.2">
      <c r="A344" s="16" t="str">
        <f>Data!$A344</f>
        <v>B345</v>
      </c>
      <c r="B344" s="27">
        <f>Data!$B344</f>
        <v>50.701630379274178</v>
      </c>
      <c r="C344" s="28">
        <f>Data!$C344+Data!$D344</f>
        <v>2.8687759428744521</v>
      </c>
      <c r="D344" s="1" t="str">
        <f>IF(AND(AND($B344&gt;=Params!$A$33,$B344&lt;Params!$C$33),AND($C344&gt;=Params!$A$32,$C344&lt;Params!$A$26)),$D$2,"")</f>
        <v/>
      </c>
      <c r="E344" s="1" t="str">
        <f>IF(AND(AND($B344&gt;=Params!$C$33,$B344&lt;Params!$F$33),AND($C344&gt;=Params!$C$32,$C344&lt;Params!$C$22)),$E$2,"")</f>
        <v>Basalt</v>
      </c>
      <c r="F344" s="4" t="str">
        <f>IF(AND($B344&gt;=Params!$F$33,$B344&lt;Params!$J$33,$C344&lt;Params!$F$22+((Params!$J$20-Params!$F$22)/(Params!$J$33-Params!$F$33))*($B344-Params!$F$33)),$F$2,"")</f>
        <v/>
      </c>
      <c r="G344" s="4" t="str">
        <f>IF(AND($B344&gt;=Params!$J$33,$B344&lt;Params!$N$33,$C344&lt;Params!$J$20+((Params!$N$18-Params!$J$20)/(Params!$N$33-Params!$J$33))*($B344-Params!$J$33)),$G$2,"")</f>
        <v/>
      </c>
      <c r="H344" s="4" t="str">
        <f>IF(AND($B344&gt;=Params!$N$33,$C344&lt;Params!$N$18+((Params!$Q$16-Params!$N$18)/(Params!$Q$33-Params!$N$33))*($B344-Params!$N$33),C$3&lt;Params!$Q$16+((Params!$S$32-Params!$Q$16)/(Params!$S$33-Params!$Q$33))*($B344-Params!$Q$33)),$H$2,"")</f>
        <v/>
      </c>
      <c r="I344" s="12" t="str">
        <f>IF(AND($B344&gt;=Params!$Q$33,$C344&gt;=Params!$Q$16+((Params!$S$32-Params!$Q$16)/(Params!$S$33-Params!$Q$33))*($B344-Params!$Q$33)),$I$2,"")</f>
        <v/>
      </c>
      <c r="J344" s="1" t="str">
        <f>IF(AND($C344&gt;=Params!$C$22,$C344&lt;Params!$C$22+((Params!$E$17-Params!$C$22)/(Params!$E$33-Params!$C$33))*($B344-Params!$C$33),$C344&lt;Params!$E$17+((Params!$F$22-Params!$E$17)/(Params!$F$33-Params!$E$33))*($B344-Params!$E$33)),$J$2,"")</f>
        <v/>
      </c>
      <c r="K344" s="1" t="str">
        <f>IF(AND($C344&gt;=Params!$E$17+((Params!$F$22-Params!$E$17)/(Params!$F$33-Params!$E$33))*($B344-Params!$E$33),$C344&gt;=Params!$F$22+((Params!$J$20-Params!$F$22)/(Params!$J$33-Params!$F$33))*($B344-Params!$F$33),$C344&lt;Params!$E$17+((Params!$H$13-Params!$E$17)/(Params!$H$33-Params!$E$33))*($B344-Params!$E$33),$C344&lt;Params!$H$13+((Params!$J$20-Params!$H$13)/(Params!$J$33-Params!$H$33))*($B344-Params!$H$33)),$K$2,"")</f>
        <v/>
      </c>
      <c r="L344" s="1" t="str">
        <f>IF(AND($C344&gt;=Params!$H$13+((Params!$J$20-Params!$H$13)/(Params!$J$33-Params!$H$33))*($B344-Params!$H$33),$C344&gt;=Params!$J$20+((Params!$N$18-Params!$J$20)/(Params!$N$33-Params!$J$33))*($B344-Params!$J$33),$C344&lt;Params!$H$13+((Params!$K$9-Params!$H$13)/(Params!$K$33-Params!$H$33))*($B344-Params!$H$33),$C344&lt;Params!$K$9+((Params!$N$18-Params!$K$9)/(Params!$N$33-Params!$K$33))*($B344-Params!$K$33)),$L$2,"")</f>
        <v/>
      </c>
      <c r="M344" s="2" t="str">
        <f>IF(AND($C344&gt;=Params!$K$9+((Params!$N$18-Params!$K$9)/(Params!$N$33-Params!$K$33))*($B344-Params!$K$33),$C344&gt;=Params!$N$18+((Params!$Q$16-Params!$N$18)/(Params!$Q$33-Params!$N374))*($B344-Params!$Q$33),$C344&lt;Params!$K$9+((Params!$L$5-Params!$K$9)/(Params!$L$33-Params!$K$33))*($B344-Params!$K$33),$C344&lt;Params!$L$5+((Params!$Q$4-Params!$L$5)/(Params!$Q$33-Params!$L$33))*($B344-Params!$L$33),$B344&lt;Params!$Q$33),$M$2,"")</f>
        <v/>
      </c>
      <c r="N344" s="3" t="str">
        <f>IF(OR(AND($C344&gt;=Params!$A$26,$B344&gt;=Params!$A$33,$B344&lt;Params!$C$33,$C344&lt;Params!$A$18+((Params!$C$13-Params!$A$18)/(Params!$C$33-Params!$A$33))*($B344-Params!$A$33)),AND($B344&gt;=Params!$C$33,$C344&gt;Params!$C$22+((Params!$E$17-Params!$C$22)/(Params!$E$33-Params!$C$33))*($B344-Params!$C$33),$C344&lt;Params!$C$13+((Params!$E$17-Params!$C$13)/(Params!$E$33-Params!$C$33))*($B344-Params!$C$33))),$N$2,"")</f>
        <v/>
      </c>
      <c r="O344" s="1" t="str">
        <f>IF(AND($C344&gt;=Params!$C$13+((Params!$E$17-Params!$C$13)/(Params!$E$33-Params!$C$33))*($B344-Params!$C$33),$C344&gt;=Params!$E$17+((Params!$H$13-Params!$E$17)/(Params!$H$33-Params!$E$33))*($B344-Params!$E$33),$C344&lt;Params!$C$13+((Params!$D$9-Params!$C$13)/(Params!$D$33-Params!$C$33))*($B344-Params!$C$33),$C344&lt;Params!$D$9+((Params!$H$13-Params!$D$9)/(Params!$H$33-Params!$D$33))*($B344-Params!$D$33)),$O$2,"")</f>
        <v/>
      </c>
      <c r="P344" s="1" t="str">
        <f>IF(AND($C344&gt;=Params!$D$9+((Params!$H$13-Params!$D$9)/(Params!$H$33-Params!$D$33))*($B344-Params!$D$33),$C344&gt;=Params!$H$13+((Params!$K$9-Params!$H$13)/(Params!$K$33-Params!$H$33))*($B344-Params!$H$33),$C344&lt;Params!$D$9+((Params!$G$4-Params!$D$9)/(Params!$G$33-Params!$D$33))*($B344-Params!$D$33),$C344&lt;Params!$G$4+((Params!$K$9-Params!$G$4)/(Params!$K$33-Params!$G$33))*($B344-Params!$G$33)),$P$2,"")</f>
        <v/>
      </c>
      <c r="Q344" s="1" t="str">
        <f>IF(AND($C344&gt;=Params!$G$4+((Params!$K$9-Params!$G$4)/(Params!$K$33-Params!$G$33))*($B344-Params!$G$33),$C344&gt;Params!$K$9+((Params!$L$5-Params!$K$9)/(Params!$L$33-Params!$K$33))*($B344-Params!$K$33),$C344&lt;Params!$G$4+((Params!$L$5-Params!$G$4)/(Params!$L$33-Params!$G$33))*($B344-Params!$G$33)),$Q$2,"")</f>
        <v/>
      </c>
      <c r="R344" s="2" t="str">
        <f>IF(AND(OR($B344&lt;Params!$A$33,AND($B344&gt;=Params!$A$33,$B344&lt;Params!$C$33,$C344&gt;=Params!$A$18+((Params!$C$13-Params!$A$18)/(Params!$C$33-Params!$A$33))*($B344-Params!$A$33)),AND($B344&gt;=Params!$C$33,$B344&lt;Params!$D$33,$C344&gt;=Params!$C$13+((Params!$D$9-Params!$C$13)/(Params!$D$33-Params!$C$33))*($B344-Params!$C$33)),AND($B344&gt;=Params!$D$33,$C344&gt;=Params!$D$9+((Params!$G$4-Params!$D$9)/(Params!$G$33-Params!$D$33))*($B344-Params!$D$33))),$C344&lt;Params!$G$4,$B344&gt;0,$C344&gt;0),$R$2,"")</f>
        <v/>
      </c>
      <c r="S344" s="18" t="str">
        <f t="shared" si="5"/>
        <v>Basalt</v>
      </c>
      <c r="T344" s="14" t="str">
        <f>IF(AND($S344&lt;&gt;$J$2,$S344&lt;&gt;$K$2,$S344&lt;&gt;$L$2),"",
IF($S344=$J$2,IF(Data!$C344&gt;=Data!$D344+2,"Hawaiite","Potassic Trachybasalt"),
IF($S344=$K$2,IF(Data!$C344&gt;=Data!$D344+2,"Mugearite","Shoshonite"),
IF($S344=$L$2,(IF(Data!$C344&gt;=Data!$D344+2,"Benmoreite","Latite")),""))))</f>
        <v/>
      </c>
    </row>
    <row r="345" spans="1:20" x14ac:dyDescent="0.2">
      <c r="A345" s="16" t="str">
        <f>Data!$A345</f>
        <v>Hamilton et al 1964</v>
      </c>
      <c r="B345" s="27">
        <f>Data!$B345</f>
        <v>50.71</v>
      </c>
      <c r="C345" s="28">
        <f>Data!$C345+Data!$D345</f>
        <v>3.93</v>
      </c>
      <c r="D345" s="1" t="str">
        <f>IF(AND(AND($B345&gt;=Params!$A$33,$B345&lt;Params!$C$33),AND($C345&gt;=Params!$A$32,$C345&lt;Params!$A$26)),$D$2,"")</f>
        <v/>
      </c>
      <c r="E345" s="1" t="str">
        <f>IF(AND(AND($B345&gt;=Params!$C$33,$B345&lt;Params!$F$33),AND($C345&gt;=Params!$C$32,$C345&lt;Params!$C$22)),$E$2,"")</f>
        <v>Basalt</v>
      </c>
      <c r="F345" s="4" t="str">
        <f>IF(AND($B345&gt;=Params!$F$33,$B345&lt;Params!$J$33,$C345&lt;Params!$F$22+((Params!$J$20-Params!$F$22)/(Params!$J$33-Params!$F$33))*($B345-Params!$F$33)),$F$2,"")</f>
        <v/>
      </c>
      <c r="G345" s="4" t="str">
        <f>IF(AND($B345&gt;=Params!$J$33,$B345&lt;Params!$N$33,$C345&lt;Params!$J$20+((Params!$N$18-Params!$J$20)/(Params!$N$33-Params!$J$33))*($B345-Params!$J$33)),$G$2,"")</f>
        <v/>
      </c>
      <c r="H345" s="4" t="str">
        <f>IF(AND($B345&gt;=Params!$N$33,$C345&lt;Params!$N$18+((Params!$Q$16-Params!$N$18)/(Params!$Q$33-Params!$N$33))*($B345-Params!$N$33),C$3&lt;Params!$Q$16+((Params!$S$32-Params!$Q$16)/(Params!$S$33-Params!$Q$33))*($B345-Params!$Q$33)),$H$2,"")</f>
        <v/>
      </c>
      <c r="I345" s="12" t="str">
        <f>IF(AND($B345&gt;=Params!$Q$33,$C345&gt;=Params!$Q$16+((Params!$S$32-Params!$Q$16)/(Params!$S$33-Params!$Q$33))*($B345-Params!$Q$33)),$I$2,"")</f>
        <v/>
      </c>
      <c r="J345" s="1" t="str">
        <f>IF(AND($C345&gt;=Params!$C$22,$C345&lt;Params!$C$22+((Params!$E$17-Params!$C$22)/(Params!$E$33-Params!$C$33))*($B345-Params!$C$33),$C345&lt;Params!$E$17+((Params!$F$22-Params!$E$17)/(Params!$F$33-Params!$E$33))*($B345-Params!$E$33)),$J$2,"")</f>
        <v/>
      </c>
      <c r="K345" s="1" t="str">
        <f>IF(AND($C345&gt;=Params!$E$17+((Params!$F$22-Params!$E$17)/(Params!$F$33-Params!$E$33))*($B345-Params!$E$33),$C345&gt;=Params!$F$22+((Params!$J$20-Params!$F$22)/(Params!$J$33-Params!$F$33))*($B345-Params!$F$33),$C345&lt;Params!$E$17+((Params!$H$13-Params!$E$17)/(Params!$H$33-Params!$E$33))*($B345-Params!$E$33),$C345&lt;Params!$H$13+((Params!$J$20-Params!$H$13)/(Params!$J$33-Params!$H$33))*($B345-Params!$H$33)),$K$2,"")</f>
        <v/>
      </c>
      <c r="L345" s="1" t="str">
        <f>IF(AND($C345&gt;=Params!$H$13+((Params!$J$20-Params!$H$13)/(Params!$J$33-Params!$H$33))*($B345-Params!$H$33),$C345&gt;=Params!$J$20+((Params!$N$18-Params!$J$20)/(Params!$N$33-Params!$J$33))*($B345-Params!$J$33),$C345&lt;Params!$H$13+((Params!$K$9-Params!$H$13)/(Params!$K$33-Params!$H$33))*($B345-Params!$H$33),$C345&lt;Params!$K$9+((Params!$N$18-Params!$K$9)/(Params!$N$33-Params!$K$33))*($B345-Params!$K$33)),$L$2,"")</f>
        <v/>
      </c>
      <c r="M345" s="2" t="str">
        <f>IF(AND($C345&gt;=Params!$K$9+((Params!$N$18-Params!$K$9)/(Params!$N$33-Params!$K$33))*($B345-Params!$K$33),$C345&gt;=Params!$N$18+((Params!$Q$16-Params!$N$18)/(Params!$Q$33-Params!$N375))*($B345-Params!$Q$33),$C345&lt;Params!$K$9+((Params!$L$5-Params!$K$9)/(Params!$L$33-Params!$K$33))*($B345-Params!$K$33),$C345&lt;Params!$L$5+((Params!$Q$4-Params!$L$5)/(Params!$Q$33-Params!$L$33))*($B345-Params!$L$33),$B345&lt;Params!$Q$33),$M$2,"")</f>
        <v/>
      </c>
      <c r="N345" s="3" t="str">
        <f>IF(OR(AND($C345&gt;=Params!$A$26,$B345&gt;=Params!$A$33,$B345&lt;Params!$C$33,$C345&lt;Params!$A$18+((Params!$C$13-Params!$A$18)/(Params!$C$33-Params!$A$33))*($B345-Params!$A$33)),AND($B345&gt;=Params!$C$33,$C345&gt;Params!$C$22+((Params!$E$17-Params!$C$22)/(Params!$E$33-Params!$C$33))*($B345-Params!$C$33),$C345&lt;Params!$C$13+((Params!$E$17-Params!$C$13)/(Params!$E$33-Params!$C$33))*($B345-Params!$C$33))),$N$2,"")</f>
        <v/>
      </c>
      <c r="O345" s="1" t="str">
        <f>IF(AND($C345&gt;=Params!$C$13+((Params!$E$17-Params!$C$13)/(Params!$E$33-Params!$C$33))*($B345-Params!$C$33),$C345&gt;=Params!$E$17+((Params!$H$13-Params!$E$17)/(Params!$H$33-Params!$E$33))*($B345-Params!$E$33),$C345&lt;Params!$C$13+((Params!$D$9-Params!$C$13)/(Params!$D$33-Params!$C$33))*($B345-Params!$C$33),$C345&lt;Params!$D$9+((Params!$H$13-Params!$D$9)/(Params!$H$33-Params!$D$33))*($B345-Params!$D$33)),$O$2,"")</f>
        <v/>
      </c>
      <c r="P345" s="1" t="str">
        <f>IF(AND($C345&gt;=Params!$D$9+((Params!$H$13-Params!$D$9)/(Params!$H$33-Params!$D$33))*($B345-Params!$D$33),$C345&gt;=Params!$H$13+((Params!$K$9-Params!$H$13)/(Params!$K$33-Params!$H$33))*($B345-Params!$H$33),$C345&lt;Params!$D$9+((Params!$G$4-Params!$D$9)/(Params!$G$33-Params!$D$33))*($B345-Params!$D$33),$C345&lt;Params!$G$4+((Params!$K$9-Params!$G$4)/(Params!$K$33-Params!$G$33))*($B345-Params!$G$33)),$P$2,"")</f>
        <v/>
      </c>
      <c r="Q345" s="1" t="str">
        <f>IF(AND($C345&gt;=Params!$G$4+((Params!$K$9-Params!$G$4)/(Params!$K$33-Params!$G$33))*($B345-Params!$G$33),$C345&gt;Params!$K$9+((Params!$L$5-Params!$K$9)/(Params!$L$33-Params!$K$33))*($B345-Params!$K$33),$C345&lt;Params!$G$4+((Params!$L$5-Params!$G$4)/(Params!$L$33-Params!$G$33))*($B345-Params!$G$33)),$Q$2,"")</f>
        <v/>
      </c>
      <c r="R345" s="2" t="str">
        <f>IF(AND(OR($B345&lt;Params!$A$33,AND($B345&gt;=Params!$A$33,$B345&lt;Params!$C$33,$C345&gt;=Params!$A$18+((Params!$C$13-Params!$A$18)/(Params!$C$33-Params!$A$33))*($B345-Params!$A$33)),AND($B345&gt;=Params!$C$33,$B345&lt;Params!$D$33,$C345&gt;=Params!$C$13+((Params!$D$9-Params!$C$13)/(Params!$D$33-Params!$C$33))*($B345-Params!$C$33)),AND($B345&gt;=Params!$D$33,$C345&gt;=Params!$D$9+((Params!$G$4-Params!$D$9)/(Params!$G$33-Params!$D$33))*($B345-Params!$D$33))),$C345&lt;Params!$G$4,$B345&gt;0,$C345&gt;0),$R$2,"")</f>
        <v/>
      </c>
      <c r="S345" s="18" t="str">
        <f t="shared" si="5"/>
        <v>Basalt</v>
      </c>
      <c r="T345" s="14" t="str">
        <f>IF(AND($S345&lt;&gt;$J$2,$S345&lt;&gt;$K$2,$S345&lt;&gt;$L$2),"",
IF($S345=$J$2,IF(Data!$C345&gt;=Data!$D345+2,"Hawaiite","Potassic Trachybasalt"),
IF($S345=$K$2,IF(Data!$C345&gt;=Data!$D345+2,"Mugearite","Shoshonite"),
IF($S345=$L$2,(IF(Data!$C345&gt;=Data!$D345+2,"Benmoreite","Latite")),""))))</f>
        <v/>
      </c>
    </row>
    <row r="346" spans="1:20" x14ac:dyDescent="0.2">
      <c r="A346" s="16" t="str">
        <f>Data!$A346</f>
        <v>Hamilton et al 1964</v>
      </c>
      <c r="B346" s="27">
        <f>Data!$B346</f>
        <v>50.71</v>
      </c>
      <c r="C346" s="28">
        <f>Data!$C346+Data!$D346</f>
        <v>3.93</v>
      </c>
      <c r="D346" s="1" t="str">
        <f>IF(AND(AND($B346&gt;=Params!$A$33,$B346&lt;Params!$C$33),AND($C346&gt;=Params!$A$32,$C346&lt;Params!$A$26)),$D$2,"")</f>
        <v/>
      </c>
      <c r="E346" s="1" t="str">
        <f>IF(AND(AND($B346&gt;=Params!$C$33,$B346&lt;Params!$F$33),AND($C346&gt;=Params!$C$32,$C346&lt;Params!$C$22)),$E$2,"")</f>
        <v>Basalt</v>
      </c>
      <c r="F346" s="4" t="str">
        <f>IF(AND($B346&gt;=Params!$F$33,$B346&lt;Params!$J$33,$C346&lt;Params!$F$22+((Params!$J$20-Params!$F$22)/(Params!$J$33-Params!$F$33))*($B346-Params!$F$33)),$F$2,"")</f>
        <v/>
      </c>
      <c r="G346" s="4" t="str">
        <f>IF(AND($B346&gt;=Params!$J$33,$B346&lt;Params!$N$33,$C346&lt;Params!$J$20+((Params!$N$18-Params!$J$20)/(Params!$N$33-Params!$J$33))*($B346-Params!$J$33)),$G$2,"")</f>
        <v/>
      </c>
      <c r="H346" s="4" t="str">
        <f>IF(AND($B346&gt;=Params!$N$33,$C346&lt;Params!$N$18+((Params!$Q$16-Params!$N$18)/(Params!$Q$33-Params!$N$33))*($B346-Params!$N$33),C$3&lt;Params!$Q$16+((Params!$S$32-Params!$Q$16)/(Params!$S$33-Params!$Q$33))*($B346-Params!$Q$33)),$H$2,"")</f>
        <v/>
      </c>
      <c r="I346" s="12" t="str">
        <f>IF(AND($B346&gt;=Params!$Q$33,$C346&gt;=Params!$Q$16+((Params!$S$32-Params!$Q$16)/(Params!$S$33-Params!$Q$33))*($B346-Params!$Q$33)),$I$2,"")</f>
        <v/>
      </c>
      <c r="J346" s="1" t="str">
        <f>IF(AND($C346&gt;=Params!$C$22,$C346&lt;Params!$C$22+((Params!$E$17-Params!$C$22)/(Params!$E$33-Params!$C$33))*($B346-Params!$C$33),$C346&lt;Params!$E$17+((Params!$F$22-Params!$E$17)/(Params!$F$33-Params!$E$33))*($B346-Params!$E$33)),$J$2,"")</f>
        <v/>
      </c>
      <c r="K346" s="1" t="str">
        <f>IF(AND($C346&gt;=Params!$E$17+((Params!$F$22-Params!$E$17)/(Params!$F$33-Params!$E$33))*($B346-Params!$E$33),$C346&gt;=Params!$F$22+((Params!$J$20-Params!$F$22)/(Params!$J$33-Params!$F$33))*($B346-Params!$F$33),$C346&lt;Params!$E$17+((Params!$H$13-Params!$E$17)/(Params!$H$33-Params!$E$33))*($B346-Params!$E$33),$C346&lt;Params!$H$13+((Params!$J$20-Params!$H$13)/(Params!$J$33-Params!$H$33))*($B346-Params!$H$33)),$K$2,"")</f>
        <v/>
      </c>
      <c r="L346" s="1" t="str">
        <f>IF(AND($C346&gt;=Params!$H$13+((Params!$J$20-Params!$H$13)/(Params!$J$33-Params!$H$33))*($B346-Params!$H$33),$C346&gt;=Params!$J$20+((Params!$N$18-Params!$J$20)/(Params!$N$33-Params!$J$33))*($B346-Params!$J$33),$C346&lt;Params!$H$13+((Params!$K$9-Params!$H$13)/(Params!$K$33-Params!$H$33))*($B346-Params!$H$33),$C346&lt;Params!$K$9+((Params!$N$18-Params!$K$9)/(Params!$N$33-Params!$K$33))*($B346-Params!$K$33)),$L$2,"")</f>
        <v/>
      </c>
      <c r="M346" s="2" t="str">
        <f>IF(AND($C346&gt;=Params!$K$9+((Params!$N$18-Params!$K$9)/(Params!$N$33-Params!$K$33))*($B346-Params!$K$33),$C346&gt;=Params!$N$18+((Params!$Q$16-Params!$N$18)/(Params!$Q$33-Params!$N376))*($B346-Params!$Q$33),$C346&lt;Params!$K$9+((Params!$L$5-Params!$K$9)/(Params!$L$33-Params!$K$33))*($B346-Params!$K$33),$C346&lt;Params!$L$5+((Params!$Q$4-Params!$L$5)/(Params!$Q$33-Params!$L$33))*($B346-Params!$L$33),$B346&lt;Params!$Q$33),$M$2,"")</f>
        <v/>
      </c>
      <c r="N346" s="3" t="str">
        <f>IF(OR(AND($C346&gt;=Params!$A$26,$B346&gt;=Params!$A$33,$B346&lt;Params!$C$33,$C346&lt;Params!$A$18+((Params!$C$13-Params!$A$18)/(Params!$C$33-Params!$A$33))*($B346-Params!$A$33)),AND($B346&gt;=Params!$C$33,$C346&gt;Params!$C$22+((Params!$E$17-Params!$C$22)/(Params!$E$33-Params!$C$33))*($B346-Params!$C$33),$C346&lt;Params!$C$13+((Params!$E$17-Params!$C$13)/(Params!$E$33-Params!$C$33))*($B346-Params!$C$33))),$N$2,"")</f>
        <v/>
      </c>
      <c r="O346" s="1" t="str">
        <f>IF(AND($C346&gt;=Params!$C$13+((Params!$E$17-Params!$C$13)/(Params!$E$33-Params!$C$33))*($B346-Params!$C$33),$C346&gt;=Params!$E$17+((Params!$H$13-Params!$E$17)/(Params!$H$33-Params!$E$33))*($B346-Params!$E$33),$C346&lt;Params!$C$13+((Params!$D$9-Params!$C$13)/(Params!$D$33-Params!$C$33))*($B346-Params!$C$33),$C346&lt;Params!$D$9+((Params!$H$13-Params!$D$9)/(Params!$H$33-Params!$D$33))*($B346-Params!$D$33)),$O$2,"")</f>
        <v/>
      </c>
      <c r="P346" s="1" t="str">
        <f>IF(AND($C346&gt;=Params!$D$9+((Params!$H$13-Params!$D$9)/(Params!$H$33-Params!$D$33))*($B346-Params!$D$33),$C346&gt;=Params!$H$13+((Params!$K$9-Params!$H$13)/(Params!$K$33-Params!$H$33))*($B346-Params!$H$33),$C346&lt;Params!$D$9+((Params!$G$4-Params!$D$9)/(Params!$G$33-Params!$D$33))*($B346-Params!$D$33),$C346&lt;Params!$G$4+((Params!$K$9-Params!$G$4)/(Params!$K$33-Params!$G$33))*($B346-Params!$G$33)),$P$2,"")</f>
        <v/>
      </c>
      <c r="Q346" s="1" t="str">
        <f>IF(AND($C346&gt;=Params!$G$4+((Params!$K$9-Params!$G$4)/(Params!$K$33-Params!$G$33))*($B346-Params!$G$33),$C346&gt;Params!$K$9+((Params!$L$5-Params!$K$9)/(Params!$L$33-Params!$K$33))*($B346-Params!$K$33),$C346&lt;Params!$G$4+((Params!$L$5-Params!$G$4)/(Params!$L$33-Params!$G$33))*($B346-Params!$G$33)),$Q$2,"")</f>
        <v/>
      </c>
      <c r="R346" s="2" t="str">
        <f>IF(AND(OR($B346&lt;Params!$A$33,AND($B346&gt;=Params!$A$33,$B346&lt;Params!$C$33,$C346&gt;=Params!$A$18+((Params!$C$13-Params!$A$18)/(Params!$C$33-Params!$A$33))*($B346-Params!$A$33)),AND($B346&gt;=Params!$C$33,$B346&lt;Params!$D$33,$C346&gt;=Params!$C$13+((Params!$D$9-Params!$C$13)/(Params!$D$33-Params!$C$33))*($B346-Params!$C$33)),AND($B346&gt;=Params!$D$33,$C346&gt;=Params!$D$9+((Params!$G$4-Params!$D$9)/(Params!$G$33-Params!$D$33))*($B346-Params!$D$33))),$C346&lt;Params!$G$4,$B346&gt;0,$C346&gt;0),$R$2,"")</f>
        <v/>
      </c>
      <c r="S346" s="18" t="str">
        <f t="shared" si="5"/>
        <v>Basalt</v>
      </c>
      <c r="T346" s="14" t="str">
        <f>IF(AND($S346&lt;&gt;$J$2,$S346&lt;&gt;$K$2,$S346&lt;&gt;$L$2),"",
IF($S346=$J$2,IF(Data!$C346&gt;=Data!$D346+2,"Hawaiite","Potassic Trachybasalt"),
IF($S346=$K$2,IF(Data!$C346&gt;=Data!$D346+2,"Mugearite","Shoshonite"),
IF($S346=$L$2,(IF(Data!$C346&gt;=Data!$D346+2,"Benmoreite","Latite")),""))))</f>
        <v/>
      </c>
    </row>
    <row r="347" spans="1:20" x14ac:dyDescent="0.2">
      <c r="A347" s="16" t="str">
        <f>Data!$A347</f>
        <v>205**</v>
      </c>
      <c r="B347" s="27">
        <f>Data!$B347</f>
        <v>50.71</v>
      </c>
      <c r="C347" s="28">
        <f>Data!$C347+Data!$D347</f>
        <v>3.93</v>
      </c>
      <c r="D347" s="1" t="str">
        <f>IF(AND(AND($B347&gt;=Params!$A$33,$B347&lt;Params!$C$33),AND($C347&gt;=Params!$A$32,$C347&lt;Params!$A$26)),$D$2,"")</f>
        <v/>
      </c>
      <c r="E347" s="1" t="str">
        <f>IF(AND(AND($B347&gt;=Params!$C$33,$B347&lt;Params!$F$33),AND($C347&gt;=Params!$C$32,$C347&lt;Params!$C$22)),$E$2,"")</f>
        <v>Basalt</v>
      </c>
      <c r="F347" s="4" t="str">
        <f>IF(AND($B347&gt;=Params!$F$33,$B347&lt;Params!$J$33,$C347&lt;Params!$F$22+((Params!$J$20-Params!$F$22)/(Params!$J$33-Params!$F$33))*($B347-Params!$F$33)),$F$2,"")</f>
        <v/>
      </c>
      <c r="G347" s="4" t="str">
        <f>IF(AND($B347&gt;=Params!$J$33,$B347&lt;Params!$N$33,$C347&lt;Params!$J$20+((Params!$N$18-Params!$J$20)/(Params!$N$33-Params!$J$33))*($B347-Params!$J$33)),$G$2,"")</f>
        <v/>
      </c>
      <c r="H347" s="4" t="str">
        <f>IF(AND($B347&gt;=Params!$N$33,$C347&lt;Params!$N$18+((Params!$Q$16-Params!$N$18)/(Params!$Q$33-Params!$N$33))*($B347-Params!$N$33),C$3&lt;Params!$Q$16+((Params!$S$32-Params!$Q$16)/(Params!$S$33-Params!$Q$33))*($B347-Params!$Q$33)),$H$2,"")</f>
        <v/>
      </c>
      <c r="I347" s="12" t="str">
        <f>IF(AND($B347&gt;=Params!$Q$33,$C347&gt;=Params!$Q$16+((Params!$S$32-Params!$Q$16)/(Params!$S$33-Params!$Q$33))*($B347-Params!$Q$33)),$I$2,"")</f>
        <v/>
      </c>
      <c r="J347" s="1" t="str">
        <f>IF(AND($C347&gt;=Params!$C$22,$C347&lt;Params!$C$22+((Params!$E$17-Params!$C$22)/(Params!$E$33-Params!$C$33))*($B347-Params!$C$33),$C347&lt;Params!$E$17+((Params!$F$22-Params!$E$17)/(Params!$F$33-Params!$E$33))*($B347-Params!$E$33)),$J$2,"")</f>
        <v/>
      </c>
      <c r="K347" s="1" t="str">
        <f>IF(AND($C347&gt;=Params!$E$17+((Params!$F$22-Params!$E$17)/(Params!$F$33-Params!$E$33))*($B347-Params!$E$33),$C347&gt;=Params!$F$22+((Params!$J$20-Params!$F$22)/(Params!$J$33-Params!$F$33))*($B347-Params!$F$33),$C347&lt;Params!$E$17+((Params!$H$13-Params!$E$17)/(Params!$H$33-Params!$E$33))*($B347-Params!$E$33),$C347&lt;Params!$H$13+((Params!$J$20-Params!$H$13)/(Params!$J$33-Params!$H$33))*($B347-Params!$H$33)),$K$2,"")</f>
        <v/>
      </c>
      <c r="L347" s="1" t="str">
        <f>IF(AND($C347&gt;=Params!$H$13+((Params!$J$20-Params!$H$13)/(Params!$J$33-Params!$H$33))*($B347-Params!$H$33),$C347&gt;=Params!$J$20+((Params!$N$18-Params!$J$20)/(Params!$N$33-Params!$J$33))*($B347-Params!$J$33),$C347&lt;Params!$H$13+((Params!$K$9-Params!$H$13)/(Params!$K$33-Params!$H$33))*($B347-Params!$H$33),$C347&lt;Params!$K$9+((Params!$N$18-Params!$K$9)/(Params!$N$33-Params!$K$33))*($B347-Params!$K$33)),$L$2,"")</f>
        <v/>
      </c>
      <c r="M347" s="2" t="str">
        <f>IF(AND($C347&gt;=Params!$K$9+((Params!$N$18-Params!$K$9)/(Params!$N$33-Params!$K$33))*($B347-Params!$K$33),$C347&gt;=Params!$N$18+((Params!$Q$16-Params!$N$18)/(Params!$Q$33-Params!$N377))*($B347-Params!$Q$33),$C347&lt;Params!$K$9+((Params!$L$5-Params!$K$9)/(Params!$L$33-Params!$K$33))*($B347-Params!$K$33),$C347&lt;Params!$L$5+((Params!$Q$4-Params!$L$5)/(Params!$Q$33-Params!$L$33))*($B347-Params!$L$33),$B347&lt;Params!$Q$33),$M$2,"")</f>
        <v/>
      </c>
      <c r="N347" s="3" t="str">
        <f>IF(OR(AND($C347&gt;=Params!$A$26,$B347&gt;=Params!$A$33,$B347&lt;Params!$C$33,$C347&lt;Params!$A$18+((Params!$C$13-Params!$A$18)/(Params!$C$33-Params!$A$33))*($B347-Params!$A$33)),AND($B347&gt;=Params!$C$33,$C347&gt;Params!$C$22+((Params!$E$17-Params!$C$22)/(Params!$E$33-Params!$C$33))*($B347-Params!$C$33),$C347&lt;Params!$C$13+((Params!$E$17-Params!$C$13)/(Params!$E$33-Params!$C$33))*($B347-Params!$C$33))),$N$2,"")</f>
        <v/>
      </c>
      <c r="O347" s="1" t="str">
        <f>IF(AND($C347&gt;=Params!$C$13+((Params!$E$17-Params!$C$13)/(Params!$E$33-Params!$C$33))*($B347-Params!$C$33),$C347&gt;=Params!$E$17+((Params!$H$13-Params!$E$17)/(Params!$H$33-Params!$E$33))*($B347-Params!$E$33),$C347&lt;Params!$C$13+((Params!$D$9-Params!$C$13)/(Params!$D$33-Params!$C$33))*($B347-Params!$C$33),$C347&lt;Params!$D$9+((Params!$H$13-Params!$D$9)/(Params!$H$33-Params!$D$33))*($B347-Params!$D$33)),$O$2,"")</f>
        <v/>
      </c>
      <c r="P347" s="1" t="str">
        <f>IF(AND($C347&gt;=Params!$D$9+((Params!$H$13-Params!$D$9)/(Params!$H$33-Params!$D$33))*($B347-Params!$D$33),$C347&gt;=Params!$H$13+((Params!$K$9-Params!$H$13)/(Params!$K$33-Params!$H$33))*($B347-Params!$H$33),$C347&lt;Params!$D$9+((Params!$G$4-Params!$D$9)/(Params!$G$33-Params!$D$33))*($B347-Params!$D$33),$C347&lt;Params!$G$4+((Params!$K$9-Params!$G$4)/(Params!$K$33-Params!$G$33))*($B347-Params!$G$33)),$P$2,"")</f>
        <v/>
      </c>
      <c r="Q347" s="1" t="str">
        <f>IF(AND($C347&gt;=Params!$G$4+((Params!$K$9-Params!$G$4)/(Params!$K$33-Params!$G$33))*($B347-Params!$G$33),$C347&gt;Params!$K$9+((Params!$L$5-Params!$K$9)/(Params!$L$33-Params!$K$33))*($B347-Params!$K$33),$C347&lt;Params!$G$4+((Params!$L$5-Params!$G$4)/(Params!$L$33-Params!$G$33))*($B347-Params!$G$33)),$Q$2,"")</f>
        <v/>
      </c>
      <c r="R347" s="2" t="str">
        <f>IF(AND(OR($B347&lt;Params!$A$33,AND($B347&gt;=Params!$A$33,$B347&lt;Params!$C$33,$C347&gt;=Params!$A$18+((Params!$C$13-Params!$A$18)/(Params!$C$33-Params!$A$33))*($B347-Params!$A$33)),AND($B347&gt;=Params!$C$33,$B347&lt;Params!$D$33,$C347&gt;=Params!$C$13+((Params!$D$9-Params!$C$13)/(Params!$D$33-Params!$C$33))*($B347-Params!$C$33)),AND($B347&gt;=Params!$D$33,$C347&gt;=Params!$D$9+((Params!$G$4-Params!$D$9)/(Params!$G$33-Params!$D$33))*($B347-Params!$D$33))),$C347&lt;Params!$G$4,$B347&gt;0,$C347&gt;0),$R$2,"")</f>
        <v/>
      </c>
      <c r="S347" s="18" t="str">
        <f t="shared" si="5"/>
        <v>Basalt</v>
      </c>
      <c r="T347" s="14" t="str">
        <f>IF(AND($S347&lt;&gt;$J$2,$S347&lt;&gt;$K$2,$S347&lt;&gt;$L$2),"",
IF($S347=$J$2,IF(Data!$C347&gt;=Data!$D347+2,"Hawaiite","Potassic Trachybasalt"),
IF($S347=$K$2,IF(Data!$C347&gt;=Data!$D347+2,"Mugearite","Shoshonite"),
IF($S347=$L$2,(IF(Data!$C347&gt;=Data!$D347+2,"Benmoreite","Latite")),""))))</f>
        <v/>
      </c>
    </row>
    <row r="348" spans="1:20" x14ac:dyDescent="0.2">
      <c r="A348" s="16" t="str">
        <f>Data!$A348</f>
        <v>203**</v>
      </c>
      <c r="B348" s="27">
        <f>Data!$B348</f>
        <v>50.71</v>
      </c>
      <c r="C348" s="28">
        <f>Data!$C348+Data!$D348</f>
        <v>3.93</v>
      </c>
      <c r="D348" s="1" t="str">
        <f>IF(AND(AND($B348&gt;=Params!$A$33,$B348&lt;Params!$C$33),AND($C348&gt;=Params!$A$32,$C348&lt;Params!$A$26)),$D$2,"")</f>
        <v/>
      </c>
      <c r="E348" s="1" t="str">
        <f>IF(AND(AND($B348&gt;=Params!$C$33,$B348&lt;Params!$F$33),AND($C348&gt;=Params!$C$32,$C348&lt;Params!$C$22)),$E$2,"")</f>
        <v>Basalt</v>
      </c>
      <c r="F348" s="4" t="str">
        <f>IF(AND($B348&gt;=Params!$F$33,$B348&lt;Params!$J$33,$C348&lt;Params!$F$22+((Params!$J$20-Params!$F$22)/(Params!$J$33-Params!$F$33))*($B348-Params!$F$33)),$F$2,"")</f>
        <v/>
      </c>
      <c r="G348" s="4" t="str">
        <f>IF(AND($B348&gt;=Params!$J$33,$B348&lt;Params!$N$33,$C348&lt;Params!$J$20+((Params!$N$18-Params!$J$20)/(Params!$N$33-Params!$J$33))*($B348-Params!$J$33)),$G$2,"")</f>
        <v/>
      </c>
      <c r="H348" s="4" t="str">
        <f>IF(AND($B348&gt;=Params!$N$33,$C348&lt;Params!$N$18+((Params!$Q$16-Params!$N$18)/(Params!$Q$33-Params!$N$33))*($B348-Params!$N$33),C$3&lt;Params!$Q$16+((Params!$S$32-Params!$Q$16)/(Params!$S$33-Params!$Q$33))*($B348-Params!$Q$33)),$H$2,"")</f>
        <v/>
      </c>
      <c r="I348" s="12" t="str">
        <f>IF(AND($B348&gt;=Params!$Q$33,$C348&gt;=Params!$Q$16+((Params!$S$32-Params!$Q$16)/(Params!$S$33-Params!$Q$33))*($B348-Params!$Q$33)),$I$2,"")</f>
        <v/>
      </c>
      <c r="J348" s="1" t="str">
        <f>IF(AND($C348&gt;=Params!$C$22,$C348&lt;Params!$C$22+((Params!$E$17-Params!$C$22)/(Params!$E$33-Params!$C$33))*($B348-Params!$C$33),$C348&lt;Params!$E$17+((Params!$F$22-Params!$E$17)/(Params!$F$33-Params!$E$33))*($B348-Params!$E$33)),$J$2,"")</f>
        <v/>
      </c>
      <c r="K348" s="1" t="str">
        <f>IF(AND($C348&gt;=Params!$E$17+((Params!$F$22-Params!$E$17)/(Params!$F$33-Params!$E$33))*($B348-Params!$E$33),$C348&gt;=Params!$F$22+((Params!$J$20-Params!$F$22)/(Params!$J$33-Params!$F$33))*($B348-Params!$F$33),$C348&lt;Params!$E$17+((Params!$H$13-Params!$E$17)/(Params!$H$33-Params!$E$33))*($B348-Params!$E$33),$C348&lt;Params!$H$13+((Params!$J$20-Params!$H$13)/(Params!$J$33-Params!$H$33))*($B348-Params!$H$33)),$K$2,"")</f>
        <v/>
      </c>
      <c r="L348" s="1" t="str">
        <f>IF(AND($C348&gt;=Params!$H$13+((Params!$J$20-Params!$H$13)/(Params!$J$33-Params!$H$33))*($B348-Params!$H$33),$C348&gt;=Params!$J$20+((Params!$N$18-Params!$J$20)/(Params!$N$33-Params!$J$33))*($B348-Params!$J$33),$C348&lt;Params!$H$13+((Params!$K$9-Params!$H$13)/(Params!$K$33-Params!$H$33))*($B348-Params!$H$33),$C348&lt;Params!$K$9+((Params!$N$18-Params!$K$9)/(Params!$N$33-Params!$K$33))*($B348-Params!$K$33)),$L$2,"")</f>
        <v/>
      </c>
      <c r="M348" s="2" t="str">
        <f>IF(AND($C348&gt;=Params!$K$9+((Params!$N$18-Params!$K$9)/(Params!$N$33-Params!$K$33))*($B348-Params!$K$33),$C348&gt;=Params!$N$18+((Params!$Q$16-Params!$N$18)/(Params!$Q$33-Params!$N378))*($B348-Params!$Q$33),$C348&lt;Params!$K$9+((Params!$L$5-Params!$K$9)/(Params!$L$33-Params!$K$33))*($B348-Params!$K$33),$C348&lt;Params!$L$5+((Params!$Q$4-Params!$L$5)/(Params!$Q$33-Params!$L$33))*($B348-Params!$L$33),$B348&lt;Params!$Q$33),$M$2,"")</f>
        <v/>
      </c>
      <c r="N348" s="3" t="str">
        <f>IF(OR(AND($C348&gt;=Params!$A$26,$B348&gt;=Params!$A$33,$B348&lt;Params!$C$33,$C348&lt;Params!$A$18+((Params!$C$13-Params!$A$18)/(Params!$C$33-Params!$A$33))*($B348-Params!$A$33)),AND($B348&gt;=Params!$C$33,$C348&gt;Params!$C$22+((Params!$E$17-Params!$C$22)/(Params!$E$33-Params!$C$33))*($B348-Params!$C$33),$C348&lt;Params!$C$13+((Params!$E$17-Params!$C$13)/(Params!$E$33-Params!$C$33))*($B348-Params!$C$33))),$N$2,"")</f>
        <v/>
      </c>
      <c r="O348" s="1" t="str">
        <f>IF(AND($C348&gt;=Params!$C$13+((Params!$E$17-Params!$C$13)/(Params!$E$33-Params!$C$33))*($B348-Params!$C$33),$C348&gt;=Params!$E$17+((Params!$H$13-Params!$E$17)/(Params!$H$33-Params!$E$33))*($B348-Params!$E$33),$C348&lt;Params!$C$13+((Params!$D$9-Params!$C$13)/(Params!$D$33-Params!$C$33))*($B348-Params!$C$33),$C348&lt;Params!$D$9+((Params!$H$13-Params!$D$9)/(Params!$H$33-Params!$D$33))*($B348-Params!$D$33)),$O$2,"")</f>
        <v/>
      </c>
      <c r="P348" s="1" t="str">
        <f>IF(AND($C348&gt;=Params!$D$9+((Params!$H$13-Params!$D$9)/(Params!$H$33-Params!$D$33))*($B348-Params!$D$33),$C348&gt;=Params!$H$13+((Params!$K$9-Params!$H$13)/(Params!$K$33-Params!$H$33))*($B348-Params!$H$33),$C348&lt;Params!$D$9+((Params!$G$4-Params!$D$9)/(Params!$G$33-Params!$D$33))*($B348-Params!$D$33),$C348&lt;Params!$G$4+((Params!$K$9-Params!$G$4)/(Params!$K$33-Params!$G$33))*($B348-Params!$G$33)),$P$2,"")</f>
        <v/>
      </c>
      <c r="Q348" s="1" t="str">
        <f>IF(AND($C348&gt;=Params!$G$4+((Params!$K$9-Params!$G$4)/(Params!$K$33-Params!$G$33))*($B348-Params!$G$33),$C348&gt;Params!$K$9+((Params!$L$5-Params!$K$9)/(Params!$L$33-Params!$K$33))*($B348-Params!$K$33),$C348&lt;Params!$G$4+((Params!$L$5-Params!$G$4)/(Params!$L$33-Params!$G$33))*($B348-Params!$G$33)),$Q$2,"")</f>
        <v/>
      </c>
      <c r="R348" s="2" t="str">
        <f>IF(AND(OR($B348&lt;Params!$A$33,AND($B348&gt;=Params!$A$33,$B348&lt;Params!$C$33,$C348&gt;=Params!$A$18+((Params!$C$13-Params!$A$18)/(Params!$C$33-Params!$A$33))*($B348-Params!$A$33)),AND($B348&gt;=Params!$C$33,$B348&lt;Params!$D$33,$C348&gt;=Params!$C$13+((Params!$D$9-Params!$C$13)/(Params!$D$33-Params!$C$33))*($B348-Params!$C$33)),AND($B348&gt;=Params!$D$33,$C348&gt;=Params!$D$9+((Params!$G$4-Params!$D$9)/(Params!$G$33-Params!$D$33))*($B348-Params!$D$33))),$C348&lt;Params!$G$4,$B348&gt;0,$C348&gt;0),$R$2,"")</f>
        <v/>
      </c>
      <c r="S348" s="18" t="str">
        <f t="shared" si="5"/>
        <v>Basalt</v>
      </c>
      <c r="T348" s="14" t="str">
        <f>IF(AND($S348&lt;&gt;$J$2,$S348&lt;&gt;$K$2,$S348&lt;&gt;$L$2),"",
IF($S348=$J$2,IF(Data!$C348&gt;=Data!$D348+2,"Hawaiite","Potassic Trachybasalt"),
IF($S348=$K$2,IF(Data!$C348&gt;=Data!$D348+2,"Mugearite","Shoshonite"),
IF($S348=$L$2,(IF(Data!$C348&gt;=Data!$D348+2,"Benmoreite","Latite")),""))))</f>
        <v/>
      </c>
    </row>
    <row r="349" spans="1:20" x14ac:dyDescent="0.2">
      <c r="A349" s="16" t="str">
        <f>Data!$A349</f>
        <v>MORB Tholeiite</v>
      </c>
      <c r="B349" s="27">
        <f>Data!$B349</f>
        <v>50.723914128806783</v>
      </c>
      <c r="C349" s="28">
        <f>Data!$C349+Data!$D349</f>
        <v>2.8257613579630547</v>
      </c>
      <c r="D349" s="1" t="str">
        <f>IF(AND(AND($B349&gt;=Params!$A$33,$B349&lt;Params!$C$33),AND($C349&gt;=Params!$A$32,$C349&lt;Params!$A$26)),$D$2,"")</f>
        <v/>
      </c>
      <c r="E349" s="1" t="str">
        <f>IF(AND(AND($B349&gt;=Params!$C$33,$B349&lt;Params!$F$33),AND($C349&gt;=Params!$C$32,$C349&lt;Params!$C$22)),$E$2,"")</f>
        <v>Basalt</v>
      </c>
      <c r="F349" s="4" t="str">
        <f>IF(AND($B349&gt;=Params!$F$33,$B349&lt;Params!$J$33,$C349&lt;Params!$F$22+((Params!$J$20-Params!$F$22)/(Params!$J$33-Params!$F$33))*($B349-Params!$F$33)),$F$2,"")</f>
        <v/>
      </c>
      <c r="G349" s="4" t="str">
        <f>IF(AND($B349&gt;=Params!$J$33,$B349&lt;Params!$N$33,$C349&lt;Params!$J$20+((Params!$N$18-Params!$J$20)/(Params!$N$33-Params!$J$33))*($B349-Params!$J$33)),$G$2,"")</f>
        <v/>
      </c>
      <c r="H349" s="4" t="str">
        <f>IF(AND($B349&gt;=Params!$N$33,$C349&lt;Params!$N$18+((Params!$Q$16-Params!$N$18)/(Params!$Q$33-Params!$N$33))*($B349-Params!$N$33),C$3&lt;Params!$Q$16+((Params!$S$32-Params!$Q$16)/(Params!$S$33-Params!$Q$33))*($B349-Params!$Q$33)),$H$2,"")</f>
        <v/>
      </c>
      <c r="I349" s="12" t="str">
        <f>IF(AND($B349&gt;=Params!$Q$33,$C349&gt;=Params!$Q$16+((Params!$S$32-Params!$Q$16)/(Params!$S$33-Params!$Q$33))*($B349-Params!$Q$33)),$I$2,"")</f>
        <v/>
      </c>
      <c r="J349" s="1" t="str">
        <f>IF(AND($C349&gt;=Params!$C$22,$C349&lt;Params!$C$22+((Params!$E$17-Params!$C$22)/(Params!$E$33-Params!$C$33))*($B349-Params!$C$33),$C349&lt;Params!$E$17+((Params!$F$22-Params!$E$17)/(Params!$F$33-Params!$E$33))*($B349-Params!$E$33)),$J$2,"")</f>
        <v/>
      </c>
      <c r="K349" s="1" t="str">
        <f>IF(AND($C349&gt;=Params!$E$17+((Params!$F$22-Params!$E$17)/(Params!$F$33-Params!$E$33))*($B349-Params!$E$33),$C349&gt;=Params!$F$22+((Params!$J$20-Params!$F$22)/(Params!$J$33-Params!$F$33))*($B349-Params!$F$33),$C349&lt;Params!$E$17+((Params!$H$13-Params!$E$17)/(Params!$H$33-Params!$E$33))*($B349-Params!$E$33),$C349&lt;Params!$H$13+((Params!$J$20-Params!$H$13)/(Params!$J$33-Params!$H$33))*($B349-Params!$H$33)),$K$2,"")</f>
        <v/>
      </c>
      <c r="L349" s="1" t="str">
        <f>IF(AND($C349&gt;=Params!$H$13+((Params!$J$20-Params!$H$13)/(Params!$J$33-Params!$H$33))*($B349-Params!$H$33),$C349&gt;=Params!$J$20+((Params!$N$18-Params!$J$20)/(Params!$N$33-Params!$J$33))*($B349-Params!$J$33),$C349&lt;Params!$H$13+((Params!$K$9-Params!$H$13)/(Params!$K$33-Params!$H$33))*($B349-Params!$H$33),$C349&lt;Params!$K$9+((Params!$N$18-Params!$K$9)/(Params!$N$33-Params!$K$33))*($B349-Params!$K$33)),$L$2,"")</f>
        <v/>
      </c>
      <c r="M349" s="2" t="str">
        <f>IF(AND($C349&gt;=Params!$K$9+((Params!$N$18-Params!$K$9)/(Params!$N$33-Params!$K$33))*($B349-Params!$K$33),$C349&gt;=Params!$N$18+((Params!$Q$16-Params!$N$18)/(Params!$Q$33-Params!$N379))*($B349-Params!$Q$33),$C349&lt;Params!$K$9+((Params!$L$5-Params!$K$9)/(Params!$L$33-Params!$K$33))*($B349-Params!$K$33),$C349&lt;Params!$L$5+((Params!$Q$4-Params!$L$5)/(Params!$Q$33-Params!$L$33))*($B349-Params!$L$33),$B349&lt;Params!$Q$33),$M$2,"")</f>
        <v/>
      </c>
      <c r="N349" s="3" t="str">
        <f>IF(OR(AND($C349&gt;=Params!$A$26,$B349&gt;=Params!$A$33,$B349&lt;Params!$C$33,$C349&lt;Params!$A$18+((Params!$C$13-Params!$A$18)/(Params!$C$33-Params!$A$33))*($B349-Params!$A$33)),AND($B349&gt;=Params!$C$33,$C349&gt;Params!$C$22+((Params!$E$17-Params!$C$22)/(Params!$E$33-Params!$C$33))*($B349-Params!$C$33),$C349&lt;Params!$C$13+((Params!$E$17-Params!$C$13)/(Params!$E$33-Params!$C$33))*($B349-Params!$C$33))),$N$2,"")</f>
        <v/>
      </c>
      <c r="O349" s="1" t="str">
        <f>IF(AND($C349&gt;=Params!$C$13+((Params!$E$17-Params!$C$13)/(Params!$E$33-Params!$C$33))*($B349-Params!$C$33),$C349&gt;=Params!$E$17+((Params!$H$13-Params!$E$17)/(Params!$H$33-Params!$E$33))*($B349-Params!$E$33),$C349&lt;Params!$C$13+((Params!$D$9-Params!$C$13)/(Params!$D$33-Params!$C$33))*($B349-Params!$C$33),$C349&lt;Params!$D$9+((Params!$H$13-Params!$D$9)/(Params!$H$33-Params!$D$33))*($B349-Params!$D$33)),$O$2,"")</f>
        <v/>
      </c>
      <c r="P349" s="1" t="str">
        <f>IF(AND($C349&gt;=Params!$D$9+((Params!$H$13-Params!$D$9)/(Params!$H$33-Params!$D$33))*($B349-Params!$D$33),$C349&gt;=Params!$H$13+((Params!$K$9-Params!$H$13)/(Params!$K$33-Params!$H$33))*($B349-Params!$H$33),$C349&lt;Params!$D$9+((Params!$G$4-Params!$D$9)/(Params!$G$33-Params!$D$33))*($B349-Params!$D$33),$C349&lt;Params!$G$4+((Params!$K$9-Params!$G$4)/(Params!$K$33-Params!$G$33))*($B349-Params!$G$33)),$P$2,"")</f>
        <v/>
      </c>
      <c r="Q349" s="1" t="str">
        <f>IF(AND($C349&gt;=Params!$G$4+((Params!$K$9-Params!$G$4)/(Params!$K$33-Params!$G$33))*($B349-Params!$G$33),$C349&gt;Params!$K$9+((Params!$L$5-Params!$K$9)/(Params!$L$33-Params!$K$33))*($B349-Params!$K$33),$C349&lt;Params!$G$4+((Params!$L$5-Params!$G$4)/(Params!$L$33-Params!$G$33))*($B349-Params!$G$33)),$Q$2,"")</f>
        <v/>
      </c>
      <c r="R349" s="2" t="str">
        <f>IF(AND(OR($B349&lt;Params!$A$33,AND($B349&gt;=Params!$A$33,$B349&lt;Params!$C$33,$C349&gt;=Params!$A$18+((Params!$C$13-Params!$A$18)/(Params!$C$33-Params!$A$33))*($B349-Params!$A$33)),AND($B349&gt;=Params!$C$33,$B349&lt;Params!$D$33,$C349&gt;=Params!$C$13+((Params!$D$9-Params!$C$13)/(Params!$D$33-Params!$C$33))*($B349-Params!$C$33)),AND($B349&gt;=Params!$D$33,$C349&gt;=Params!$D$9+((Params!$G$4-Params!$D$9)/(Params!$G$33-Params!$D$33))*($B349-Params!$D$33))),$C349&lt;Params!$G$4,$B349&gt;0,$C349&gt;0),$R$2,"")</f>
        <v/>
      </c>
      <c r="S349" s="18" t="str">
        <f t="shared" si="5"/>
        <v>Basalt</v>
      </c>
      <c r="T349" s="14" t="str">
        <f>IF(AND($S349&lt;&gt;$J$2,$S349&lt;&gt;$K$2,$S349&lt;&gt;$L$2),"",
IF($S349=$J$2,IF(Data!$C349&gt;=Data!$D349+2,"Hawaiite","Potassic Trachybasalt"),
IF($S349=$K$2,IF(Data!$C349&gt;=Data!$D349+2,"Mugearite","Shoshonite"),
IF($S349=$L$2,(IF(Data!$C349&gt;=Data!$D349+2,"Benmoreite","Latite")),""))))</f>
        <v/>
      </c>
    </row>
    <row r="350" spans="1:20" x14ac:dyDescent="0.2">
      <c r="A350" s="16" t="str">
        <f>Data!$A350</f>
        <v>Dixon et al., 1995</v>
      </c>
      <c r="B350" s="27">
        <f>Data!$B350</f>
        <v>50.72391412880679</v>
      </c>
      <c r="C350" s="28">
        <f>Data!$C350+Data!$D350</f>
        <v>2.8257613579630552</v>
      </c>
      <c r="D350" s="1" t="str">
        <f>IF(AND(AND($B350&gt;=Params!$A$33,$B350&lt;Params!$C$33),AND($C350&gt;=Params!$A$32,$C350&lt;Params!$A$26)),$D$2,"")</f>
        <v/>
      </c>
      <c r="E350" s="1" t="str">
        <f>IF(AND(AND($B350&gt;=Params!$C$33,$B350&lt;Params!$F$33),AND($C350&gt;=Params!$C$32,$C350&lt;Params!$C$22)),$E$2,"")</f>
        <v>Basalt</v>
      </c>
      <c r="F350" s="4" t="str">
        <f>IF(AND($B350&gt;=Params!$F$33,$B350&lt;Params!$J$33,$C350&lt;Params!$F$22+((Params!$J$20-Params!$F$22)/(Params!$J$33-Params!$F$33))*($B350-Params!$F$33)),$F$2,"")</f>
        <v/>
      </c>
      <c r="G350" s="4" t="str">
        <f>IF(AND($B350&gt;=Params!$J$33,$B350&lt;Params!$N$33,$C350&lt;Params!$J$20+((Params!$N$18-Params!$J$20)/(Params!$N$33-Params!$J$33))*($B350-Params!$J$33)),$G$2,"")</f>
        <v/>
      </c>
      <c r="H350" s="4" t="str">
        <f>IF(AND($B350&gt;=Params!$N$33,$C350&lt;Params!$N$18+((Params!$Q$16-Params!$N$18)/(Params!$Q$33-Params!$N$33))*($B350-Params!$N$33),C$3&lt;Params!$Q$16+((Params!$S$32-Params!$Q$16)/(Params!$S$33-Params!$Q$33))*($B350-Params!$Q$33)),$H$2,"")</f>
        <v/>
      </c>
      <c r="I350" s="12" t="str">
        <f>IF(AND($B350&gt;=Params!$Q$33,$C350&gt;=Params!$Q$16+((Params!$S$32-Params!$Q$16)/(Params!$S$33-Params!$Q$33))*($B350-Params!$Q$33)),$I$2,"")</f>
        <v/>
      </c>
      <c r="J350" s="1" t="str">
        <f>IF(AND($C350&gt;=Params!$C$22,$C350&lt;Params!$C$22+((Params!$E$17-Params!$C$22)/(Params!$E$33-Params!$C$33))*($B350-Params!$C$33),$C350&lt;Params!$E$17+((Params!$F$22-Params!$E$17)/(Params!$F$33-Params!$E$33))*($B350-Params!$E$33)),$J$2,"")</f>
        <v/>
      </c>
      <c r="K350" s="1" t="str">
        <f>IF(AND($C350&gt;=Params!$E$17+((Params!$F$22-Params!$E$17)/(Params!$F$33-Params!$E$33))*($B350-Params!$E$33),$C350&gt;=Params!$F$22+((Params!$J$20-Params!$F$22)/(Params!$J$33-Params!$F$33))*($B350-Params!$F$33),$C350&lt;Params!$E$17+((Params!$H$13-Params!$E$17)/(Params!$H$33-Params!$E$33))*($B350-Params!$E$33),$C350&lt;Params!$H$13+((Params!$J$20-Params!$H$13)/(Params!$J$33-Params!$H$33))*($B350-Params!$H$33)),$K$2,"")</f>
        <v/>
      </c>
      <c r="L350" s="1" t="str">
        <f>IF(AND($C350&gt;=Params!$H$13+((Params!$J$20-Params!$H$13)/(Params!$J$33-Params!$H$33))*($B350-Params!$H$33),$C350&gt;=Params!$J$20+((Params!$N$18-Params!$J$20)/(Params!$N$33-Params!$J$33))*($B350-Params!$J$33),$C350&lt;Params!$H$13+((Params!$K$9-Params!$H$13)/(Params!$K$33-Params!$H$33))*($B350-Params!$H$33),$C350&lt;Params!$K$9+((Params!$N$18-Params!$K$9)/(Params!$N$33-Params!$K$33))*($B350-Params!$K$33)),$L$2,"")</f>
        <v/>
      </c>
      <c r="M350" s="2" t="str">
        <f>IF(AND($C350&gt;=Params!$K$9+((Params!$N$18-Params!$K$9)/(Params!$N$33-Params!$K$33))*($B350-Params!$K$33),$C350&gt;=Params!$N$18+((Params!$Q$16-Params!$N$18)/(Params!$Q$33-Params!$N380))*($B350-Params!$Q$33),$C350&lt;Params!$K$9+((Params!$L$5-Params!$K$9)/(Params!$L$33-Params!$K$33))*($B350-Params!$K$33),$C350&lt;Params!$L$5+((Params!$Q$4-Params!$L$5)/(Params!$Q$33-Params!$L$33))*($B350-Params!$L$33),$B350&lt;Params!$Q$33),$M$2,"")</f>
        <v/>
      </c>
      <c r="N350" s="3" t="str">
        <f>IF(OR(AND($C350&gt;=Params!$A$26,$B350&gt;=Params!$A$33,$B350&lt;Params!$C$33,$C350&lt;Params!$A$18+((Params!$C$13-Params!$A$18)/(Params!$C$33-Params!$A$33))*($B350-Params!$A$33)),AND($B350&gt;=Params!$C$33,$C350&gt;Params!$C$22+((Params!$E$17-Params!$C$22)/(Params!$E$33-Params!$C$33))*($B350-Params!$C$33),$C350&lt;Params!$C$13+((Params!$E$17-Params!$C$13)/(Params!$E$33-Params!$C$33))*($B350-Params!$C$33))),$N$2,"")</f>
        <v/>
      </c>
      <c r="O350" s="1" t="str">
        <f>IF(AND($C350&gt;=Params!$C$13+((Params!$E$17-Params!$C$13)/(Params!$E$33-Params!$C$33))*($B350-Params!$C$33),$C350&gt;=Params!$E$17+((Params!$H$13-Params!$E$17)/(Params!$H$33-Params!$E$33))*($B350-Params!$E$33),$C350&lt;Params!$C$13+((Params!$D$9-Params!$C$13)/(Params!$D$33-Params!$C$33))*($B350-Params!$C$33),$C350&lt;Params!$D$9+((Params!$H$13-Params!$D$9)/(Params!$H$33-Params!$D$33))*($B350-Params!$D$33)),$O$2,"")</f>
        <v/>
      </c>
      <c r="P350" s="1" t="str">
        <f>IF(AND($C350&gt;=Params!$D$9+((Params!$H$13-Params!$D$9)/(Params!$H$33-Params!$D$33))*($B350-Params!$D$33),$C350&gt;=Params!$H$13+((Params!$K$9-Params!$H$13)/(Params!$K$33-Params!$H$33))*($B350-Params!$H$33),$C350&lt;Params!$D$9+((Params!$G$4-Params!$D$9)/(Params!$G$33-Params!$D$33))*($B350-Params!$D$33),$C350&lt;Params!$G$4+((Params!$K$9-Params!$G$4)/(Params!$K$33-Params!$G$33))*($B350-Params!$G$33)),$P$2,"")</f>
        <v/>
      </c>
      <c r="Q350" s="1" t="str">
        <f>IF(AND($C350&gt;=Params!$G$4+((Params!$K$9-Params!$G$4)/(Params!$K$33-Params!$G$33))*($B350-Params!$G$33),$C350&gt;Params!$K$9+((Params!$L$5-Params!$K$9)/(Params!$L$33-Params!$K$33))*($B350-Params!$K$33),$C350&lt;Params!$G$4+((Params!$L$5-Params!$G$4)/(Params!$L$33-Params!$G$33))*($B350-Params!$G$33)),$Q$2,"")</f>
        <v/>
      </c>
      <c r="R350" s="2" t="str">
        <f>IF(AND(OR($B350&lt;Params!$A$33,AND($B350&gt;=Params!$A$33,$B350&lt;Params!$C$33,$C350&gt;=Params!$A$18+((Params!$C$13-Params!$A$18)/(Params!$C$33-Params!$A$33))*($B350-Params!$A$33)),AND($B350&gt;=Params!$C$33,$B350&lt;Params!$D$33,$C350&gt;=Params!$C$13+((Params!$D$9-Params!$C$13)/(Params!$D$33-Params!$C$33))*($B350-Params!$C$33)),AND($B350&gt;=Params!$D$33,$C350&gt;=Params!$D$9+((Params!$G$4-Params!$D$9)/(Params!$G$33-Params!$D$33))*($B350-Params!$D$33))),$C350&lt;Params!$G$4,$B350&gt;0,$C350&gt;0),$R$2,"")</f>
        <v/>
      </c>
      <c r="S350" s="18" t="str">
        <f t="shared" si="5"/>
        <v>Basalt</v>
      </c>
      <c r="T350" s="14" t="str">
        <f>IF(AND($S350&lt;&gt;$J$2,$S350&lt;&gt;$K$2,$S350&lt;&gt;$L$2),"",
IF($S350=$J$2,IF(Data!$C350&gt;=Data!$D350+2,"Hawaiite","Potassic Trachybasalt"),
IF($S350=$K$2,IF(Data!$C350&gt;=Data!$D350+2,"Mugearite","Shoshonite"),
IF($S350=$L$2,(IF(Data!$C350&gt;=Data!$D350+2,"Benmoreite","Latite")),""))))</f>
        <v/>
      </c>
    </row>
    <row r="351" spans="1:20" x14ac:dyDescent="0.2">
      <c r="A351" s="16" t="str">
        <f>Data!$A351</f>
        <v>Dixon et al 1995</v>
      </c>
      <c r="B351" s="27">
        <f>Data!$B351</f>
        <v>50.8</v>
      </c>
      <c r="C351" s="28">
        <f>Data!$C351+Data!$D351</f>
        <v>2.83</v>
      </c>
      <c r="D351" s="1" t="str">
        <f>IF(AND(AND($B351&gt;=Params!$A$33,$B351&lt;Params!$C$33),AND($C351&gt;=Params!$A$32,$C351&lt;Params!$A$26)),$D$2,"")</f>
        <v/>
      </c>
      <c r="E351" s="1" t="str">
        <f>IF(AND(AND($B351&gt;=Params!$C$33,$B351&lt;Params!$F$33),AND($C351&gt;=Params!$C$32,$C351&lt;Params!$C$22)),$E$2,"")</f>
        <v>Basalt</v>
      </c>
      <c r="F351" s="4" t="str">
        <f>IF(AND($B351&gt;=Params!$F$33,$B351&lt;Params!$J$33,$C351&lt;Params!$F$22+((Params!$J$20-Params!$F$22)/(Params!$J$33-Params!$F$33))*($B351-Params!$F$33)),$F$2,"")</f>
        <v/>
      </c>
      <c r="G351" s="4" t="str">
        <f>IF(AND($B351&gt;=Params!$J$33,$B351&lt;Params!$N$33,$C351&lt;Params!$J$20+((Params!$N$18-Params!$J$20)/(Params!$N$33-Params!$J$33))*($B351-Params!$J$33)),$G$2,"")</f>
        <v/>
      </c>
      <c r="H351" s="4" t="str">
        <f>IF(AND($B351&gt;=Params!$N$33,$C351&lt;Params!$N$18+((Params!$Q$16-Params!$N$18)/(Params!$Q$33-Params!$N$33))*($B351-Params!$N$33),C$3&lt;Params!$Q$16+((Params!$S$32-Params!$Q$16)/(Params!$S$33-Params!$Q$33))*($B351-Params!$Q$33)),$H$2,"")</f>
        <v/>
      </c>
      <c r="I351" s="12" t="str">
        <f>IF(AND($B351&gt;=Params!$Q$33,$C351&gt;=Params!$Q$16+((Params!$S$32-Params!$Q$16)/(Params!$S$33-Params!$Q$33))*($B351-Params!$Q$33)),$I$2,"")</f>
        <v/>
      </c>
      <c r="J351" s="1" t="str">
        <f>IF(AND($C351&gt;=Params!$C$22,$C351&lt;Params!$C$22+((Params!$E$17-Params!$C$22)/(Params!$E$33-Params!$C$33))*($B351-Params!$C$33),$C351&lt;Params!$E$17+((Params!$F$22-Params!$E$17)/(Params!$F$33-Params!$E$33))*($B351-Params!$E$33)),$J$2,"")</f>
        <v/>
      </c>
      <c r="K351" s="1" t="str">
        <f>IF(AND($C351&gt;=Params!$E$17+((Params!$F$22-Params!$E$17)/(Params!$F$33-Params!$E$33))*($B351-Params!$E$33),$C351&gt;=Params!$F$22+((Params!$J$20-Params!$F$22)/(Params!$J$33-Params!$F$33))*($B351-Params!$F$33),$C351&lt;Params!$E$17+((Params!$H$13-Params!$E$17)/(Params!$H$33-Params!$E$33))*($B351-Params!$E$33),$C351&lt;Params!$H$13+((Params!$J$20-Params!$H$13)/(Params!$J$33-Params!$H$33))*($B351-Params!$H$33)),$K$2,"")</f>
        <v/>
      </c>
      <c r="L351" s="1" t="str">
        <f>IF(AND($C351&gt;=Params!$H$13+((Params!$J$20-Params!$H$13)/(Params!$J$33-Params!$H$33))*($B351-Params!$H$33),$C351&gt;=Params!$J$20+((Params!$N$18-Params!$J$20)/(Params!$N$33-Params!$J$33))*($B351-Params!$J$33),$C351&lt;Params!$H$13+((Params!$K$9-Params!$H$13)/(Params!$K$33-Params!$H$33))*($B351-Params!$H$33),$C351&lt;Params!$K$9+((Params!$N$18-Params!$K$9)/(Params!$N$33-Params!$K$33))*($B351-Params!$K$33)),$L$2,"")</f>
        <v/>
      </c>
      <c r="M351" s="2" t="str">
        <f>IF(AND($C351&gt;=Params!$K$9+((Params!$N$18-Params!$K$9)/(Params!$N$33-Params!$K$33))*($B351-Params!$K$33),$C351&gt;=Params!$N$18+((Params!$Q$16-Params!$N$18)/(Params!$Q$33-Params!$N381))*($B351-Params!$Q$33),$C351&lt;Params!$K$9+((Params!$L$5-Params!$K$9)/(Params!$L$33-Params!$K$33))*($B351-Params!$K$33),$C351&lt;Params!$L$5+((Params!$Q$4-Params!$L$5)/(Params!$Q$33-Params!$L$33))*($B351-Params!$L$33),$B351&lt;Params!$Q$33),$M$2,"")</f>
        <v/>
      </c>
      <c r="N351" s="3" t="str">
        <f>IF(OR(AND($C351&gt;=Params!$A$26,$B351&gt;=Params!$A$33,$B351&lt;Params!$C$33,$C351&lt;Params!$A$18+((Params!$C$13-Params!$A$18)/(Params!$C$33-Params!$A$33))*($B351-Params!$A$33)),AND($B351&gt;=Params!$C$33,$C351&gt;Params!$C$22+((Params!$E$17-Params!$C$22)/(Params!$E$33-Params!$C$33))*($B351-Params!$C$33),$C351&lt;Params!$C$13+((Params!$E$17-Params!$C$13)/(Params!$E$33-Params!$C$33))*($B351-Params!$C$33))),$N$2,"")</f>
        <v/>
      </c>
      <c r="O351" s="1" t="str">
        <f>IF(AND($C351&gt;=Params!$C$13+((Params!$E$17-Params!$C$13)/(Params!$E$33-Params!$C$33))*($B351-Params!$C$33),$C351&gt;=Params!$E$17+((Params!$H$13-Params!$E$17)/(Params!$H$33-Params!$E$33))*($B351-Params!$E$33),$C351&lt;Params!$C$13+((Params!$D$9-Params!$C$13)/(Params!$D$33-Params!$C$33))*($B351-Params!$C$33),$C351&lt;Params!$D$9+((Params!$H$13-Params!$D$9)/(Params!$H$33-Params!$D$33))*($B351-Params!$D$33)),$O$2,"")</f>
        <v/>
      </c>
      <c r="P351" s="1" t="str">
        <f>IF(AND($C351&gt;=Params!$D$9+((Params!$H$13-Params!$D$9)/(Params!$H$33-Params!$D$33))*($B351-Params!$D$33),$C351&gt;=Params!$H$13+((Params!$K$9-Params!$H$13)/(Params!$K$33-Params!$H$33))*($B351-Params!$H$33),$C351&lt;Params!$D$9+((Params!$G$4-Params!$D$9)/(Params!$G$33-Params!$D$33))*($B351-Params!$D$33),$C351&lt;Params!$G$4+((Params!$K$9-Params!$G$4)/(Params!$K$33-Params!$G$33))*($B351-Params!$G$33)),$P$2,"")</f>
        <v/>
      </c>
      <c r="Q351" s="1" t="str">
        <f>IF(AND($C351&gt;=Params!$G$4+((Params!$K$9-Params!$G$4)/(Params!$K$33-Params!$G$33))*($B351-Params!$G$33),$C351&gt;Params!$K$9+((Params!$L$5-Params!$K$9)/(Params!$L$33-Params!$K$33))*($B351-Params!$K$33),$C351&lt;Params!$G$4+((Params!$L$5-Params!$G$4)/(Params!$L$33-Params!$G$33))*($B351-Params!$G$33)),$Q$2,"")</f>
        <v/>
      </c>
      <c r="R351" s="2" t="str">
        <f>IF(AND(OR($B351&lt;Params!$A$33,AND($B351&gt;=Params!$A$33,$B351&lt;Params!$C$33,$C351&gt;=Params!$A$18+((Params!$C$13-Params!$A$18)/(Params!$C$33-Params!$A$33))*($B351-Params!$A$33)),AND($B351&gt;=Params!$C$33,$B351&lt;Params!$D$33,$C351&gt;=Params!$C$13+((Params!$D$9-Params!$C$13)/(Params!$D$33-Params!$C$33))*($B351-Params!$C$33)),AND($B351&gt;=Params!$D$33,$C351&gt;=Params!$D$9+((Params!$G$4-Params!$D$9)/(Params!$G$33-Params!$D$33))*($B351-Params!$D$33))),$C351&lt;Params!$G$4,$B351&gt;0,$C351&gt;0),$R$2,"")</f>
        <v/>
      </c>
      <c r="S351" s="18" t="str">
        <f t="shared" si="5"/>
        <v>Basalt</v>
      </c>
      <c r="T351" s="14" t="str">
        <f>IF(AND($S351&lt;&gt;$J$2,$S351&lt;&gt;$K$2,$S351&lt;&gt;$L$2),"",
IF($S351=$J$2,IF(Data!$C351&gt;=Data!$D351+2,"Hawaiite","Potassic Trachybasalt"),
IF($S351=$K$2,IF(Data!$C351&gt;=Data!$D351+2,"Mugearite","Shoshonite"),
IF($S351=$L$2,(IF(Data!$C351&gt;=Data!$D351+2,"Benmoreite","Latite")),""))))</f>
        <v/>
      </c>
    </row>
    <row r="352" spans="1:20" x14ac:dyDescent="0.2">
      <c r="A352" s="16" t="str">
        <f>Data!$A352</f>
        <v>Dixon et al 1995</v>
      </c>
      <c r="B352" s="27">
        <f>Data!$B352</f>
        <v>50.8</v>
      </c>
      <c r="C352" s="28">
        <f>Data!$C352+Data!$D352</f>
        <v>2.83</v>
      </c>
      <c r="D352" s="1" t="str">
        <f>IF(AND(AND($B352&gt;=Params!$A$33,$B352&lt;Params!$C$33),AND($C352&gt;=Params!$A$32,$C352&lt;Params!$A$26)),$D$2,"")</f>
        <v/>
      </c>
      <c r="E352" s="1" t="str">
        <f>IF(AND(AND($B352&gt;=Params!$C$33,$B352&lt;Params!$F$33),AND($C352&gt;=Params!$C$32,$C352&lt;Params!$C$22)),$E$2,"")</f>
        <v>Basalt</v>
      </c>
      <c r="F352" s="4" t="str">
        <f>IF(AND($B352&gt;=Params!$F$33,$B352&lt;Params!$J$33,$C352&lt;Params!$F$22+((Params!$J$20-Params!$F$22)/(Params!$J$33-Params!$F$33))*($B352-Params!$F$33)),$F$2,"")</f>
        <v/>
      </c>
      <c r="G352" s="4" t="str">
        <f>IF(AND($B352&gt;=Params!$J$33,$B352&lt;Params!$N$33,$C352&lt;Params!$J$20+((Params!$N$18-Params!$J$20)/(Params!$N$33-Params!$J$33))*($B352-Params!$J$33)),$G$2,"")</f>
        <v/>
      </c>
      <c r="H352" s="4" t="str">
        <f>IF(AND($B352&gt;=Params!$N$33,$C352&lt;Params!$N$18+((Params!$Q$16-Params!$N$18)/(Params!$Q$33-Params!$N$33))*($B352-Params!$N$33),C$3&lt;Params!$Q$16+((Params!$S$32-Params!$Q$16)/(Params!$S$33-Params!$Q$33))*($B352-Params!$Q$33)),$H$2,"")</f>
        <v/>
      </c>
      <c r="I352" s="12" t="str">
        <f>IF(AND($B352&gt;=Params!$Q$33,$C352&gt;=Params!$Q$16+((Params!$S$32-Params!$Q$16)/(Params!$S$33-Params!$Q$33))*($B352-Params!$Q$33)),$I$2,"")</f>
        <v/>
      </c>
      <c r="J352" s="1" t="str">
        <f>IF(AND($C352&gt;=Params!$C$22,$C352&lt;Params!$C$22+((Params!$E$17-Params!$C$22)/(Params!$E$33-Params!$C$33))*($B352-Params!$C$33),$C352&lt;Params!$E$17+((Params!$F$22-Params!$E$17)/(Params!$F$33-Params!$E$33))*($B352-Params!$E$33)),$J$2,"")</f>
        <v/>
      </c>
      <c r="K352" s="1" t="str">
        <f>IF(AND($C352&gt;=Params!$E$17+((Params!$F$22-Params!$E$17)/(Params!$F$33-Params!$E$33))*($B352-Params!$E$33),$C352&gt;=Params!$F$22+((Params!$J$20-Params!$F$22)/(Params!$J$33-Params!$F$33))*($B352-Params!$F$33),$C352&lt;Params!$E$17+((Params!$H$13-Params!$E$17)/(Params!$H$33-Params!$E$33))*($B352-Params!$E$33),$C352&lt;Params!$H$13+((Params!$J$20-Params!$H$13)/(Params!$J$33-Params!$H$33))*($B352-Params!$H$33)),$K$2,"")</f>
        <v/>
      </c>
      <c r="L352" s="1" t="str">
        <f>IF(AND($C352&gt;=Params!$H$13+((Params!$J$20-Params!$H$13)/(Params!$J$33-Params!$H$33))*($B352-Params!$H$33),$C352&gt;=Params!$J$20+((Params!$N$18-Params!$J$20)/(Params!$N$33-Params!$J$33))*($B352-Params!$J$33),$C352&lt;Params!$H$13+((Params!$K$9-Params!$H$13)/(Params!$K$33-Params!$H$33))*($B352-Params!$H$33),$C352&lt;Params!$K$9+((Params!$N$18-Params!$K$9)/(Params!$N$33-Params!$K$33))*($B352-Params!$K$33)),$L$2,"")</f>
        <v/>
      </c>
      <c r="M352" s="2" t="str">
        <f>IF(AND($C352&gt;=Params!$K$9+((Params!$N$18-Params!$K$9)/(Params!$N$33-Params!$K$33))*($B352-Params!$K$33),$C352&gt;=Params!$N$18+((Params!$Q$16-Params!$N$18)/(Params!$Q$33-Params!$N382))*($B352-Params!$Q$33),$C352&lt;Params!$K$9+((Params!$L$5-Params!$K$9)/(Params!$L$33-Params!$K$33))*($B352-Params!$K$33),$C352&lt;Params!$L$5+((Params!$Q$4-Params!$L$5)/(Params!$Q$33-Params!$L$33))*($B352-Params!$L$33),$B352&lt;Params!$Q$33),$M$2,"")</f>
        <v/>
      </c>
      <c r="N352" s="3" t="str">
        <f>IF(OR(AND($C352&gt;=Params!$A$26,$B352&gt;=Params!$A$33,$B352&lt;Params!$C$33,$C352&lt;Params!$A$18+((Params!$C$13-Params!$A$18)/(Params!$C$33-Params!$A$33))*($B352-Params!$A$33)),AND($B352&gt;=Params!$C$33,$C352&gt;Params!$C$22+((Params!$E$17-Params!$C$22)/(Params!$E$33-Params!$C$33))*($B352-Params!$C$33),$C352&lt;Params!$C$13+((Params!$E$17-Params!$C$13)/(Params!$E$33-Params!$C$33))*($B352-Params!$C$33))),$N$2,"")</f>
        <v/>
      </c>
      <c r="O352" s="1" t="str">
        <f>IF(AND($C352&gt;=Params!$C$13+((Params!$E$17-Params!$C$13)/(Params!$E$33-Params!$C$33))*($B352-Params!$C$33),$C352&gt;=Params!$E$17+((Params!$H$13-Params!$E$17)/(Params!$H$33-Params!$E$33))*($B352-Params!$E$33),$C352&lt;Params!$C$13+((Params!$D$9-Params!$C$13)/(Params!$D$33-Params!$C$33))*($B352-Params!$C$33),$C352&lt;Params!$D$9+((Params!$H$13-Params!$D$9)/(Params!$H$33-Params!$D$33))*($B352-Params!$D$33)),$O$2,"")</f>
        <v/>
      </c>
      <c r="P352" s="1" t="str">
        <f>IF(AND($C352&gt;=Params!$D$9+((Params!$H$13-Params!$D$9)/(Params!$H$33-Params!$D$33))*($B352-Params!$D$33),$C352&gt;=Params!$H$13+((Params!$K$9-Params!$H$13)/(Params!$K$33-Params!$H$33))*($B352-Params!$H$33),$C352&lt;Params!$D$9+((Params!$G$4-Params!$D$9)/(Params!$G$33-Params!$D$33))*($B352-Params!$D$33),$C352&lt;Params!$G$4+((Params!$K$9-Params!$G$4)/(Params!$K$33-Params!$G$33))*($B352-Params!$G$33)),$P$2,"")</f>
        <v/>
      </c>
      <c r="Q352" s="1" t="str">
        <f>IF(AND($C352&gt;=Params!$G$4+((Params!$K$9-Params!$G$4)/(Params!$K$33-Params!$G$33))*($B352-Params!$G$33),$C352&gt;Params!$K$9+((Params!$L$5-Params!$K$9)/(Params!$L$33-Params!$K$33))*($B352-Params!$K$33),$C352&lt;Params!$G$4+((Params!$L$5-Params!$G$4)/(Params!$L$33-Params!$G$33))*($B352-Params!$G$33)),$Q$2,"")</f>
        <v/>
      </c>
      <c r="R352" s="2" t="str">
        <f>IF(AND(OR($B352&lt;Params!$A$33,AND($B352&gt;=Params!$A$33,$B352&lt;Params!$C$33,$C352&gt;=Params!$A$18+((Params!$C$13-Params!$A$18)/(Params!$C$33-Params!$A$33))*($B352-Params!$A$33)),AND($B352&gt;=Params!$C$33,$B352&lt;Params!$D$33,$C352&gt;=Params!$C$13+((Params!$D$9-Params!$C$13)/(Params!$D$33-Params!$C$33))*($B352-Params!$C$33)),AND($B352&gt;=Params!$D$33,$C352&gt;=Params!$D$9+((Params!$G$4-Params!$D$9)/(Params!$G$33-Params!$D$33))*($B352-Params!$D$33))),$C352&lt;Params!$G$4,$B352&gt;0,$C352&gt;0),$R$2,"")</f>
        <v/>
      </c>
      <c r="S352" s="18" t="str">
        <f t="shared" si="5"/>
        <v>Basalt</v>
      </c>
      <c r="T352" s="14" t="str">
        <f>IF(AND($S352&lt;&gt;$J$2,$S352&lt;&gt;$K$2,$S352&lt;&gt;$L$2),"",
IF($S352=$J$2,IF(Data!$C352&gt;=Data!$D352+2,"Hawaiite","Potassic Trachybasalt"),
IF($S352=$K$2,IF(Data!$C352&gt;=Data!$D352+2,"Mugearite","Shoshonite"),
IF($S352=$L$2,(IF(Data!$C352&gt;=Data!$D352+2,"Benmoreite","Latite")),""))))</f>
        <v/>
      </c>
    </row>
    <row r="353" spans="1:20" x14ac:dyDescent="0.2">
      <c r="A353" s="16" t="str">
        <f>Data!$A353</f>
        <v>Dixon et al 1995</v>
      </c>
      <c r="B353" s="27">
        <f>Data!$B353</f>
        <v>50.8</v>
      </c>
      <c r="C353" s="28">
        <f>Data!$C353+Data!$D353</f>
        <v>2.83</v>
      </c>
      <c r="D353" s="1" t="str">
        <f>IF(AND(AND($B353&gt;=Params!$A$33,$B353&lt;Params!$C$33),AND($C353&gt;=Params!$A$32,$C353&lt;Params!$A$26)),$D$2,"")</f>
        <v/>
      </c>
      <c r="E353" s="1" t="str">
        <f>IF(AND(AND($B353&gt;=Params!$C$33,$B353&lt;Params!$F$33),AND($C353&gt;=Params!$C$32,$C353&lt;Params!$C$22)),$E$2,"")</f>
        <v>Basalt</v>
      </c>
      <c r="F353" s="4" t="str">
        <f>IF(AND($B353&gt;=Params!$F$33,$B353&lt;Params!$J$33,$C353&lt;Params!$F$22+((Params!$J$20-Params!$F$22)/(Params!$J$33-Params!$F$33))*($B353-Params!$F$33)),$F$2,"")</f>
        <v/>
      </c>
      <c r="G353" s="4" t="str">
        <f>IF(AND($B353&gt;=Params!$J$33,$B353&lt;Params!$N$33,$C353&lt;Params!$J$20+((Params!$N$18-Params!$J$20)/(Params!$N$33-Params!$J$33))*($B353-Params!$J$33)),$G$2,"")</f>
        <v/>
      </c>
      <c r="H353" s="4" t="str">
        <f>IF(AND($B353&gt;=Params!$N$33,$C353&lt;Params!$N$18+((Params!$Q$16-Params!$N$18)/(Params!$Q$33-Params!$N$33))*($B353-Params!$N$33),C$3&lt;Params!$Q$16+((Params!$S$32-Params!$Q$16)/(Params!$S$33-Params!$Q$33))*($B353-Params!$Q$33)),$H$2,"")</f>
        <v/>
      </c>
      <c r="I353" s="12" t="str">
        <f>IF(AND($B353&gt;=Params!$Q$33,$C353&gt;=Params!$Q$16+((Params!$S$32-Params!$Q$16)/(Params!$S$33-Params!$Q$33))*($B353-Params!$Q$33)),$I$2,"")</f>
        <v/>
      </c>
      <c r="J353" s="1" t="str">
        <f>IF(AND($C353&gt;=Params!$C$22,$C353&lt;Params!$C$22+((Params!$E$17-Params!$C$22)/(Params!$E$33-Params!$C$33))*($B353-Params!$C$33),$C353&lt;Params!$E$17+((Params!$F$22-Params!$E$17)/(Params!$F$33-Params!$E$33))*($B353-Params!$E$33)),$J$2,"")</f>
        <v/>
      </c>
      <c r="K353" s="1" t="str">
        <f>IF(AND($C353&gt;=Params!$E$17+((Params!$F$22-Params!$E$17)/(Params!$F$33-Params!$E$33))*($B353-Params!$E$33),$C353&gt;=Params!$F$22+((Params!$J$20-Params!$F$22)/(Params!$J$33-Params!$F$33))*($B353-Params!$F$33),$C353&lt;Params!$E$17+((Params!$H$13-Params!$E$17)/(Params!$H$33-Params!$E$33))*($B353-Params!$E$33),$C353&lt;Params!$H$13+((Params!$J$20-Params!$H$13)/(Params!$J$33-Params!$H$33))*($B353-Params!$H$33)),$K$2,"")</f>
        <v/>
      </c>
      <c r="L353" s="1" t="str">
        <f>IF(AND($C353&gt;=Params!$H$13+((Params!$J$20-Params!$H$13)/(Params!$J$33-Params!$H$33))*($B353-Params!$H$33),$C353&gt;=Params!$J$20+((Params!$N$18-Params!$J$20)/(Params!$N$33-Params!$J$33))*($B353-Params!$J$33),$C353&lt;Params!$H$13+((Params!$K$9-Params!$H$13)/(Params!$K$33-Params!$H$33))*($B353-Params!$H$33),$C353&lt;Params!$K$9+((Params!$N$18-Params!$K$9)/(Params!$N$33-Params!$K$33))*($B353-Params!$K$33)),$L$2,"")</f>
        <v/>
      </c>
      <c r="M353" s="2" t="str">
        <f>IF(AND($C353&gt;=Params!$K$9+((Params!$N$18-Params!$K$9)/(Params!$N$33-Params!$K$33))*($B353-Params!$K$33),$C353&gt;=Params!$N$18+((Params!$Q$16-Params!$N$18)/(Params!$Q$33-Params!$N383))*($B353-Params!$Q$33),$C353&lt;Params!$K$9+((Params!$L$5-Params!$K$9)/(Params!$L$33-Params!$K$33))*($B353-Params!$K$33),$C353&lt;Params!$L$5+((Params!$Q$4-Params!$L$5)/(Params!$Q$33-Params!$L$33))*($B353-Params!$L$33),$B353&lt;Params!$Q$33),$M$2,"")</f>
        <v/>
      </c>
      <c r="N353" s="3" t="str">
        <f>IF(OR(AND($C353&gt;=Params!$A$26,$B353&gt;=Params!$A$33,$B353&lt;Params!$C$33,$C353&lt;Params!$A$18+((Params!$C$13-Params!$A$18)/(Params!$C$33-Params!$A$33))*($B353-Params!$A$33)),AND($B353&gt;=Params!$C$33,$C353&gt;Params!$C$22+((Params!$E$17-Params!$C$22)/(Params!$E$33-Params!$C$33))*($B353-Params!$C$33),$C353&lt;Params!$C$13+((Params!$E$17-Params!$C$13)/(Params!$E$33-Params!$C$33))*($B353-Params!$C$33))),$N$2,"")</f>
        <v/>
      </c>
      <c r="O353" s="1" t="str">
        <f>IF(AND($C353&gt;=Params!$C$13+((Params!$E$17-Params!$C$13)/(Params!$E$33-Params!$C$33))*($B353-Params!$C$33),$C353&gt;=Params!$E$17+((Params!$H$13-Params!$E$17)/(Params!$H$33-Params!$E$33))*($B353-Params!$E$33),$C353&lt;Params!$C$13+((Params!$D$9-Params!$C$13)/(Params!$D$33-Params!$C$33))*($B353-Params!$C$33),$C353&lt;Params!$D$9+((Params!$H$13-Params!$D$9)/(Params!$H$33-Params!$D$33))*($B353-Params!$D$33)),$O$2,"")</f>
        <v/>
      </c>
      <c r="P353" s="1" t="str">
        <f>IF(AND($C353&gt;=Params!$D$9+((Params!$H$13-Params!$D$9)/(Params!$H$33-Params!$D$33))*($B353-Params!$D$33),$C353&gt;=Params!$H$13+((Params!$K$9-Params!$H$13)/(Params!$K$33-Params!$H$33))*($B353-Params!$H$33),$C353&lt;Params!$D$9+((Params!$G$4-Params!$D$9)/(Params!$G$33-Params!$D$33))*($B353-Params!$D$33),$C353&lt;Params!$G$4+((Params!$K$9-Params!$G$4)/(Params!$K$33-Params!$G$33))*($B353-Params!$G$33)),$P$2,"")</f>
        <v/>
      </c>
      <c r="Q353" s="1" t="str">
        <f>IF(AND($C353&gt;=Params!$G$4+((Params!$K$9-Params!$G$4)/(Params!$K$33-Params!$G$33))*($B353-Params!$G$33),$C353&gt;Params!$K$9+((Params!$L$5-Params!$K$9)/(Params!$L$33-Params!$K$33))*($B353-Params!$K$33),$C353&lt;Params!$G$4+((Params!$L$5-Params!$G$4)/(Params!$L$33-Params!$G$33))*($B353-Params!$G$33)),$Q$2,"")</f>
        <v/>
      </c>
      <c r="R353" s="2" t="str">
        <f>IF(AND(OR($B353&lt;Params!$A$33,AND($B353&gt;=Params!$A$33,$B353&lt;Params!$C$33,$C353&gt;=Params!$A$18+((Params!$C$13-Params!$A$18)/(Params!$C$33-Params!$A$33))*($B353-Params!$A$33)),AND($B353&gt;=Params!$C$33,$B353&lt;Params!$D$33,$C353&gt;=Params!$C$13+((Params!$D$9-Params!$C$13)/(Params!$D$33-Params!$C$33))*($B353-Params!$C$33)),AND($B353&gt;=Params!$D$33,$C353&gt;=Params!$D$9+((Params!$G$4-Params!$D$9)/(Params!$G$33-Params!$D$33))*($B353-Params!$D$33))),$C353&lt;Params!$G$4,$B353&gt;0,$C353&gt;0),$R$2,"")</f>
        <v/>
      </c>
      <c r="S353" s="18" t="str">
        <f t="shared" si="5"/>
        <v>Basalt</v>
      </c>
      <c r="T353" s="14" t="str">
        <f>IF(AND($S353&lt;&gt;$J$2,$S353&lt;&gt;$K$2,$S353&lt;&gt;$L$2),"",
IF($S353=$J$2,IF(Data!$C353&gt;=Data!$D353+2,"Hawaiite","Potassic Trachybasalt"),
IF($S353=$K$2,IF(Data!$C353&gt;=Data!$D353+2,"Mugearite","Shoshonite"),
IF($S353=$L$2,(IF(Data!$C353&gt;=Data!$D353+2,"Benmoreite","Latite")),""))))</f>
        <v/>
      </c>
    </row>
    <row r="354" spans="1:20" x14ac:dyDescent="0.2">
      <c r="A354" s="16" t="str">
        <f>Data!$A354</f>
        <v>Dixon et al 1995</v>
      </c>
      <c r="B354" s="27">
        <f>Data!$B354</f>
        <v>50.8</v>
      </c>
      <c r="C354" s="28">
        <f>Data!$C354+Data!$D354</f>
        <v>2.83</v>
      </c>
      <c r="D354" s="1" t="str">
        <f>IF(AND(AND($B354&gt;=Params!$A$33,$B354&lt;Params!$C$33),AND($C354&gt;=Params!$A$32,$C354&lt;Params!$A$26)),$D$2,"")</f>
        <v/>
      </c>
      <c r="E354" s="1" t="str">
        <f>IF(AND(AND($B354&gt;=Params!$C$33,$B354&lt;Params!$F$33),AND($C354&gt;=Params!$C$32,$C354&lt;Params!$C$22)),$E$2,"")</f>
        <v>Basalt</v>
      </c>
      <c r="F354" s="4" t="str">
        <f>IF(AND($B354&gt;=Params!$F$33,$B354&lt;Params!$J$33,$C354&lt;Params!$F$22+((Params!$J$20-Params!$F$22)/(Params!$J$33-Params!$F$33))*($B354-Params!$F$33)),$F$2,"")</f>
        <v/>
      </c>
      <c r="G354" s="4" t="str">
        <f>IF(AND($B354&gt;=Params!$J$33,$B354&lt;Params!$N$33,$C354&lt;Params!$J$20+((Params!$N$18-Params!$J$20)/(Params!$N$33-Params!$J$33))*($B354-Params!$J$33)),$G$2,"")</f>
        <v/>
      </c>
      <c r="H354" s="4" t="str">
        <f>IF(AND($B354&gt;=Params!$N$33,$C354&lt;Params!$N$18+((Params!$Q$16-Params!$N$18)/(Params!$Q$33-Params!$N$33))*($B354-Params!$N$33),C$3&lt;Params!$Q$16+((Params!$S$32-Params!$Q$16)/(Params!$S$33-Params!$Q$33))*($B354-Params!$Q$33)),$H$2,"")</f>
        <v/>
      </c>
      <c r="I354" s="12" t="str">
        <f>IF(AND($B354&gt;=Params!$Q$33,$C354&gt;=Params!$Q$16+((Params!$S$32-Params!$Q$16)/(Params!$S$33-Params!$Q$33))*($B354-Params!$Q$33)),$I$2,"")</f>
        <v/>
      </c>
      <c r="J354" s="1" t="str">
        <f>IF(AND($C354&gt;=Params!$C$22,$C354&lt;Params!$C$22+((Params!$E$17-Params!$C$22)/(Params!$E$33-Params!$C$33))*($B354-Params!$C$33),$C354&lt;Params!$E$17+((Params!$F$22-Params!$E$17)/(Params!$F$33-Params!$E$33))*($B354-Params!$E$33)),$J$2,"")</f>
        <v/>
      </c>
      <c r="K354" s="1" t="str">
        <f>IF(AND($C354&gt;=Params!$E$17+((Params!$F$22-Params!$E$17)/(Params!$F$33-Params!$E$33))*($B354-Params!$E$33),$C354&gt;=Params!$F$22+((Params!$J$20-Params!$F$22)/(Params!$J$33-Params!$F$33))*($B354-Params!$F$33),$C354&lt;Params!$E$17+((Params!$H$13-Params!$E$17)/(Params!$H$33-Params!$E$33))*($B354-Params!$E$33),$C354&lt;Params!$H$13+((Params!$J$20-Params!$H$13)/(Params!$J$33-Params!$H$33))*($B354-Params!$H$33)),$K$2,"")</f>
        <v/>
      </c>
      <c r="L354" s="1" t="str">
        <f>IF(AND($C354&gt;=Params!$H$13+((Params!$J$20-Params!$H$13)/(Params!$J$33-Params!$H$33))*($B354-Params!$H$33),$C354&gt;=Params!$J$20+((Params!$N$18-Params!$J$20)/(Params!$N$33-Params!$J$33))*($B354-Params!$J$33),$C354&lt;Params!$H$13+((Params!$K$9-Params!$H$13)/(Params!$K$33-Params!$H$33))*($B354-Params!$H$33),$C354&lt;Params!$K$9+((Params!$N$18-Params!$K$9)/(Params!$N$33-Params!$K$33))*($B354-Params!$K$33)),$L$2,"")</f>
        <v/>
      </c>
      <c r="M354" s="2" t="str">
        <f>IF(AND($C354&gt;=Params!$K$9+((Params!$N$18-Params!$K$9)/(Params!$N$33-Params!$K$33))*($B354-Params!$K$33),$C354&gt;=Params!$N$18+((Params!$Q$16-Params!$N$18)/(Params!$Q$33-Params!$N384))*($B354-Params!$Q$33),$C354&lt;Params!$K$9+((Params!$L$5-Params!$K$9)/(Params!$L$33-Params!$K$33))*($B354-Params!$K$33),$C354&lt;Params!$L$5+((Params!$Q$4-Params!$L$5)/(Params!$Q$33-Params!$L$33))*($B354-Params!$L$33),$B354&lt;Params!$Q$33),$M$2,"")</f>
        <v/>
      </c>
      <c r="N354" s="3" t="str">
        <f>IF(OR(AND($C354&gt;=Params!$A$26,$B354&gt;=Params!$A$33,$B354&lt;Params!$C$33,$C354&lt;Params!$A$18+((Params!$C$13-Params!$A$18)/(Params!$C$33-Params!$A$33))*($B354-Params!$A$33)),AND($B354&gt;=Params!$C$33,$C354&gt;Params!$C$22+((Params!$E$17-Params!$C$22)/(Params!$E$33-Params!$C$33))*($B354-Params!$C$33),$C354&lt;Params!$C$13+((Params!$E$17-Params!$C$13)/(Params!$E$33-Params!$C$33))*($B354-Params!$C$33))),$N$2,"")</f>
        <v/>
      </c>
      <c r="O354" s="1" t="str">
        <f>IF(AND($C354&gt;=Params!$C$13+((Params!$E$17-Params!$C$13)/(Params!$E$33-Params!$C$33))*($B354-Params!$C$33),$C354&gt;=Params!$E$17+((Params!$H$13-Params!$E$17)/(Params!$H$33-Params!$E$33))*($B354-Params!$E$33),$C354&lt;Params!$C$13+((Params!$D$9-Params!$C$13)/(Params!$D$33-Params!$C$33))*($B354-Params!$C$33),$C354&lt;Params!$D$9+((Params!$H$13-Params!$D$9)/(Params!$H$33-Params!$D$33))*($B354-Params!$D$33)),$O$2,"")</f>
        <v/>
      </c>
      <c r="P354" s="1" t="str">
        <f>IF(AND($C354&gt;=Params!$D$9+((Params!$H$13-Params!$D$9)/(Params!$H$33-Params!$D$33))*($B354-Params!$D$33),$C354&gt;=Params!$H$13+((Params!$K$9-Params!$H$13)/(Params!$K$33-Params!$H$33))*($B354-Params!$H$33),$C354&lt;Params!$D$9+((Params!$G$4-Params!$D$9)/(Params!$G$33-Params!$D$33))*($B354-Params!$D$33),$C354&lt;Params!$G$4+((Params!$K$9-Params!$G$4)/(Params!$K$33-Params!$G$33))*($B354-Params!$G$33)),$P$2,"")</f>
        <v/>
      </c>
      <c r="Q354" s="1" t="str">
        <f>IF(AND($C354&gt;=Params!$G$4+((Params!$K$9-Params!$G$4)/(Params!$K$33-Params!$G$33))*($B354-Params!$G$33),$C354&gt;Params!$K$9+((Params!$L$5-Params!$K$9)/(Params!$L$33-Params!$K$33))*($B354-Params!$K$33),$C354&lt;Params!$G$4+((Params!$L$5-Params!$G$4)/(Params!$L$33-Params!$G$33))*($B354-Params!$G$33)),$Q$2,"")</f>
        <v/>
      </c>
      <c r="R354" s="2" t="str">
        <f>IF(AND(OR($B354&lt;Params!$A$33,AND($B354&gt;=Params!$A$33,$B354&lt;Params!$C$33,$C354&gt;=Params!$A$18+((Params!$C$13-Params!$A$18)/(Params!$C$33-Params!$A$33))*($B354-Params!$A$33)),AND($B354&gt;=Params!$C$33,$B354&lt;Params!$D$33,$C354&gt;=Params!$C$13+((Params!$D$9-Params!$C$13)/(Params!$D$33-Params!$C$33))*($B354-Params!$C$33)),AND($B354&gt;=Params!$D$33,$C354&gt;=Params!$D$9+((Params!$G$4-Params!$D$9)/(Params!$G$33-Params!$D$33))*($B354-Params!$D$33))),$C354&lt;Params!$G$4,$B354&gt;0,$C354&gt;0),$R$2,"")</f>
        <v/>
      </c>
      <c r="S354" s="18" t="str">
        <f t="shared" si="5"/>
        <v>Basalt</v>
      </c>
      <c r="T354" s="14" t="str">
        <f>IF(AND($S354&lt;&gt;$J$2,$S354&lt;&gt;$K$2,$S354&lt;&gt;$L$2),"",
IF($S354=$J$2,IF(Data!$C354&gt;=Data!$D354+2,"Hawaiite","Potassic Trachybasalt"),
IF($S354=$K$2,IF(Data!$C354&gt;=Data!$D354+2,"Mugearite","Shoshonite"),
IF($S354=$L$2,(IF(Data!$C354&gt;=Data!$D354+2,"Benmoreite","Latite")),""))))</f>
        <v/>
      </c>
    </row>
    <row r="355" spans="1:20" x14ac:dyDescent="0.2">
      <c r="A355" s="16" t="str">
        <f>Data!$A355</f>
        <v>Dixon et al 1995</v>
      </c>
      <c r="B355" s="27">
        <f>Data!$B355</f>
        <v>50.8</v>
      </c>
      <c r="C355" s="28">
        <f>Data!$C355+Data!$D355</f>
        <v>2.83</v>
      </c>
      <c r="D355" s="1" t="str">
        <f>IF(AND(AND($B355&gt;=Params!$A$33,$B355&lt;Params!$C$33),AND($C355&gt;=Params!$A$32,$C355&lt;Params!$A$26)),$D$2,"")</f>
        <v/>
      </c>
      <c r="E355" s="1" t="str">
        <f>IF(AND(AND($B355&gt;=Params!$C$33,$B355&lt;Params!$F$33),AND($C355&gt;=Params!$C$32,$C355&lt;Params!$C$22)),$E$2,"")</f>
        <v>Basalt</v>
      </c>
      <c r="F355" s="4" t="str">
        <f>IF(AND($B355&gt;=Params!$F$33,$B355&lt;Params!$J$33,$C355&lt;Params!$F$22+((Params!$J$20-Params!$F$22)/(Params!$J$33-Params!$F$33))*($B355-Params!$F$33)),$F$2,"")</f>
        <v/>
      </c>
      <c r="G355" s="4" t="str">
        <f>IF(AND($B355&gt;=Params!$J$33,$B355&lt;Params!$N$33,$C355&lt;Params!$J$20+((Params!$N$18-Params!$J$20)/(Params!$N$33-Params!$J$33))*($B355-Params!$J$33)),$G$2,"")</f>
        <v/>
      </c>
      <c r="H355" s="4" t="str">
        <f>IF(AND($B355&gt;=Params!$N$33,$C355&lt;Params!$N$18+((Params!$Q$16-Params!$N$18)/(Params!$Q$33-Params!$N$33))*($B355-Params!$N$33),C$3&lt;Params!$Q$16+((Params!$S$32-Params!$Q$16)/(Params!$S$33-Params!$Q$33))*($B355-Params!$Q$33)),$H$2,"")</f>
        <v/>
      </c>
      <c r="I355" s="12" t="str">
        <f>IF(AND($B355&gt;=Params!$Q$33,$C355&gt;=Params!$Q$16+((Params!$S$32-Params!$Q$16)/(Params!$S$33-Params!$Q$33))*($B355-Params!$Q$33)),$I$2,"")</f>
        <v/>
      </c>
      <c r="J355" s="1" t="str">
        <f>IF(AND($C355&gt;=Params!$C$22,$C355&lt;Params!$C$22+((Params!$E$17-Params!$C$22)/(Params!$E$33-Params!$C$33))*($B355-Params!$C$33),$C355&lt;Params!$E$17+((Params!$F$22-Params!$E$17)/(Params!$F$33-Params!$E$33))*($B355-Params!$E$33)),$J$2,"")</f>
        <v/>
      </c>
      <c r="K355" s="1" t="str">
        <f>IF(AND($C355&gt;=Params!$E$17+((Params!$F$22-Params!$E$17)/(Params!$F$33-Params!$E$33))*($B355-Params!$E$33),$C355&gt;=Params!$F$22+((Params!$J$20-Params!$F$22)/(Params!$J$33-Params!$F$33))*($B355-Params!$F$33),$C355&lt;Params!$E$17+((Params!$H$13-Params!$E$17)/(Params!$H$33-Params!$E$33))*($B355-Params!$E$33),$C355&lt;Params!$H$13+((Params!$J$20-Params!$H$13)/(Params!$J$33-Params!$H$33))*($B355-Params!$H$33)),$K$2,"")</f>
        <v/>
      </c>
      <c r="L355" s="1" t="str">
        <f>IF(AND($C355&gt;=Params!$H$13+((Params!$J$20-Params!$H$13)/(Params!$J$33-Params!$H$33))*($B355-Params!$H$33),$C355&gt;=Params!$J$20+((Params!$N$18-Params!$J$20)/(Params!$N$33-Params!$J$33))*($B355-Params!$J$33),$C355&lt;Params!$H$13+((Params!$K$9-Params!$H$13)/(Params!$K$33-Params!$H$33))*($B355-Params!$H$33),$C355&lt;Params!$K$9+((Params!$N$18-Params!$K$9)/(Params!$N$33-Params!$K$33))*($B355-Params!$K$33)),$L$2,"")</f>
        <v/>
      </c>
      <c r="M355" s="2" t="str">
        <f>IF(AND($C355&gt;=Params!$K$9+((Params!$N$18-Params!$K$9)/(Params!$N$33-Params!$K$33))*($B355-Params!$K$33),$C355&gt;=Params!$N$18+((Params!$Q$16-Params!$N$18)/(Params!$Q$33-Params!$N385))*($B355-Params!$Q$33),$C355&lt;Params!$K$9+((Params!$L$5-Params!$K$9)/(Params!$L$33-Params!$K$33))*($B355-Params!$K$33),$C355&lt;Params!$L$5+((Params!$Q$4-Params!$L$5)/(Params!$Q$33-Params!$L$33))*($B355-Params!$L$33),$B355&lt;Params!$Q$33),$M$2,"")</f>
        <v/>
      </c>
      <c r="N355" s="3" t="str">
        <f>IF(OR(AND($C355&gt;=Params!$A$26,$B355&gt;=Params!$A$33,$B355&lt;Params!$C$33,$C355&lt;Params!$A$18+((Params!$C$13-Params!$A$18)/(Params!$C$33-Params!$A$33))*($B355-Params!$A$33)),AND($B355&gt;=Params!$C$33,$C355&gt;Params!$C$22+((Params!$E$17-Params!$C$22)/(Params!$E$33-Params!$C$33))*($B355-Params!$C$33),$C355&lt;Params!$C$13+((Params!$E$17-Params!$C$13)/(Params!$E$33-Params!$C$33))*($B355-Params!$C$33))),$N$2,"")</f>
        <v/>
      </c>
      <c r="O355" s="1" t="str">
        <f>IF(AND($C355&gt;=Params!$C$13+((Params!$E$17-Params!$C$13)/(Params!$E$33-Params!$C$33))*($B355-Params!$C$33),$C355&gt;=Params!$E$17+((Params!$H$13-Params!$E$17)/(Params!$H$33-Params!$E$33))*($B355-Params!$E$33),$C355&lt;Params!$C$13+((Params!$D$9-Params!$C$13)/(Params!$D$33-Params!$C$33))*($B355-Params!$C$33),$C355&lt;Params!$D$9+((Params!$H$13-Params!$D$9)/(Params!$H$33-Params!$D$33))*($B355-Params!$D$33)),$O$2,"")</f>
        <v/>
      </c>
      <c r="P355" s="1" t="str">
        <f>IF(AND($C355&gt;=Params!$D$9+((Params!$H$13-Params!$D$9)/(Params!$H$33-Params!$D$33))*($B355-Params!$D$33),$C355&gt;=Params!$H$13+((Params!$K$9-Params!$H$13)/(Params!$K$33-Params!$H$33))*($B355-Params!$H$33),$C355&lt;Params!$D$9+((Params!$G$4-Params!$D$9)/(Params!$G$33-Params!$D$33))*($B355-Params!$D$33),$C355&lt;Params!$G$4+((Params!$K$9-Params!$G$4)/(Params!$K$33-Params!$G$33))*($B355-Params!$G$33)),$P$2,"")</f>
        <v/>
      </c>
      <c r="Q355" s="1" t="str">
        <f>IF(AND($C355&gt;=Params!$G$4+((Params!$K$9-Params!$G$4)/(Params!$K$33-Params!$G$33))*($B355-Params!$G$33),$C355&gt;Params!$K$9+((Params!$L$5-Params!$K$9)/(Params!$L$33-Params!$K$33))*($B355-Params!$K$33),$C355&lt;Params!$G$4+((Params!$L$5-Params!$G$4)/(Params!$L$33-Params!$G$33))*($B355-Params!$G$33)),$Q$2,"")</f>
        <v/>
      </c>
      <c r="R355" s="2" t="str">
        <f>IF(AND(OR($B355&lt;Params!$A$33,AND($B355&gt;=Params!$A$33,$B355&lt;Params!$C$33,$C355&gt;=Params!$A$18+((Params!$C$13-Params!$A$18)/(Params!$C$33-Params!$A$33))*($B355-Params!$A$33)),AND($B355&gt;=Params!$C$33,$B355&lt;Params!$D$33,$C355&gt;=Params!$C$13+((Params!$D$9-Params!$C$13)/(Params!$D$33-Params!$C$33))*($B355-Params!$C$33)),AND($B355&gt;=Params!$D$33,$C355&gt;=Params!$D$9+((Params!$G$4-Params!$D$9)/(Params!$G$33-Params!$D$33))*($B355-Params!$D$33))),$C355&lt;Params!$G$4,$B355&gt;0,$C355&gt;0),$R$2,"")</f>
        <v/>
      </c>
      <c r="S355" s="18" t="str">
        <f t="shared" si="5"/>
        <v>Basalt</v>
      </c>
      <c r="T355" s="14" t="str">
        <f>IF(AND($S355&lt;&gt;$J$2,$S355&lt;&gt;$K$2,$S355&lt;&gt;$L$2),"",
IF($S355=$J$2,IF(Data!$C355&gt;=Data!$D355+2,"Hawaiite","Potassic Trachybasalt"),
IF($S355=$K$2,IF(Data!$C355&gt;=Data!$D355+2,"Mugearite","Shoshonite"),
IF($S355=$L$2,(IF(Data!$C355&gt;=Data!$D355+2,"Benmoreite","Latite")),""))))</f>
        <v/>
      </c>
    </row>
    <row r="356" spans="1:20" x14ac:dyDescent="0.2">
      <c r="A356" s="16" t="str">
        <f>Data!$A356</f>
        <v>Dixon et al 1995</v>
      </c>
      <c r="B356" s="27">
        <f>Data!$B356</f>
        <v>50.8</v>
      </c>
      <c r="C356" s="28">
        <f>Data!$C356+Data!$D356</f>
        <v>2.83</v>
      </c>
      <c r="D356" s="1" t="str">
        <f>IF(AND(AND($B356&gt;=Params!$A$33,$B356&lt;Params!$C$33),AND($C356&gt;=Params!$A$32,$C356&lt;Params!$A$26)),$D$2,"")</f>
        <v/>
      </c>
      <c r="E356" s="1" t="str">
        <f>IF(AND(AND($B356&gt;=Params!$C$33,$B356&lt;Params!$F$33),AND($C356&gt;=Params!$C$32,$C356&lt;Params!$C$22)),$E$2,"")</f>
        <v>Basalt</v>
      </c>
      <c r="F356" s="4" t="str">
        <f>IF(AND($B356&gt;=Params!$F$33,$B356&lt;Params!$J$33,$C356&lt;Params!$F$22+((Params!$J$20-Params!$F$22)/(Params!$J$33-Params!$F$33))*($B356-Params!$F$33)),$F$2,"")</f>
        <v/>
      </c>
      <c r="G356" s="4" t="str">
        <f>IF(AND($B356&gt;=Params!$J$33,$B356&lt;Params!$N$33,$C356&lt;Params!$J$20+((Params!$N$18-Params!$J$20)/(Params!$N$33-Params!$J$33))*($B356-Params!$J$33)),$G$2,"")</f>
        <v/>
      </c>
      <c r="H356" s="4" t="str">
        <f>IF(AND($B356&gt;=Params!$N$33,$C356&lt;Params!$N$18+((Params!$Q$16-Params!$N$18)/(Params!$Q$33-Params!$N$33))*($B356-Params!$N$33),C$3&lt;Params!$Q$16+((Params!$S$32-Params!$Q$16)/(Params!$S$33-Params!$Q$33))*($B356-Params!$Q$33)),$H$2,"")</f>
        <v/>
      </c>
      <c r="I356" s="12" t="str">
        <f>IF(AND($B356&gt;=Params!$Q$33,$C356&gt;=Params!$Q$16+((Params!$S$32-Params!$Q$16)/(Params!$S$33-Params!$Q$33))*($B356-Params!$Q$33)),$I$2,"")</f>
        <v/>
      </c>
      <c r="J356" s="1" t="str">
        <f>IF(AND($C356&gt;=Params!$C$22,$C356&lt;Params!$C$22+((Params!$E$17-Params!$C$22)/(Params!$E$33-Params!$C$33))*($B356-Params!$C$33),$C356&lt;Params!$E$17+((Params!$F$22-Params!$E$17)/(Params!$F$33-Params!$E$33))*($B356-Params!$E$33)),$J$2,"")</f>
        <v/>
      </c>
      <c r="K356" s="1" t="str">
        <f>IF(AND($C356&gt;=Params!$E$17+((Params!$F$22-Params!$E$17)/(Params!$F$33-Params!$E$33))*($B356-Params!$E$33),$C356&gt;=Params!$F$22+((Params!$J$20-Params!$F$22)/(Params!$J$33-Params!$F$33))*($B356-Params!$F$33),$C356&lt;Params!$E$17+((Params!$H$13-Params!$E$17)/(Params!$H$33-Params!$E$33))*($B356-Params!$E$33),$C356&lt;Params!$H$13+((Params!$J$20-Params!$H$13)/(Params!$J$33-Params!$H$33))*($B356-Params!$H$33)),$K$2,"")</f>
        <v/>
      </c>
      <c r="L356" s="1" t="str">
        <f>IF(AND($C356&gt;=Params!$H$13+((Params!$J$20-Params!$H$13)/(Params!$J$33-Params!$H$33))*($B356-Params!$H$33),$C356&gt;=Params!$J$20+((Params!$N$18-Params!$J$20)/(Params!$N$33-Params!$J$33))*($B356-Params!$J$33),$C356&lt;Params!$H$13+((Params!$K$9-Params!$H$13)/(Params!$K$33-Params!$H$33))*($B356-Params!$H$33),$C356&lt;Params!$K$9+((Params!$N$18-Params!$K$9)/(Params!$N$33-Params!$K$33))*($B356-Params!$K$33)),$L$2,"")</f>
        <v/>
      </c>
      <c r="M356" s="2" t="str">
        <f>IF(AND($C356&gt;=Params!$K$9+((Params!$N$18-Params!$K$9)/(Params!$N$33-Params!$K$33))*($B356-Params!$K$33),$C356&gt;=Params!$N$18+((Params!$Q$16-Params!$N$18)/(Params!$Q$33-Params!$N386))*($B356-Params!$Q$33),$C356&lt;Params!$K$9+((Params!$L$5-Params!$K$9)/(Params!$L$33-Params!$K$33))*($B356-Params!$K$33),$C356&lt;Params!$L$5+((Params!$Q$4-Params!$L$5)/(Params!$Q$33-Params!$L$33))*($B356-Params!$L$33),$B356&lt;Params!$Q$33),$M$2,"")</f>
        <v/>
      </c>
      <c r="N356" s="3" t="str">
        <f>IF(OR(AND($C356&gt;=Params!$A$26,$B356&gt;=Params!$A$33,$B356&lt;Params!$C$33,$C356&lt;Params!$A$18+((Params!$C$13-Params!$A$18)/(Params!$C$33-Params!$A$33))*($B356-Params!$A$33)),AND($B356&gt;=Params!$C$33,$C356&gt;Params!$C$22+((Params!$E$17-Params!$C$22)/(Params!$E$33-Params!$C$33))*($B356-Params!$C$33),$C356&lt;Params!$C$13+((Params!$E$17-Params!$C$13)/(Params!$E$33-Params!$C$33))*($B356-Params!$C$33))),$N$2,"")</f>
        <v/>
      </c>
      <c r="O356" s="1" t="str">
        <f>IF(AND($C356&gt;=Params!$C$13+((Params!$E$17-Params!$C$13)/(Params!$E$33-Params!$C$33))*($B356-Params!$C$33),$C356&gt;=Params!$E$17+((Params!$H$13-Params!$E$17)/(Params!$H$33-Params!$E$33))*($B356-Params!$E$33),$C356&lt;Params!$C$13+((Params!$D$9-Params!$C$13)/(Params!$D$33-Params!$C$33))*($B356-Params!$C$33),$C356&lt;Params!$D$9+((Params!$H$13-Params!$D$9)/(Params!$H$33-Params!$D$33))*($B356-Params!$D$33)),$O$2,"")</f>
        <v/>
      </c>
      <c r="P356" s="1" t="str">
        <f>IF(AND($C356&gt;=Params!$D$9+((Params!$H$13-Params!$D$9)/(Params!$H$33-Params!$D$33))*($B356-Params!$D$33),$C356&gt;=Params!$H$13+((Params!$K$9-Params!$H$13)/(Params!$K$33-Params!$H$33))*($B356-Params!$H$33),$C356&lt;Params!$D$9+((Params!$G$4-Params!$D$9)/(Params!$G$33-Params!$D$33))*($B356-Params!$D$33),$C356&lt;Params!$G$4+((Params!$K$9-Params!$G$4)/(Params!$K$33-Params!$G$33))*($B356-Params!$G$33)),$P$2,"")</f>
        <v/>
      </c>
      <c r="Q356" s="1" t="str">
        <f>IF(AND($C356&gt;=Params!$G$4+((Params!$K$9-Params!$G$4)/(Params!$K$33-Params!$G$33))*($B356-Params!$G$33),$C356&gt;Params!$K$9+((Params!$L$5-Params!$K$9)/(Params!$L$33-Params!$K$33))*($B356-Params!$K$33),$C356&lt;Params!$G$4+((Params!$L$5-Params!$G$4)/(Params!$L$33-Params!$G$33))*($B356-Params!$G$33)),$Q$2,"")</f>
        <v/>
      </c>
      <c r="R356" s="2" t="str">
        <f>IF(AND(OR($B356&lt;Params!$A$33,AND($B356&gt;=Params!$A$33,$B356&lt;Params!$C$33,$C356&gt;=Params!$A$18+((Params!$C$13-Params!$A$18)/(Params!$C$33-Params!$A$33))*($B356-Params!$A$33)),AND($B356&gt;=Params!$C$33,$B356&lt;Params!$D$33,$C356&gt;=Params!$C$13+((Params!$D$9-Params!$C$13)/(Params!$D$33-Params!$C$33))*($B356-Params!$C$33)),AND($B356&gt;=Params!$D$33,$C356&gt;=Params!$D$9+((Params!$G$4-Params!$D$9)/(Params!$G$33-Params!$D$33))*($B356-Params!$D$33))),$C356&lt;Params!$G$4,$B356&gt;0,$C356&gt;0),$R$2,"")</f>
        <v/>
      </c>
      <c r="S356" s="18" t="str">
        <f t="shared" si="5"/>
        <v>Basalt</v>
      </c>
      <c r="T356" s="14" t="str">
        <f>IF(AND($S356&lt;&gt;$J$2,$S356&lt;&gt;$K$2,$S356&lt;&gt;$L$2),"",
IF($S356=$J$2,IF(Data!$C356&gt;=Data!$D356+2,"Hawaiite","Potassic Trachybasalt"),
IF($S356=$K$2,IF(Data!$C356&gt;=Data!$D356+2,"Mugearite","Shoshonite"),
IF($S356=$L$2,(IF(Data!$C356&gt;=Data!$D356+2,"Benmoreite","Latite")),""))))</f>
        <v/>
      </c>
    </row>
    <row r="357" spans="1:20" x14ac:dyDescent="0.2">
      <c r="A357" s="16" t="str">
        <f>Data!$A357</f>
        <v>Dixon et al 1995</v>
      </c>
      <c r="B357" s="27">
        <f>Data!$B357</f>
        <v>50.8</v>
      </c>
      <c r="C357" s="28">
        <f>Data!$C357+Data!$D357</f>
        <v>2.83</v>
      </c>
      <c r="D357" s="1" t="str">
        <f>IF(AND(AND($B357&gt;=Params!$A$33,$B357&lt;Params!$C$33),AND($C357&gt;=Params!$A$32,$C357&lt;Params!$A$26)),$D$2,"")</f>
        <v/>
      </c>
      <c r="E357" s="1" t="str">
        <f>IF(AND(AND($B357&gt;=Params!$C$33,$B357&lt;Params!$F$33),AND($C357&gt;=Params!$C$32,$C357&lt;Params!$C$22)),$E$2,"")</f>
        <v>Basalt</v>
      </c>
      <c r="F357" s="4" t="str">
        <f>IF(AND($B357&gt;=Params!$F$33,$B357&lt;Params!$J$33,$C357&lt;Params!$F$22+((Params!$J$20-Params!$F$22)/(Params!$J$33-Params!$F$33))*($B357-Params!$F$33)),$F$2,"")</f>
        <v/>
      </c>
      <c r="G357" s="4" t="str">
        <f>IF(AND($B357&gt;=Params!$J$33,$B357&lt;Params!$N$33,$C357&lt;Params!$J$20+((Params!$N$18-Params!$J$20)/(Params!$N$33-Params!$J$33))*($B357-Params!$J$33)),$G$2,"")</f>
        <v/>
      </c>
      <c r="H357" s="4" t="str">
        <f>IF(AND($B357&gt;=Params!$N$33,$C357&lt;Params!$N$18+((Params!$Q$16-Params!$N$18)/(Params!$Q$33-Params!$N$33))*($B357-Params!$N$33),C$3&lt;Params!$Q$16+((Params!$S$32-Params!$Q$16)/(Params!$S$33-Params!$Q$33))*($B357-Params!$Q$33)),$H$2,"")</f>
        <v/>
      </c>
      <c r="I357" s="12" t="str">
        <f>IF(AND($B357&gt;=Params!$Q$33,$C357&gt;=Params!$Q$16+((Params!$S$32-Params!$Q$16)/(Params!$S$33-Params!$Q$33))*($B357-Params!$Q$33)),$I$2,"")</f>
        <v/>
      </c>
      <c r="J357" s="1" t="str">
        <f>IF(AND($C357&gt;=Params!$C$22,$C357&lt;Params!$C$22+((Params!$E$17-Params!$C$22)/(Params!$E$33-Params!$C$33))*($B357-Params!$C$33),$C357&lt;Params!$E$17+((Params!$F$22-Params!$E$17)/(Params!$F$33-Params!$E$33))*($B357-Params!$E$33)),$J$2,"")</f>
        <v/>
      </c>
      <c r="K357" s="1" t="str">
        <f>IF(AND($C357&gt;=Params!$E$17+((Params!$F$22-Params!$E$17)/(Params!$F$33-Params!$E$33))*($B357-Params!$E$33),$C357&gt;=Params!$F$22+((Params!$J$20-Params!$F$22)/(Params!$J$33-Params!$F$33))*($B357-Params!$F$33),$C357&lt;Params!$E$17+((Params!$H$13-Params!$E$17)/(Params!$H$33-Params!$E$33))*($B357-Params!$E$33),$C357&lt;Params!$H$13+((Params!$J$20-Params!$H$13)/(Params!$J$33-Params!$H$33))*($B357-Params!$H$33)),$K$2,"")</f>
        <v/>
      </c>
      <c r="L357" s="1" t="str">
        <f>IF(AND($C357&gt;=Params!$H$13+((Params!$J$20-Params!$H$13)/(Params!$J$33-Params!$H$33))*($B357-Params!$H$33),$C357&gt;=Params!$J$20+((Params!$N$18-Params!$J$20)/(Params!$N$33-Params!$J$33))*($B357-Params!$J$33),$C357&lt;Params!$H$13+((Params!$K$9-Params!$H$13)/(Params!$K$33-Params!$H$33))*($B357-Params!$H$33),$C357&lt;Params!$K$9+((Params!$N$18-Params!$K$9)/(Params!$N$33-Params!$K$33))*($B357-Params!$K$33)),$L$2,"")</f>
        <v/>
      </c>
      <c r="M357" s="2" t="str">
        <f>IF(AND($C357&gt;=Params!$K$9+((Params!$N$18-Params!$K$9)/(Params!$N$33-Params!$K$33))*($B357-Params!$K$33),$C357&gt;=Params!$N$18+((Params!$Q$16-Params!$N$18)/(Params!$Q$33-Params!$N387))*($B357-Params!$Q$33),$C357&lt;Params!$K$9+((Params!$L$5-Params!$K$9)/(Params!$L$33-Params!$K$33))*($B357-Params!$K$33),$C357&lt;Params!$L$5+((Params!$Q$4-Params!$L$5)/(Params!$Q$33-Params!$L$33))*($B357-Params!$L$33),$B357&lt;Params!$Q$33),$M$2,"")</f>
        <v/>
      </c>
      <c r="N357" s="3" t="str">
        <f>IF(OR(AND($C357&gt;=Params!$A$26,$B357&gt;=Params!$A$33,$B357&lt;Params!$C$33,$C357&lt;Params!$A$18+((Params!$C$13-Params!$A$18)/(Params!$C$33-Params!$A$33))*($B357-Params!$A$33)),AND($B357&gt;=Params!$C$33,$C357&gt;Params!$C$22+((Params!$E$17-Params!$C$22)/(Params!$E$33-Params!$C$33))*($B357-Params!$C$33),$C357&lt;Params!$C$13+((Params!$E$17-Params!$C$13)/(Params!$E$33-Params!$C$33))*($B357-Params!$C$33))),$N$2,"")</f>
        <v/>
      </c>
      <c r="O357" s="1" t="str">
        <f>IF(AND($C357&gt;=Params!$C$13+((Params!$E$17-Params!$C$13)/(Params!$E$33-Params!$C$33))*($B357-Params!$C$33),$C357&gt;=Params!$E$17+((Params!$H$13-Params!$E$17)/(Params!$H$33-Params!$E$33))*($B357-Params!$E$33),$C357&lt;Params!$C$13+((Params!$D$9-Params!$C$13)/(Params!$D$33-Params!$C$33))*($B357-Params!$C$33),$C357&lt;Params!$D$9+((Params!$H$13-Params!$D$9)/(Params!$H$33-Params!$D$33))*($B357-Params!$D$33)),$O$2,"")</f>
        <v/>
      </c>
      <c r="P357" s="1" t="str">
        <f>IF(AND($C357&gt;=Params!$D$9+((Params!$H$13-Params!$D$9)/(Params!$H$33-Params!$D$33))*($B357-Params!$D$33),$C357&gt;=Params!$H$13+((Params!$K$9-Params!$H$13)/(Params!$K$33-Params!$H$33))*($B357-Params!$H$33),$C357&lt;Params!$D$9+((Params!$G$4-Params!$D$9)/(Params!$G$33-Params!$D$33))*($B357-Params!$D$33),$C357&lt;Params!$G$4+((Params!$K$9-Params!$G$4)/(Params!$K$33-Params!$G$33))*($B357-Params!$G$33)),$P$2,"")</f>
        <v/>
      </c>
      <c r="Q357" s="1" t="str">
        <f>IF(AND($C357&gt;=Params!$G$4+((Params!$K$9-Params!$G$4)/(Params!$K$33-Params!$G$33))*($B357-Params!$G$33),$C357&gt;Params!$K$9+((Params!$L$5-Params!$K$9)/(Params!$L$33-Params!$K$33))*($B357-Params!$K$33),$C357&lt;Params!$G$4+((Params!$L$5-Params!$G$4)/(Params!$L$33-Params!$G$33))*($B357-Params!$G$33)),$Q$2,"")</f>
        <v/>
      </c>
      <c r="R357" s="2" t="str">
        <f>IF(AND(OR($B357&lt;Params!$A$33,AND($B357&gt;=Params!$A$33,$B357&lt;Params!$C$33,$C357&gt;=Params!$A$18+((Params!$C$13-Params!$A$18)/(Params!$C$33-Params!$A$33))*($B357-Params!$A$33)),AND($B357&gt;=Params!$C$33,$B357&lt;Params!$D$33,$C357&gt;=Params!$C$13+((Params!$D$9-Params!$C$13)/(Params!$D$33-Params!$C$33))*($B357-Params!$C$33)),AND($B357&gt;=Params!$D$33,$C357&gt;=Params!$D$9+((Params!$G$4-Params!$D$9)/(Params!$G$33-Params!$D$33))*($B357-Params!$D$33))),$C357&lt;Params!$G$4,$B357&gt;0,$C357&gt;0),$R$2,"")</f>
        <v/>
      </c>
      <c r="S357" s="18" t="str">
        <f t="shared" si="5"/>
        <v>Basalt</v>
      </c>
      <c r="T357" s="14" t="str">
        <f>IF(AND($S357&lt;&gt;$J$2,$S357&lt;&gt;$K$2,$S357&lt;&gt;$L$2),"",
IF($S357=$J$2,IF(Data!$C357&gt;=Data!$D357+2,"Hawaiite","Potassic Trachybasalt"),
IF($S357=$K$2,IF(Data!$C357&gt;=Data!$D357+2,"Mugearite","Shoshonite"),
IF($S357=$L$2,(IF(Data!$C357&gt;=Data!$D357+2,"Benmoreite","Latite")),""))))</f>
        <v/>
      </c>
    </row>
    <row r="358" spans="1:20" x14ac:dyDescent="0.2">
      <c r="A358" s="16" t="str">
        <f>Data!$A358</f>
        <v>Dixon et al 1995</v>
      </c>
      <c r="B358" s="27">
        <f>Data!$B358</f>
        <v>50.8</v>
      </c>
      <c r="C358" s="28">
        <f>Data!$C358+Data!$D358</f>
        <v>2.83</v>
      </c>
      <c r="D358" s="1" t="str">
        <f>IF(AND(AND($B358&gt;=Params!$A$33,$B358&lt;Params!$C$33),AND($C358&gt;=Params!$A$32,$C358&lt;Params!$A$26)),$D$2,"")</f>
        <v/>
      </c>
      <c r="E358" s="1" t="str">
        <f>IF(AND(AND($B358&gt;=Params!$C$33,$B358&lt;Params!$F$33),AND($C358&gt;=Params!$C$32,$C358&lt;Params!$C$22)),$E$2,"")</f>
        <v>Basalt</v>
      </c>
      <c r="F358" s="4" t="str">
        <f>IF(AND($B358&gt;=Params!$F$33,$B358&lt;Params!$J$33,$C358&lt;Params!$F$22+((Params!$J$20-Params!$F$22)/(Params!$J$33-Params!$F$33))*($B358-Params!$F$33)),$F$2,"")</f>
        <v/>
      </c>
      <c r="G358" s="4" t="str">
        <f>IF(AND($B358&gt;=Params!$J$33,$B358&lt;Params!$N$33,$C358&lt;Params!$J$20+((Params!$N$18-Params!$J$20)/(Params!$N$33-Params!$J$33))*($B358-Params!$J$33)),$G$2,"")</f>
        <v/>
      </c>
      <c r="H358" s="4" t="str">
        <f>IF(AND($B358&gt;=Params!$N$33,$C358&lt;Params!$N$18+((Params!$Q$16-Params!$N$18)/(Params!$Q$33-Params!$N$33))*($B358-Params!$N$33),C$3&lt;Params!$Q$16+((Params!$S$32-Params!$Q$16)/(Params!$S$33-Params!$Q$33))*($B358-Params!$Q$33)),$H$2,"")</f>
        <v/>
      </c>
      <c r="I358" s="12" t="str">
        <f>IF(AND($B358&gt;=Params!$Q$33,$C358&gt;=Params!$Q$16+((Params!$S$32-Params!$Q$16)/(Params!$S$33-Params!$Q$33))*($B358-Params!$Q$33)),$I$2,"")</f>
        <v/>
      </c>
      <c r="J358" s="1" t="str">
        <f>IF(AND($C358&gt;=Params!$C$22,$C358&lt;Params!$C$22+((Params!$E$17-Params!$C$22)/(Params!$E$33-Params!$C$33))*($B358-Params!$C$33),$C358&lt;Params!$E$17+((Params!$F$22-Params!$E$17)/(Params!$F$33-Params!$E$33))*($B358-Params!$E$33)),$J$2,"")</f>
        <v/>
      </c>
      <c r="K358" s="1" t="str">
        <f>IF(AND($C358&gt;=Params!$E$17+((Params!$F$22-Params!$E$17)/(Params!$F$33-Params!$E$33))*($B358-Params!$E$33),$C358&gt;=Params!$F$22+((Params!$J$20-Params!$F$22)/(Params!$J$33-Params!$F$33))*($B358-Params!$F$33),$C358&lt;Params!$E$17+((Params!$H$13-Params!$E$17)/(Params!$H$33-Params!$E$33))*($B358-Params!$E$33),$C358&lt;Params!$H$13+((Params!$J$20-Params!$H$13)/(Params!$J$33-Params!$H$33))*($B358-Params!$H$33)),$K$2,"")</f>
        <v/>
      </c>
      <c r="L358" s="1" t="str">
        <f>IF(AND($C358&gt;=Params!$H$13+((Params!$J$20-Params!$H$13)/(Params!$J$33-Params!$H$33))*($B358-Params!$H$33),$C358&gt;=Params!$J$20+((Params!$N$18-Params!$J$20)/(Params!$N$33-Params!$J$33))*($B358-Params!$J$33),$C358&lt;Params!$H$13+((Params!$K$9-Params!$H$13)/(Params!$K$33-Params!$H$33))*($B358-Params!$H$33),$C358&lt;Params!$K$9+((Params!$N$18-Params!$K$9)/(Params!$N$33-Params!$K$33))*($B358-Params!$K$33)),$L$2,"")</f>
        <v/>
      </c>
      <c r="M358" s="2" t="str">
        <f>IF(AND($C358&gt;=Params!$K$9+((Params!$N$18-Params!$K$9)/(Params!$N$33-Params!$K$33))*($B358-Params!$K$33),$C358&gt;=Params!$N$18+((Params!$Q$16-Params!$N$18)/(Params!$Q$33-Params!$N388))*($B358-Params!$Q$33),$C358&lt;Params!$K$9+((Params!$L$5-Params!$K$9)/(Params!$L$33-Params!$K$33))*($B358-Params!$K$33),$C358&lt;Params!$L$5+((Params!$Q$4-Params!$L$5)/(Params!$Q$33-Params!$L$33))*($B358-Params!$L$33),$B358&lt;Params!$Q$33),$M$2,"")</f>
        <v/>
      </c>
      <c r="N358" s="3" t="str">
        <f>IF(OR(AND($C358&gt;=Params!$A$26,$B358&gt;=Params!$A$33,$B358&lt;Params!$C$33,$C358&lt;Params!$A$18+((Params!$C$13-Params!$A$18)/(Params!$C$33-Params!$A$33))*($B358-Params!$A$33)),AND($B358&gt;=Params!$C$33,$C358&gt;Params!$C$22+((Params!$E$17-Params!$C$22)/(Params!$E$33-Params!$C$33))*($B358-Params!$C$33),$C358&lt;Params!$C$13+((Params!$E$17-Params!$C$13)/(Params!$E$33-Params!$C$33))*($B358-Params!$C$33))),$N$2,"")</f>
        <v/>
      </c>
      <c r="O358" s="1" t="str">
        <f>IF(AND($C358&gt;=Params!$C$13+((Params!$E$17-Params!$C$13)/(Params!$E$33-Params!$C$33))*($B358-Params!$C$33),$C358&gt;=Params!$E$17+((Params!$H$13-Params!$E$17)/(Params!$H$33-Params!$E$33))*($B358-Params!$E$33),$C358&lt;Params!$C$13+((Params!$D$9-Params!$C$13)/(Params!$D$33-Params!$C$33))*($B358-Params!$C$33),$C358&lt;Params!$D$9+((Params!$H$13-Params!$D$9)/(Params!$H$33-Params!$D$33))*($B358-Params!$D$33)),$O$2,"")</f>
        <v/>
      </c>
      <c r="P358" s="1" t="str">
        <f>IF(AND($C358&gt;=Params!$D$9+((Params!$H$13-Params!$D$9)/(Params!$H$33-Params!$D$33))*($B358-Params!$D$33),$C358&gt;=Params!$H$13+((Params!$K$9-Params!$H$13)/(Params!$K$33-Params!$H$33))*($B358-Params!$H$33),$C358&lt;Params!$D$9+((Params!$G$4-Params!$D$9)/(Params!$G$33-Params!$D$33))*($B358-Params!$D$33),$C358&lt;Params!$G$4+((Params!$K$9-Params!$G$4)/(Params!$K$33-Params!$G$33))*($B358-Params!$G$33)),$P$2,"")</f>
        <v/>
      </c>
      <c r="Q358" s="1" t="str">
        <f>IF(AND($C358&gt;=Params!$G$4+((Params!$K$9-Params!$G$4)/(Params!$K$33-Params!$G$33))*($B358-Params!$G$33),$C358&gt;Params!$K$9+((Params!$L$5-Params!$K$9)/(Params!$L$33-Params!$K$33))*($B358-Params!$K$33),$C358&lt;Params!$G$4+((Params!$L$5-Params!$G$4)/(Params!$L$33-Params!$G$33))*($B358-Params!$G$33)),$Q$2,"")</f>
        <v/>
      </c>
      <c r="R358" s="2" t="str">
        <f>IF(AND(OR($B358&lt;Params!$A$33,AND($B358&gt;=Params!$A$33,$B358&lt;Params!$C$33,$C358&gt;=Params!$A$18+((Params!$C$13-Params!$A$18)/(Params!$C$33-Params!$A$33))*($B358-Params!$A$33)),AND($B358&gt;=Params!$C$33,$B358&lt;Params!$D$33,$C358&gt;=Params!$C$13+((Params!$D$9-Params!$C$13)/(Params!$D$33-Params!$C$33))*($B358-Params!$C$33)),AND($B358&gt;=Params!$D$33,$C358&gt;=Params!$D$9+((Params!$G$4-Params!$D$9)/(Params!$G$33-Params!$D$33))*($B358-Params!$D$33))),$C358&lt;Params!$G$4,$B358&gt;0,$C358&gt;0),$R$2,"")</f>
        <v/>
      </c>
      <c r="S358" s="18" t="str">
        <f t="shared" si="5"/>
        <v>Basalt</v>
      </c>
      <c r="T358" s="14" t="str">
        <f>IF(AND($S358&lt;&gt;$J$2,$S358&lt;&gt;$K$2,$S358&lt;&gt;$L$2),"",
IF($S358=$J$2,IF(Data!$C358&gt;=Data!$D358+2,"Hawaiite","Potassic Trachybasalt"),
IF($S358=$K$2,IF(Data!$C358&gt;=Data!$D358+2,"Mugearite","Shoshonite"),
IF($S358=$L$2,(IF(Data!$C358&gt;=Data!$D358+2,"Benmoreite","Latite")),""))))</f>
        <v/>
      </c>
    </row>
    <row r="359" spans="1:20" x14ac:dyDescent="0.2">
      <c r="A359" s="16" t="str">
        <f>Data!$A359</f>
        <v>Dixon et al 1995</v>
      </c>
      <c r="B359" s="27">
        <f>Data!$B359</f>
        <v>50.8</v>
      </c>
      <c r="C359" s="28">
        <f>Data!$C359+Data!$D359</f>
        <v>2.83</v>
      </c>
      <c r="D359" s="1" t="str">
        <f>IF(AND(AND($B359&gt;=Params!$A$33,$B359&lt;Params!$C$33),AND($C359&gt;=Params!$A$32,$C359&lt;Params!$A$26)),$D$2,"")</f>
        <v/>
      </c>
      <c r="E359" s="1" t="str">
        <f>IF(AND(AND($B359&gt;=Params!$C$33,$B359&lt;Params!$F$33),AND($C359&gt;=Params!$C$32,$C359&lt;Params!$C$22)),$E$2,"")</f>
        <v>Basalt</v>
      </c>
      <c r="F359" s="4" t="str">
        <f>IF(AND($B359&gt;=Params!$F$33,$B359&lt;Params!$J$33,$C359&lt;Params!$F$22+((Params!$J$20-Params!$F$22)/(Params!$J$33-Params!$F$33))*($B359-Params!$F$33)),$F$2,"")</f>
        <v/>
      </c>
      <c r="G359" s="4" t="str">
        <f>IF(AND($B359&gt;=Params!$J$33,$B359&lt;Params!$N$33,$C359&lt;Params!$J$20+((Params!$N$18-Params!$J$20)/(Params!$N$33-Params!$J$33))*($B359-Params!$J$33)),$G$2,"")</f>
        <v/>
      </c>
      <c r="H359" s="4" t="str">
        <f>IF(AND($B359&gt;=Params!$N$33,$C359&lt;Params!$N$18+((Params!$Q$16-Params!$N$18)/(Params!$Q$33-Params!$N$33))*($B359-Params!$N$33),C$3&lt;Params!$Q$16+((Params!$S$32-Params!$Q$16)/(Params!$S$33-Params!$Q$33))*($B359-Params!$Q$33)),$H$2,"")</f>
        <v/>
      </c>
      <c r="I359" s="12" t="str">
        <f>IF(AND($B359&gt;=Params!$Q$33,$C359&gt;=Params!$Q$16+((Params!$S$32-Params!$Q$16)/(Params!$S$33-Params!$Q$33))*($B359-Params!$Q$33)),$I$2,"")</f>
        <v/>
      </c>
      <c r="J359" s="1" t="str">
        <f>IF(AND($C359&gt;=Params!$C$22,$C359&lt;Params!$C$22+((Params!$E$17-Params!$C$22)/(Params!$E$33-Params!$C$33))*($B359-Params!$C$33),$C359&lt;Params!$E$17+((Params!$F$22-Params!$E$17)/(Params!$F$33-Params!$E$33))*($B359-Params!$E$33)),$J$2,"")</f>
        <v/>
      </c>
      <c r="K359" s="1" t="str">
        <f>IF(AND($C359&gt;=Params!$E$17+((Params!$F$22-Params!$E$17)/(Params!$F$33-Params!$E$33))*($B359-Params!$E$33),$C359&gt;=Params!$F$22+((Params!$J$20-Params!$F$22)/(Params!$J$33-Params!$F$33))*($B359-Params!$F$33),$C359&lt;Params!$E$17+((Params!$H$13-Params!$E$17)/(Params!$H$33-Params!$E$33))*($B359-Params!$E$33),$C359&lt;Params!$H$13+((Params!$J$20-Params!$H$13)/(Params!$J$33-Params!$H$33))*($B359-Params!$H$33)),$K$2,"")</f>
        <v/>
      </c>
      <c r="L359" s="1" t="str">
        <f>IF(AND($C359&gt;=Params!$H$13+((Params!$J$20-Params!$H$13)/(Params!$J$33-Params!$H$33))*($B359-Params!$H$33),$C359&gt;=Params!$J$20+((Params!$N$18-Params!$J$20)/(Params!$N$33-Params!$J$33))*($B359-Params!$J$33),$C359&lt;Params!$H$13+((Params!$K$9-Params!$H$13)/(Params!$K$33-Params!$H$33))*($B359-Params!$H$33),$C359&lt;Params!$K$9+((Params!$N$18-Params!$K$9)/(Params!$N$33-Params!$K$33))*($B359-Params!$K$33)),$L$2,"")</f>
        <v/>
      </c>
      <c r="M359" s="2" t="str">
        <f>IF(AND($C359&gt;=Params!$K$9+((Params!$N$18-Params!$K$9)/(Params!$N$33-Params!$K$33))*($B359-Params!$K$33),$C359&gt;=Params!$N$18+((Params!$Q$16-Params!$N$18)/(Params!$Q$33-Params!$N389))*($B359-Params!$Q$33),$C359&lt;Params!$K$9+((Params!$L$5-Params!$K$9)/(Params!$L$33-Params!$K$33))*($B359-Params!$K$33),$C359&lt;Params!$L$5+((Params!$Q$4-Params!$L$5)/(Params!$Q$33-Params!$L$33))*($B359-Params!$L$33),$B359&lt;Params!$Q$33),$M$2,"")</f>
        <v/>
      </c>
      <c r="N359" s="3" t="str">
        <f>IF(OR(AND($C359&gt;=Params!$A$26,$B359&gt;=Params!$A$33,$B359&lt;Params!$C$33,$C359&lt;Params!$A$18+((Params!$C$13-Params!$A$18)/(Params!$C$33-Params!$A$33))*($B359-Params!$A$33)),AND($B359&gt;=Params!$C$33,$C359&gt;Params!$C$22+((Params!$E$17-Params!$C$22)/(Params!$E$33-Params!$C$33))*($B359-Params!$C$33),$C359&lt;Params!$C$13+((Params!$E$17-Params!$C$13)/(Params!$E$33-Params!$C$33))*($B359-Params!$C$33))),$N$2,"")</f>
        <v/>
      </c>
      <c r="O359" s="1" t="str">
        <f>IF(AND($C359&gt;=Params!$C$13+((Params!$E$17-Params!$C$13)/(Params!$E$33-Params!$C$33))*($B359-Params!$C$33),$C359&gt;=Params!$E$17+((Params!$H$13-Params!$E$17)/(Params!$H$33-Params!$E$33))*($B359-Params!$E$33),$C359&lt;Params!$C$13+((Params!$D$9-Params!$C$13)/(Params!$D$33-Params!$C$33))*($B359-Params!$C$33),$C359&lt;Params!$D$9+((Params!$H$13-Params!$D$9)/(Params!$H$33-Params!$D$33))*($B359-Params!$D$33)),$O$2,"")</f>
        <v/>
      </c>
      <c r="P359" s="1" t="str">
        <f>IF(AND($C359&gt;=Params!$D$9+((Params!$H$13-Params!$D$9)/(Params!$H$33-Params!$D$33))*($B359-Params!$D$33),$C359&gt;=Params!$H$13+((Params!$K$9-Params!$H$13)/(Params!$K$33-Params!$H$33))*($B359-Params!$H$33),$C359&lt;Params!$D$9+((Params!$G$4-Params!$D$9)/(Params!$G$33-Params!$D$33))*($B359-Params!$D$33),$C359&lt;Params!$G$4+((Params!$K$9-Params!$G$4)/(Params!$K$33-Params!$G$33))*($B359-Params!$G$33)),$P$2,"")</f>
        <v/>
      </c>
      <c r="Q359" s="1" t="str">
        <f>IF(AND($C359&gt;=Params!$G$4+((Params!$K$9-Params!$G$4)/(Params!$K$33-Params!$G$33))*($B359-Params!$G$33),$C359&gt;Params!$K$9+((Params!$L$5-Params!$K$9)/(Params!$L$33-Params!$K$33))*($B359-Params!$K$33),$C359&lt;Params!$G$4+((Params!$L$5-Params!$G$4)/(Params!$L$33-Params!$G$33))*($B359-Params!$G$33)),$Q$2,"")</f>
        <v/>
      </c>
      <c r="R359" s="2" t="str">
        <f>IF(AND(OR($B359&lt;Params!$A$33,AND($B359&gt;=Params!$A$33,$B359&lt;Params!$C$33,$C359&gt;=Params!$A$18+((Params!$C$13-Params!$A$18)/(Params!$C$33-Params!$A$33))*($B359-Params!$A$33)),AND($B359&gt;=Params!$C$33,$B359&lt;Params!$D$33,$C359&gt;=Params!$C$13+((Params!$D$9-Params!$C$13)/(Params!$D$33-Params!$C$33))*($B359-Params!$C$33)),AND($B359&gt;=Params!$D$33,$C359&gt;=Params!$D$9+((Params!$G$4-Params!$D$9)/(Params!$G$33-Params!$D$33))*($B359-Params!$D$33))),$C359&lt;Params!$G$4,$B359&gt;0,$C359&gt;0),$R$2,"")</f>
        <v/>
      </c>
      <c r="S359" s="18" t="str">
        <f t="shared" si="5"/>
        <v>Basalt</v>
      </c>
      <c r="T359" s="14" t="str">
        <f>IF(AND($S359&lt;&gt;$J$2,$S359&lt;&gt;$K$2,$S359&lt;&gt;$L$2),"",
IF($S359=$J$2,IF(Data!$C359&gt;=Data!$D359+2,"Hawaiite","Potassic Trachybasalt"),
IF($S359=$K$2,IF(Data!$C359&gt;=Data!$D359+2,"Mugearite","Shoshonite"),
IF($S359=$L$2,(IF(Data!$C359&gt;=Data!$D359+2,"Benmoreite","Latite")),""))))</f>
        <v/>
      </c>
    </row>
    <row r="360" spans="1:20" x14ac:dyDescent="0.2">
      <c r="A360" s="16" t="str">
        <f>Data!$A360</f>
        <v>Dixon et al 1995</v>
      </c>
      <c r="B360" s="27">
        <f>Data!$B360</f>
        <v>50.8</v>
      </c>
      <c r="C360" s="28">
        <f>Data!$C360+Data!$D360</f>
        <v>2.83</v>
      </c>
      <c r="D360" s="1" t="str">
        <f>IF(AND(AND($B360&gt;=Params!$A$33,$B360&lt;Params!$C$33),AND($C360&gt;=Params!$A$32,$C360&lt;Params!$A$26)),$D$2,"")</f>
        <v/>
      </c>
      <c r="E360" s="1" t="str">
        <f>IF(AND(AND($B360&gt;=Params!$C$33,$B360&lt;Params!$F$33),AND($C360&gt;=Params!$C$32,$C360&lt;Params!$C$22)),$E$2,"")</f>
        <v>Basalt</v>
      </c>
      <c r="F360" s="4" t="str">
        <f>IF(AND($B360&gt;=Params!$F$33,$B360&lt;Params!$J$33,$C360&lt;Params!$F$22+((Params!$J$20-Params!$F$22)/(Params!$J$33-Params!$F$33))*($B360-Params!$F$33)),$F$2,"")</f>
        <v/>
      </c>
      <c r="G360" s="4" t="str">
        <f>IF(AND($B360&gt;=Params!$J$33,$B360&lt;Params!$N$33,$C360&lt;Params!$J$20+((Params!$N$18-Params!$J$20)/(Params!$N$33-Params!$J$33))*($B360-Params!$J$33)),$G$2,"")</f>
        <v/>
      </c>
      <c r="H360" s="4" t="str">
        <f>IF(AND($B360&gt;=Params!$N$33,$C360&lt;Params!$N$18+((Params!$Q$16-Params!$N$18)/(Params!$Q$33-Params!$N$33))*($B360-Params!$N$33),C$3&lt;Params!$Q$16+((Params!$S$32-Params!$Q$16)/(Params!$S$33-Params!$Q$33))*($B360-Params!$Q$33)),$H$2,"")</f>
        <v/>
      </c>
      <c r="I360" s="12" t="str">
        <f>IF(AND($B360&gt;=Params!$Q$33,$C360&gt;=Params!$Q$16+((Params!$S$32-Params!$Q$16)/(Params!$S$33-Params!$Q$33))*($B360-Params!$Q$33)),$I$2,"")</f>
        <v/>
      </c>
      <c r="J360" s="1" t="str">
        <f>IF(AND($C360&gt;=Params!$C$22,$C360&lt;Params!$C$22+((Params!$E$17-Params!$C$22)/(Params!$E$33-Params!$C$33))*($B360-Params!$C$33),$C360&lt;Params!$E$17+((Params!$F$22-Params!$E$17)/(Params!$F$33-Params!$E$33))*($B360-Params!$E$33)),$J$2,"")</f>
        <v/>
      </c>
      <c r="K360" s="1" t="str">
        <f>IF(AND($C360&gt;=Params!$E$17+((Params!$F$22-Params!$E$17)/(Params!$F$33-Params!$E$33))*($B360-Params!$E$33),$C360&gt;=Params!$F$22+((Params!$J$20-Params!$F$22)/(Params!$J$33-Params!$F$33))*($B360-Params!$F$33),$C360&lt;Params!$E$17+((Params!$H$13-Params!$E$17)/(Params!$H$33-Params!$E$33))*($B360-Params!$E$33),$C360&lt;Params!$H$13+((Params!$J$20-Params!$H$13)/(Params!$J$33-Params!$H$33))*($B360-Params!$H$33)),$K$2,"")</f>
        <v/>
      </c>
      <c r="L360" s="1" t="str">
        <f>IF(AND($C360&gt;=Params!$H$13+((Params!$J$20-Params!$H$13)/(Params!$J$33-Params!$H$33))*($B360-Params!$H$33),$C360&gt;=Params!$J$20+((Params!$N$18-Params!$J$20)/(Params!$N$33-Params!$J$33))*($B360-Params!$J$33),$C360&lt;Params!$H$13+((Params!$K$9-Params!$H$13)/(Params!$K$33-Params!$H$33))*($B360-Params!$H$33),$C360&lt;Params!$K$9+((Params!$N$18-Params!$K$9)/(Params!$N$33-Params!$K$33))*($B360-Params!$K$33)),$L$2,"")</f>
        <v/>
      </c>
      <c r="M360" s="2" t="str">
        <f>IF(AND($C360&gt;=Params!$K$9+((Params!$N$18-Params!$K$9)/(Params!$N$33-Params!$K$33))*($B360-Params!$K$33),$C360&gt;=Params!$N$18+((Params!$Q$16-Params!$N$18)/(Params!$Q$33-Params!$N390))*($B360-Params!$Q$33),$C360&lt;Params!$K$9+((Params!$L$5-Params!$K$9)/(Params!$L$33-Params!$K$33))*($B360-Params!$K$33),$C360&lt;Params!$L$5+((Params!$Q$4-Params!$L$5)/(Params!$Q$33-Params!$L$33))*($B360-Params!$L$33),$B360&lt;Params!$Q$33),$M$2,"")</f>
        <v/>
      </c>
      <c r="N360" s="3" t="str">
        <f>IF(OR(AND($C360&gt;=Params!$A$26,$B360&gt;=Params!$A$33,$B360&lt;Params!$C$33,$C360&lt;Params!$A$18+((Params!$C$13-Params!$A$18)/(Params!$C$33-Params!$A$33))*($B360-Params!$A$33)),AND($B360&gt;=Params!$C$33,$C360&gt;Params!$C$22+((Params!$E$17-Params!$C$22)/(Params!$E$33-Params!$C$33))*($B360-Params!$C$33),$C360&lt;Params!$C$13+((Params!$E$17-Params!$C$13)/(Params!$E$33-Params!$C$33))*($B360-Params!$C$33))),$N$2,"")</f>
        <v/>
      </c>
      <c r="O360" s="1" t="str">
        <f>IF(AND($C360&gt;=Params!$C$13+((Params!$E$17-Params!$C$13)/(Params!$E$33-Params!$C$33))*($B360-Params!$C$33),$C360&gt;=Params!$E$17+((Params!$H$13-Params!$E$17)/(Params!$H$33-Params!$E$33))*($B360-Params!$E$33),$C360&lt;Params!$C$13+((Params!$D$9-Params!$C$13)/(Params!$D$33-Params!$C$33))*($B360-Params!$C$33),$C360&lt;Params!$D$9+((Params!$H$13-Params!$D$9)/(Params!$H$33-Params!$D$33))*($B360-Params!$D$33)),$O$2,"")</f>
        <v/>
      </c>
      <c r="P360" s="1" t="str">
        <f>IF(AND($C360&gt;=Params!$D$9+((Params!$H$13-Params!$D$9)/(Params!$H$33-Params!$D$33))*($B360-Params!$D$33),$C360&gt;=Params!$H$13+((Params!$K$9-Params!$H$13)/(Params!$K$33-Params!$H$33))*($B360-Params!$H$33),$C360&lt;Params!$D$9+((Params!$G$4-Params!$D$9)/(Params!$G$33-Params!$D$33))*($B360-Params!$D$33),$C360&lt;Params!$G$4+((Params!$K$9-Params!$G$4)/(Params!$K$33-Params!$G$33))*($B360-Params!$G$33)),$P$2,"")</f>
        <v/>
      </c>
      <c r="Q360" s="1" t="str">
        <f>IF(AND($C360&gt;=Params!$G$4+((Params!$K$9-Params!$G$4)/(Params!$K$33-Params!$G$33))*($B360-Params!$G$33),$C360&gt;Params!$K$9+((Params!$L$5-Params!$K$9)/(Params!$L$33-Params!$K$33))*($B360-Params!$K$33),$C360&lt;Params!$G$4+((Params!$L$5-Params!$G$4)/(Params!$L$33-Params!$G$33))*($B360-Params!$G$33)),$Q$2,"")</f>
        <v/>
      </c>
      <c r="R360" s="2" t="str">
        <f>IF(AND(OR($B360&lt;Params!$A$33,AND($B360&gt;=Params!$A$33,$B360&lt;Params!$C$33,$C360&gt;=Params!$A$18+((Params!$C$13-Params!$A$18)/(Params!$C$33-Params!$A$33))*($B360-Params!$A$33)),AND($B360&gt;=Params!$C$33,$B360&lt;Params!$D$33,$C360&gt;=Params!$C$13+((Params!$D$9-Params!$C$13)/(Params!$D$33-Params!$C$33))*($B360-Params!$C$33)),AND($B360&gt;=Params!$D$33,$C360&gt;=Params!$D$9+((Params!$G$4-Params!$D$9)/(Params!$G$33-Params!$D$33))*($B360-Params!$D$33))),$C360&lt;Params!$G$4,$B360&gt;0,$C360&gt;0),$R$2,"")</f>
        <v/>
      </c>
      <c r="S360" s="18" t="str">
        <f t="shared" si="5"/>
        <v>Basalt</v>
      </c>
      <c r="T360" s="14" t="str">
        <f>IF(AND($S360&lt;&gt;$J$2,$S360&lt;&gt;$K$2,$S360&lt;&gt;$L$2),"",
IF($S360=$J$2,IF(Data!$C360&gt;=Data!$D360+2,"Hawaiite","Potassic Trachybasalt"),
IF($S360=$K$2,IF(Data!$C360&gt;=Data!$D360+2,"Mugearite","Shoshonite"),
IF($S360=$L$2,(IF(Data!$C360&gt;=Data!$D360+2,"Benmoreite","Latite")),""))))</f>
        <v/>
      </c>
    </row>
    <row r="361" spans="1:20" x14ac:dyDescent="0.2">
      <c r="A361" s="16" t="str">
        <f>Data!$A361</f>
        <v>Dixon et al 1995</v>
      </c>
      <c r="B361" s="27">
        <f>Data!$B361</f>
        <v>50.8</v>
      </c>
      <c r="C361" s="28">
        <f>Data!$C361+Data!$D361</f>
        <v>2.83</v>
      </c>
      <c r="D361" s="1" t="str">
        <f>IF(AND(AND($B361&gt;=Params!$A$33,$B361&lt;Params!$C$33),AND($C361&gt;=Params!$A$32,$C361&lt;Params!$A$26)),$D$2,"")</f>
        <v/>
      </c>
      <c r="E361" s="1" t="str">
        <f>IF(AND(AND($B361&gt;=Params!$C$33,$B361&lt;Params!$F$33),AND($C361&gt;=Params!$C$32,$C361&lt;Params!$C$22)),$E$2,"")</f>
        <v>Basalt</v>
      </c>
      <c r="F361" s="4" t="str">
        <f>IF(AND($B361&gt;=Params!$F$33,$B361&lt;Params!$J$33,$C361&lt;Params!$F$22+((Params!$J$20-Params!$F$22)/(Params!$J$33-Params!$F$33))*($B361-Params!$F$33)),$F$2,"")</f>
        <v/>
      </c>
      <c r="G361" s="4" t="str">
        <f>IF(AND($B361&gt;=Params!$J$33,$B361&lt;Params!$N$33,$C361&lt;Params!$J$20+((Params!$N$18-Params!$J$20)/(Params!$N$33-Params!$J$33))*($B361-Params!$J$33)),$G$2,"")</f>
        <v/>
      </c>
      <c r="H361" s="4" t="str">
        <f>IF(AND($B361&gt;=Params!$N$33,$C361&lt;Params!$N$18+((Params!$Q$16-Params!$N$18)/(Params!$Q$33-Params!$N$33))*($B361-Params!$N$33),C$3&lt;Params!$Q$16+((Params!$S$32-Params!$Q$16)/(Params!$S$33-Params!$Q$33))*($B361-Params!$Q$33)),$H$2,"")</f>
        <v/>
      </c>
      <c r="I361" s="12" t="str">
        <f>IF(AND($B361&gt;=Params!$Q$33,$C361&gt;=Params!$Q$16+((Params!$S$32-Params!$Q$16)/(Params!$S$33-Params!$Q$33))*($B361-Params!$Q$33)),$I$2,"")</f>
        <v/>
      </c>
      <c r="J361" s="1" t="str">
        <f>IF(AND($C361&gt;=Params!$C$22,$C361&lt;Params!$C$22+((Params!$E$17-Params!$C$22)/(Params!$E$33-Params!$C$33))*($B361-Params!$C$33),$C361&lt;Params!$E$17+((Params!$F$22-Params!$E$17)/(Params!$F$33-Params!$E$33))*($B361-Params!$E$33)),$J$2,"")</f>
        <v/>
      </c>
      <c r="K361" s="1" t="str">
        <f>IF(AND($C361&gt;=Params!$E$17+((Params!$F$22-Params!$E$17)/(Params!$F$33-Params!$E$33))*($B361-Params!$E$33),$C361&gt;=Params!$F$22+((Params!$J$20-Params!$F$22)/(Params!$J$33-Params!$F$33))*($B361-Params!$F$33),$C361&lt;Params!$E$17+((Params!$H$13-Params!$E$17)/(Params!$H$33-Params!$E$33))*($B361-Params!$E$33),$C361&lt;Params!$H$13+((Params!$J$20-Params!$H$13)/(Params!$J$33-Params!$H$33))*($B361-Params!$H$33)),$K$2,"")</f>
        <v/>
      </c>
      <c r="L361" s="1" t="str">
        <f>IF(AND($C361&gt;=Params!$H$13+((Params!$J$20-Params!$H$13)/(Params!$J$33-Params!$H$33))*($B361-Params!$H$33),$C361&gt;=Params!$J$20+((Params!$N$18-Params!$J$20)/(Params!$N$33-Params!$J$33))*($B361-Params!$J$33),$C361&lt;Params!$H$13+((Params!$K$9-Params!$H$13)/(Params!$K$33-Params!$H$33))*($B361-Params!$H$33),$C361&lt;Params!$K$9+((Params!$N$18-Params!$K$9)/(Params!$N$33-Params!$K$33))*($B361-Params!$K$33)),$L$2,"")</f>
        <v/>
      </c>
      <c r="M361" s="2" t="str">
        <f>IF(AND($C361&gt;=Params!$K$9+((Params!$N$18-Params!$K$9)/(Params!$N$33-Params!$K$33))*($B361-Params!$K$33),$C361&gt;=Params!$N$18+((Params!$Q$16-Params!$N$18)/(Params!$Q$33-Params!$N391))*($B361-Params!$Q$33),$C361&lt;Params!$K$9+((Params!$L$5-Params!$K$9)/(Params!$L$33-Params!$K$33))*($B361-Params!$K$33),$C361&lt;Params!$L$5+((Params!$Q$4-Params!$L$5)/(Params!$Q$33-Params!$L$33))*($B361-Params!$L$33),$B361&lt;Params!$Q$33),$M$2,"")</f>
        <v/>
      </c>
      <c r="N361" s="3" t="str">
        <f>IF(OR(AND($C361&gt;=Params!$A$26,$B361&gt;=Params!$A$33,$B361&lt;Params!$C$33,$C361&lt;Params!$A$18+((Params!$C$13-Params!$A$18)/(Params!$C$33-Params!$A$33))*($B361-Params!$A$33)),AND($B361&gt;=Params!$C$33,$C361&gt;Params!$C$22+((Params!$E$17-Params!$C$22)/(Params!$E$33-Params!$C$33))*($B361-Params!$C$33),$C361&lt;Params!$C$13+((Params!$E$17-Params!$C$13)/(Params!$E$33-Params!$C$33))*($B361-Params!$C$33))),$N$2,"")</f>
        <v/>
      </c>
      <c r="O361" s="1" t="str">
        <f>IF(AND($C361&gt;=Params!$C$13+((Params!$E$17-Params!$C$13)/(Params!$E$33-Params!$C$33))*($B361-Params!$C$33),$C361&gt;=Params!$E$17+((Params!$H$13-Params!$E$17)/(Params!$H$33-Params!$E$33))*($B361-Params!$E$33),$C361&lt;Params!$C$13+((Params!$D$9-Params!$C$13)/(Params!$D$33-Params!$C$33))*($B361-Params!$C$33),$C361&lt;Params!$D$9+((Params!$H$13-Params!$D$9)/(Params!$H$33-Params!$D$33))*($B361-Params!$D$33)),$O$2,"")</f>
        <v/>
      </c>
      <c r="P361" s="1" t="str">
        <f>IF(AND($C361&gt;=Params!$D$9+((Params!$H$13-Params!$D$9)/(Params!$H$33-Params!$D$33))*($B361-Params!$D$33),$C361&gt;=Params!$H$13+((Params!$K$9-Params!$H$13)/(Params!$K$33-Params!$H$33))*($B361-Params!$H$33),$C361&lt;Params!$D$9+((Params!$G$4-Params!$D$9)/(Params!$G$33-Params!$D$33))*($B361-Params!$D$33),$C361&lt;Params!$G$4+((Params!$K$9-Params!$G$4)/(Params!$K$33-Params!$G$33))*($B361-Params!$G$33)),$P$2,"")</f>
        <v/>
      </c>
      <c r="Q361" s="1" t="str">
        <f>IF(AND($C361&gt;=Params!$G$4+((Params!$K$9-Params!$G$4)/(Params!$K$33-Params!$G$33))*($B361-Params!$G$33),$C361&gt;Params!$K$9+((Params!$L$5-Params!$K$9)/(Params!$L$33-Params!$K$33))*($B361-Params!$K$33),$C361&lt;Params!$G$4+((Params!$L$5-Params!$G$4)/(Params!$L$33-Params!$G$33))*($B361-Params!$G$33)),$Q$2,"")</f>
        <v/>
      </c>
      <c r="R361" s="2" t="str">
        <f>IF(AND(OR($B361&lt;Params!$A$33,AND($B361&gt;=Params!$A$33,$B361&lt;Params!$C$33,$C361&gt;=Params!$A$18+((Params!$C$13-Params!$A$18)/(Params!$C$33-Params!$A$33))*($B361-Params!$A$33)),AND($B361&gt;=Params!$C$33,$B361&lt;Params!$D$33,$C361&gt;=Params!$C$13+((Params!$D$9-Params!$C$13)/(Params!$D$33-Params!$C$33))*($B361-Params!$C$33)),AND($B361&gt;=Params!$D$33,$C361&gt;=Params!$D$9+((Params!$G$4-Params!$D$9)/(Params!$G$33-Params!$D$33))*($B361-Params!$D$33))),$C361&lt;Params!$G$4,$B361&gt;0,$C361&gt;0),$R$2,"")</f>
        <v/>
      </c>
      <c r="S361" s="18" t="str">
        <f t="shared" si="5"/>
        <v>Basalt</v>
      </c>
      <c r="T361" s="14" t="str">
        <f>IF(AND($S361&lt;&gt;$J$2,$S361&lt;&gt;$K$2,$S361&lt;&gt;$L$2),"",
IF($S361=$J$2,IF(Data!$C361&gt;=Data!$D361+2,"Hawaiite","Potassic Trachybasalt"),
IF($S361=$K$2,IF(Data!$C361&gt;=Data!$D361+2,"Mugearite","Shoshonite"),
IF($S361=$L$2,(IF(Data!$C361&gt;=Data!$D361+2,"Benmoreite","Latite")),""))))</f>
        <v/>
      </c>
    </row>
    <row r="362" spans="1:20" x14ac:dyDescent="0.2">
      <c r="A362" s="16" t="str">
        <f>Data!$A362</f>
        <v>Dixon et al 1995</v>
      </c>
      <c r="B362" s="27">
        <f>Data!$B362</f>
        <v>50.8</v>
      </c>
      <c r="C362" s="28">
        <f>Data!$C362+Data!$D362</f>
        <v>2.83</v>
      </c>
      <c r="D362" s="1" t="str">
        <f>IF(AND(AND($B362&gt;=Params!$A$33,$B362&lt;Params!$C$33),AND($C362&gt;=Params!$A$32,$C362&lt;Params!$A$26)),$D$2,"")</f>
        <v/>
      </c>
      <c r="E362" s="1" t="str">
        <f>IF(AND(AND($B362&gt;=Params!$C$33,$B362&lt;Params!$F$33),AND($C362&gt;=Params!$C$32,$C362&lt;Params!$C$22)),$E$2,"")</f>
        <v>Basalt</v>
      </c>
      <c r="F362" s="4" t="str">
        <f>IF(AND($B362&gt;=Params!$F$33,$B362&lt;Params!$J$33,$C362&lt;Params!$F$22+((Params!$J$20-Params!$F$22)/(Params!$J$33-Params!$F$33))*($B362-Params!$F$33)),$F$2,"")</f>
        <v/>
      </c>
      <c r="G362" s="4" t="str">
        <f>IF(AND($B362&gt;=Params!$J$33,$B362&lt;Params!$N$33,$C362&lt;Params!$J$20+((Params!$N$18-Params!$J$20)/(Params!$N$33-Params!$J$33))*($B362-Params!$J$33)),$G$2,"")</f>
        <v/>
      </c>
      <c r="H362" s="4" t="str">
        <f>IF(AND($B362&gt;=Params!$N$33,$C362&lt;Params!$N$18+((Params!$Q$16-Params!$N$18)/(Params!$Q$33-Params!$N$33))*($B362-Params!$N$33),C$3&lt;Params!$Q$16+((Params!$S$32-Params!$Q$16)/(Params!$S$33-Params!$Q$33))*($B362-Params!$Q$33)),$H$2,"")</f>
        <v/>
      </c>
      <c r="I362" s="12" t="str">
        <f>IF(AND($B362&gt;=Params!$Q$33,$C362&gt;=Params!$Q$16+((Params!$S$32-Params!$Q$16)/(Params!$S$33-Params!$Q$33))*($B362-Params!$Q$33)),$I$2,"")</f>
        <v/>
      </c>
      <c r="J362" s="1" t="str">
        <f>IF(AND($C362&gt;=Params!$C$22,$C362&lt;Params!$C$22+((Params!$E$17-Params!$C$22)/(Params!$E$33-Params!$C$33))*($B362-Params!$C$33),$C362&lt;Params!$E$17+((Params!$F$22-Params!$E$17)/(Params!$F$33-Params!$E$33))*($B362-Params!$E$33)),$J$2,"")</f>
        <v/>
      </c>
      <c r="K362" s="1" t="str">
        <f>IF(AND($C362&gt;=Params!$E$17+((Params!$F$22-Params!$E$17)/(Params!$F$33-Params!$E$33))*($B362-Params!$E$33),$C362&gt;=Params!$F$22+((Params!$J$20-Params!$F$22)/(Params!$J$33-Params!$F$33))*($B362-Params!$F$33),$C362&lt;Params!$E$17+((Params!$H$13-Params!$E$17)/(Params!$H$33-Params!$E$33))*($B362-Params!$E$33),$C362&lt;Params!$H$13+((Params!$J$20-Params!$H$13)/(Params!$J$33-Params!$H$33))*($B362-Params!$H$33)),$K$2,"")</f>
        <v/>
      </c>
      <c r="L362" s="1" t="str">
        <f>IF(AND($C362&gt;=Params!$H$13+((Params!$J$20-Params!$H$13)/(Params!$J$33-Params!$H$33))*($B362-Params!$H$33),$C362&gt;=Params!$J$20+((Params!$N$18-Params!$J$20)/(Params!$N$33-Params!$J$33))*($B362-Params!$J$33),$C362&lt;Params!$H$13+((Params!$K$9-Params!$H$13)/(Params!$K$33-Params!$H$33))*($B362-Params!$H$33),$C362&lt;Params!$K$9+((Params!$N$18-Params!$K$9)/(Params!$N$33-Params!$K$33))*($B362-Params!$K$33)),$L$2,"")</f>
        <v/>
      </c>
      <c r="M362" s="2" t="str">
        <f>IF(AND($C362&gt;=Params!$K$9+((Params!$N$18-Params!$K$9)/(Params!$N$33-Params!$K$33))*($B362-Params!$K$33),$C362&gt;=Params!$N$18+((Params!$Q$16-Params!$N$18)/(Params!$Q$33-Params!$N392))*($B362-Params!$Q$33),$C362&lt;Params!$K$9+((Params!$L$5-Params!$K$9)/(Params!$L$33-Params!$K$33))*($B362-Params!$K$33),$C362&lt;Params!$L$5+((Params!$Q$4-Params!$L$5)/(Params!$Q$33-Params!$L$33))*($B362-Params!$L$33),$B362&lt;Params!$Q$33),$M$2,"")</f>
        <v/>
      </c>
      <c r="N362" s="3" t="str">
        <f>IF(OR(AND($C362&gt;=Params!$A$26,$B362&gt;=Params!$A$33,$B362&lt;Params!$C$33,$C362&lt;Params!$A$18+((Params!$C$13-Params!$A$18)/(Params!$C$33-Params!$A$33))*($B362-Params!$A$33)),AND($B362&gt;=Params!$C$33,$C362&gt;Params!$C$22+((Params!$E$17-Params!$C$22)/(Params!$E$33-Params!$C$33))*($B362-Params!$C$33),$C362&lt;Params!$C$13+((Params!$E$17-Params!$C$13)/(Params!$E$33-Params!$C$33))*($B362-Params!$C$33))),$N$2,"")</f>
        <v/>
      </c>
      <c r="O362" s="1" t="str">
        <f>IF(AND($C362&gt;=Params!$C$13+((Params!$E$17-Params!$C$13)/(Params!$E$33-Params!$C$33))*($B362-Params!$C$33),$C362&gt;=Params!$E$17+((Params!$H$13-Params!$E$17)/(Params!$H$33-Params!$E$33))*($B362-Params!$E$33),$C362&lt;Params!$C$13+((Params!$D$9-Params!$C$13)/(Params!$D$33-Params!$C$33))*($B362-Params!$C$33),$C362&lt;Params!$D$9+((Params!$H$13-Params!$D$9)/(Params!$H$33-Params!$D$33))*($B362-Params!$D$33)),$O$2,"")</f>
        <v/>
      </c>
      <c r="P362" s="1" t="str">
        <f>IF(AND($C362&gt;=Params!$D$9+((Params!$H$13-Params!$D$9)/(Params!$H$33-Params!$D$33))*($B362-Params!$D$33),$C362&gt;=Params!$H$13+((Params!$K$9-Params!$H$13)/(Params!$K$33-Params!$H$33))*($B362-Params!$H$33),$C362&lt;Params!$D$9+((Params!$G$4-Params!$D$9)/(Params!$G$33-Params!$D$33))*($B362-Params!$D$33),$C362&lt;Params!$G$4+((Params!$K$9-Params!$G$4)/(Params!$K$33-Params!$G$33))*($B362-Params!$G$33)),$P$2,"")</f>
        <v/>
      </c>
      <c r="Q362" s="1" t="str">
        <f>IF(AND($C362&gt;=Params!$G$4+((Params!$K$9-Params!$G$4)/(Params!$K$33-Params!$G$33))*($B362-Params!$G$33),$C362&gt;Params!$K$9+((Params!$L$5-Params!$K$9)/(Params!$L$33-Params!$K$33))*($B362-Params!$K$33),$C362&lt;Params!$G$4+((Params!$L$5-Params!$G$4)/(Params!$L$33-Params!$G$33))*($B362-Params!$G$33)),$Q$2,"")</f>
        <v/>
      </c>
      <c r="R362" s="2" t="str">
        <f>IF(AND(OR($B362&lt;Params!$A$33,AND($B362&gt;=Params!$A$33,$B362&lt;Params!$C$33,$C362&gt;=Params!$A$18+((Params!$C$13-Params!$A$18)/(Params!$C$33-Params!$A$33))*($B362-Params!$A$33)),AND($B362&gt;=Params!$C$33,$B362&lt;Params!$D$33,$C362&gt;=Params!$C$13+((Params!$D$9-Params!$C$13)/(Params!$D$33-Params!$C$33))*($B362-Params!$C$33)),AND($B362&gt;=Params!$D$33,$C362&gt;=Params!$D$9+((Params!$G$4-Params!$D$9)/(Params!$G$33-Params!$D$33))*($B362-Params!$D$33))),$C362&lt;Params!$G$4,$B362&gt;0,$C362&gt;0),$R$2,"")</f>
        <v/>
      </c>
      <c r="S362" s="18" t="str">
        <f t="shared" si="5"/>
        <v>Basalt</v>
      </c>
      <c r="T362" s="14" t="str">
        <f>IF(AND($S362&lt;&gt;$J$2,$S362&lt;&gt;$K$2,$S362&lt;&gt;$L$2),"",
IF($S362=$J$2,IF(Data!$C362&gt;=Data!$D362+2,"Hawaiite","Potassic Trachybasalt"),
IF($S362=$K$2,IF(Data!$C362&gt;=Data!$D362+2,"Mugearite","Shoshonite"),
IF($S362=$L$2,(IF(Data!$C362&gt;=Data!$D362+2,"Benmoreite","Latite")),""))))</f>
        <v/>
      </c>
    </row>
    <row r="363" spans="1:20" x14ac:dyDescent="0.2">
      <c r="A363" s="16" t="str">
        <f>Data!$A363</f>
        <v>Dixon et al 1995</v>
      </c>
      <c r="B363" s="27">
        <f>Data!$B363</f>
        <v>50.8</v>
      </c>
      <c r="C363" s="28">
        <f>Data!$C363+Data!$D363</f>
        <v>2.83</v>
      </c>
      <c r="D363" s="1" t="str">
        <f>IF(AND(AND($B363&gt;=Params!$A$33,$B363&lt;Params!$C$33),AND($C363&gt;=Params!$A$32,$C363&lt;Params!$A$26)),$D$2,"")</f>
        <v/>
      </c>
      <c r="E363" s="1" t="str">
        <f>IF(AND(AND($B363&gt;=Params!$C$33,$B363&lt;Params!$F$33),AND($C363&gt;=Params!$C$32,$C363&lt;Params!$C$22)),$E$2,"")</f>
        <v>Basalt</v>
      </c>
      <c r="F363" s="4" t="str">
        <f>IF(AND($B363&gt;=Params!$F$33,$B363&lt;Params!$J$33,$C363&lt;Params!$F$22+((Params!$J$20-Params!$F$22)/(Params!$J$33-Params!$F$33))*($B363-Params!$F$33)),$F$2,"")</f>
        <v/>
      </c>
      <c r="G363" s="4" t="str">
        <f>IF(AND($B363&gt;=Params!$J$33,$B363&lt;Params!$N$33,$C363&lt;Params!$J$20+((Params!$N$18-Params!$J$20)/(Params!$N$33-Params!$J$33))*($B363-Params!$J$33)),$G$2,"")</f>
        <v/>
      </c>
      <c r="H363" s="4" t="str">
        <f>IF(AND($B363&gt;=Params!$N$33,$C363&lt;Params!$N$18+((Params!$Q$16-Params!$N$18)/(Params!$Q$33-Params!$N$33))*($B363-Params!$N$33),C$3&lt;Params!$Q$16+((Params!$S$32-Params!$Q$16)/(Params!$S$33-Params!$Q$33))*($B363-Params!$Q$33)),$H$2,"")</f>
        <v/>
      </c>
      <c r="I363" s="12" t="str">
        <f>IF(AND($B363&gt;=Params!$Q$33,$C363&gt;=Params!$Q$16+((Params!$S$32-Params!$Q$16)/(Params!$S$33-Params!$Q$33))*($B363-Params!$Q$33)),$I$2,"")</f>
        <v/>
      </c>
      <c r="J363" s="1" t="str">
        <f>IF(AND($C363&gt;=Params!$C$22,$C363&lt;Params!$C$22+((Params!$E$17-Params!$C$22)/(Params!$E$33-Params!$C$33))*($B363-Params!$C$33),$C363&lt;Params!$E$17+((Params!$F$22-Params!$E$17)/(Params!$F$33-Params!$E$33))*($B363-Params!$E$33)),$J$2,"")</f>
        <v/>
      </c>
      <c r="K363" s="1" t="str">
        <f>IF(AND($C363&gt;=Params!$E$17+((Params!$F$22-Params!$E$17)/(Params!$F$33-Params!$E$33))*($B363-Params!$E$33),$C363&gt;=Params!$F$22+((Params!$J$20-Params!$F$22)/(Params!$J$33-Params!$F$33))*($B363-Params!$F$33),$C363&lt;Params!$E$17+((Params!$H$13-Params!$E$17)/(Params!$H$33-Params!$E$33))*($B363-Params!$E$33),$C363&lt;Params!$H$13+((Params!$J$20-Params!$H$13)/(Params!$J$33-Params!$H$33))*($B363-Params!$H$33)),$K$2,"")</f>
        <v/>
      </c>
      <c r="L363" s="1" t="str">
        <f>IF(AND($C363&gt;=Params!$H$13+((Params!$J$20-Params!$H$13)/(Params!$J$33-Params!$H$33))*($B363-Params!$H$33),$C363&gt;=Params!$J$20+((Params!$N$18-Params!$J$20)/(Params!$N$33-Params!$J$33))*($B363-Params!$J$33),$C363&lt;Params!$H$13+((Params!$K$9-Params!$H$13)/(Params!$K$33-Params!$H$33))*($B363-Params!$H$33),$C363&lt;Params!$K$9+((Params!$N$18-Params!$K$9)/(Params!$N$33-Params!$K$33))*($B363-Params!$K$33)),$L$2,"")</f>
        <v/>
      </c>
      <c r="M363" s="2" t="str">
        <f>IF(AND($C363&gt;=Params!$K$9+((Params!$N$18-Params!$K$9)/(Params!$N$33-Params!$K$33))*($B363-Params!$K$33),$C363&gt;=Params!$N$18+((Params!$Q$16-Params!$N$18)/(Params!$Q$33-Params!$N393))*($B363-Params!$Q$33),$C363&lt;Params!$K$9+((Params!$L$5-Params!$K$9)/(Params!$L$33-Params!$K$33))*($B363-Params!$K$33),$C363&lt;Params!$L$5+((Params!$Q$4-Params!$L$5)/(Params!$Q$33-Params!$L$33))*($B363-Params!$L$33),$B363&lt;Params!$Q$33),$M$2,"")</f>
        <v/>
      </c>
      <c r="N363" s="3" t="str">
        <f>IF(OR(AND($C363&gt;=Params!$A$26,$B363&gt;=Params!$A$33,$B363&lt;Params!$C$33,$C363&lt;Params!$A$18+((Params!$C$13-Params!$A$18)/(Params!$C$33-Params!$A$33))*($B363-Params!$A$33)),AND($B363&gt;=Params!$C$33,$C363&gt;Params!$C$22+((Params!$E$17-Params!$C$22)/(Params!$E$33-Params!$C$33))*($B363-Params!$C$33),$C363&lt;Params!$C$13+((Params!$E$17-Params!$C$13)/(Params!$E$33-Params!$C$33))*($B363-Params!$C$33))),$N$2,"")</f>
        <v/>
      </c>
      <c r="O363" s="1" t="str">
        <f>IF(AND($C363&gt;=Params!$C$13+((Params!$E$17-Params!$C$13)/(Params!$E$33-Params!$C$33))*($B363-Params!$C$33),$C363&gt;=Params!$E$17+((Params!$H$13-Params!$E$17)/(Params!$H$33-Params!$E$33))*($B363-Params!$E$33),$C363&lt;Params!$C$13+((Params!$D$9-Params!$C$13)/(Params!$D$33-Params!$C$33))*($B363-Params!$C$33),$C363&lt;Params!$D$9+((Params!$H$13-Params!$D$9)/(Params!$H$33-Params!$D$33))*($B363-Params!$D$33)),$O$2,"")</f>
        <v/>
      </c>
      <c r="P363" s="1" t="str">
        <f>IF(AND($C363&gt;=Params!$D$9+((Params!$H$13-Params!$D$9)/(Params!$H$33-Params!$D$33))*($B363-Params!$D$33),$C363&gt;=Params!$H$13+((Params!$K$9-Params!$H$13)/(Params!$K$33-Params!$H$33))*($B363-Params!$H$33),$C363&lt;Params!$D$9+((Params!$G$4-Params!$D$9)/(Params!$G$33-Params!$D$33))*($B363-Params!$D$33),$C363&lt;Params!$G$4+((Params!$K$9-Params!$G$4)/(Params!$K$33-Params!$G$33))*($B363-Params!$G$33)),$P$2,"")</f>
        <v/>
      </c>
      <c r="Q363" s="1" t="str">
        <f>IF(AND($C363&gt;=Params!$G$4+((Params!$K$9-Params!$G$4)/(Params!$K$33-Params!$G$33))*($B363-Params!$G$33),$C363&gt;Params!$K$9+((Params!$L$5-Params!$K$9)/(Params!$L$33-Params!$K$33))*($B363-Params!$K$33),$C363&lt;Params!$G$4+((Params!$L$5-Params!$G$4)/(Params!$L$33-Params!$G$33))*($B363-Params!$G$33)),$Q$2,"")</f>
        <v/>
      </c>
      <c r="R363" s="2" t="str">
        <f>IF(AND(OR($B363&lt;Params!$A$33,AND($B363&gt;=Params!$A$33,$B363&lt;Params!$C$33,$C363&gt;=Params!$A$18+((Params!$C$13-Params!$A$18)/(Params!$C$33-Params!$A$33))*($B363-Params!$A$33)),AND($B363&gt;=Params!$C$33,$B363&lt;Params!$D$33,$C363&gt;=Params!$C$13+((Params!$D$9-Params!$C$13)/(Params!$D$33-Params!$C$33))*($B363-Params!$C$33)),AND($B363&gt;=Params!$D$33,$C363&gt;=Params!$D$9+((Params!$G$4-Params!$D$9)/(Params!$G$33-Params!$D$33))*($B363-Params!$D$33))),$C363&lt;Params!$G$4,$B363&gt;0,$C363&gt;0),$R$2,"")</f>
        <v/>
      </c>
      <c r="S363" s="18" t="str">
        <f t="shared" si="5"/>
        <v>Basalt</v>
      </c>
      <c r="T363" s="14" t="str">
        <f>IF(AND($S363&lt;&gt;$J$2,$S363&lt;&gt;$K$2,$S363&lt;&gt;$L$2),"",
IF($S363=$J$2,IF(Data!$C363&gt;=Data!$D363+2,"Hawaiite","Potassic Trachybasalt"),
IF($S363=$K$2,IF(Data!$C363&gt;=Data!$D363+2,"Mugearite","Shoshonite"),
IF($S363=$L$2,(IF(Data!$C363&gt;=Data!$D363+2,"Benmoreite","Latite")),""))))</f>
        <v/>
      </c>
    </row>
    <row r="364" spans="1:20" x14ac:dyDescent="0.2">
      <c r="A364" s="16" t="str">
        <f>Data!$A364</f>
        <v>Dixon et al 1995</v>
      </c>
      <c r="B364" s="27">
        <f>Data!$B364</f>
        <v>50.8</v>
      </c>
      <c r="C364" s="28">
        <f>Data!$C364+Data!$D364</f>
        <v>2.83</v>
      </c>
      <c r="D364" s="1" t="str">
        <f>IF(AND(AND($B364&gt;=Params!$A$33,$B364&lt;Params!$C$33),AND($C364&gt;=Params!$A$32,$C364&lt;Params!$A$26)),$D$2,"")</f>
        <v/>
      </c>
      <c r="E364" s="1" t="str">
        <f>IF(AND(AND($B364&gt;=Params!$C$33,$B364&lt;Params!$F$33),AND($C364&gt;=Params!$C$32,$C364&lt;Params!$C$22)),$E$2,"")</f>
        <v>Basalt</v>
      </c>
      <c r="F364" s="4" t="str">
        <f>IF(AND($B364&gt;=Params!$F$33,$B364&lt;Params!$J$33,$C364&lt;Params!$F$22+((Params!$J$20-Params!$F$22)/(Params!$J$33-Params!$F$33))*($B364-Params!$F$33)),$F$2,"")</f>
        <v/>
      </c>
      <c r="G364" s="4" t="str">
        <f>IF(AND($B364&gt;=Params!$J$33,$B364&lt;Params!$N$33,$C364&lt;Params!$J$20+((Params!$N$18-Params!$J$20)/(Params!$N$33-Params!$J$33))*($B364-Params!$J$33)),$G$2,"")</f>
        <v/>
      </c>
      <c r="H364" s="4" t="str">
        <f>IF(AND($B364&gt;=Params!$N$33,$C364&lt;Params!$N$18+((Params!$Q$16-Params!$N$18)/(Params!$Q$33-Params!$N$33))*($B364-Params!$N$33),C$3&lt;Params!$Q$16+((Params!$S$32-Params!$Q$16)/(Params!$S$33-Params!$Q$33))*($B364-Params!$Q$33)),$H$2,"")</f>
        <v/>
      </c>
      <c r="I364" s="12" t="str">
        <f>IF(AND($B364&gt;=Params!$Q$33,$C364&gt;=Params!$Q$16+((Params!$S$32-Params!$Q$16)/(Params!$S$33-Params!$Q$33))*($B364-Params!$Q$33)),$I$2,"")</f>
        <v/>
      </c>
      <c r="J364" s="1" t="str">
        <f>IF(AND($C364&gt;=Params!$C$22,$C364&lt;Params!$C$22+((Params!$E$17-Params!$C$22)/(Params!$E$33-Params!$C$33))*($B364-Params!$C$33),$C364&lt;Params!$E$17+((Params!$F$22-Params!$E$17)/(Params!$F$33-Params!$E$33))*($B364-Params!$E$33)),$J$2,"")</f>
        <v/>
      </c>
      <c r="K364" s="1" t="str">
        <f>IF(AND($C364&gt;=Params!$E$17+((Params!$F$22-Params!$E$17)/(Params!$F$33-Params!$E$33))*($B364-Params!$E$33),$C364&gt;=Params!$F$22+((Params!$J$20-Params!$F$22)/(Params!$J$33-Params!$F$33))*($B364-Params!$F$33),$C364&lt;Params!$E$17+((Params!$H$13-Params!$E$17)/(Params!$H$33-Params!$E$33))*($B364-Params!$E$33),$C364&lt;Params!$H$13+((Params!$J$20-Params!$H$13)/(Params!$J$33-Params!$H$33))*($B364-Params!$H$33)),$K$2,"")</f>
        <v/>
      </c>
      <c r="L364" s="1" t="str">
        <f>IF(AND($C364&gt;=Params!$H$13+((Params!$J$20-Params!$H$13)/(Params!$J$33-Params!$H$33))*($B364-Params!$H$33),$C364&gt;=Params!$J$20+((Params!$N$18-Params!$J$20)/(Params!$N$33-Params!$J$33))*($B364-Params!$J$33),$C364&lt;Params!$H$13+((Params!$K$9-Params!$H$13)/(Params!$K$33-Params!$H$33))*($B364-Params!$H$33),$C364&lt;Params!$K$9+((Params!$N$18-Params!$K$9)/(Params!$N$33-Params!$K$33))*($B364-Params!$K$33)),$L$2,"")</f>
        <v/>
      </c>
      <c r="M364" s="2" t="str">
        <f>IF(AND($C364&gt;=Params!$K$9+((Params!$N$18-Params!$K$9)/(Params!$N$33-Params!$K$33))*($B364-Params!$K$33),$C364&gt;=Params!$N$18+((Params!$Q$16-Params!$N$18)/(Params!$Q$33-Params!$N394))*($B364-Params!$Q$33),$C364&lt;Params!$K$9+((Params!$L$5-Params!$K$9)/(Params!$L$33-Params!$K$33))*($B364-Params!$K$33),$C364&lt;Params!$L$5+((Params!$Q$4-Params!$L$5)/(Params!$Q$33-Params!$L$33))*($B364-Params!$L$33),$B364&lt;Params!$Q$33),$M$2,"")</f>
        <v/>
      </c>
      <c r="N364" s="3" t="str">
        <f>IF(OR(AND($C364&gt;=Params!$A$26,$B364&gt;=Params!$A$33,$B364&lt;Params!$C$33,$C364&lt;Params!$A$18+((Params!$C$13-Params!$A$18)/(Params!$C$33-Params!$A$33))*($B364-Params!$A$33)),AND($B364&gt;=Params!$C$33,$C364&gt;Params!$C$22+((Params!$E$17-Params!$C$22)/(Params!$E$33-Params!$C$33))*($B364-Params!$C$33),$C364&lt;Params!$C$13+((Params!$E$17-Params!$C$13)/(Params!$E$33-Params!$C$33))*($B364-Params!$C$33))),$N$2,"")</f>
        <v/>
      </c>
      <c r="O364" s="1" t="str">
        <f>IF(AND($C364&gt;=Params!$C$13+((Params!$E$17-Params!$C$13)/(Params!$E$33-Params!$C$33))*($B364-Params!$C$33),$C364&gt;=Params!$E$17+((Params!$H$13-Params!$E$17)/(Params!$H$33-Params!$E$33))*($B364-Params!$E$33),$C364&lt;Params!$C$13+((Params!$D$9-Params!$C$13)/(Params!$D$33-Params!$C$33))*($B364-Params!$C$33),$C364&lt;Params!$D$9+((Params!$H$13-Params!$D$9)/(Params!$H$33-Params!$D$33))*($B364-Params!$D$33)),$O$2,"")</f>
        <v/>
      </c>
      <c r="P364" s="1" t="str">
        <f>IF(AND($C364&gt;=Params!$D$9+((Params!$H$13-Params!$D$9)/(Params!$H$33-Params!$D$33))*($B364-Params!$D$33),$C364&gt;=Params!$H$13+((Params!$K$9-Params!$H$13)/(Params!$K$33-Params!$H$33))*($B364-Params!$H$33),$C364&lt;Params!$D$9+((Params!$G$4-Params!$D$9)/(Params!$G$33-Params!$D$33))*($B364-Params!$D$33),$C364&lt;Params!$G$4+((Params!$K$9-Params!$G$4)/(Params!$K$33-Params!$G$33))*($B364-Params!$G$33)),$P$2,"")</f>
        <v/>
      </c>
      <c r="Q364" s="1" t="str">
        <f>IF(AND($C364&gt;=Params!$G$4+((Params!$K$9-Params!$G$4)/(Params!$K$33-Params!$G$33))*($B364-Params!$G$33),$C364&gt;Params!$K$9+((Params!$L$5-Params!$K$9)/(Params!$L$33-Params!$K$33))*($B364-Params!$K$33),$C364&lt;Params!$G$4+((Params!$L$5-Params!$G$4)/(Params!$L$33-Params!$G$33))*($B364-Params!$G$33)),$Q$2,"")</f>
        <v/>
      </c>
      <c r="R364" s="2" t="str">
        <f>IF(AND(OR($B364&lt;Params!$A$33,AND($B364&gt;=Params!$A$33,$B364&lt;Params!$C$33,$C364&gt;=Params!$A$18+((Params!$C$13-Params!$A$18)/(Params!$C$33-Params!$A$33))*($B364-Params!$A$33)),AND($B364&gt;=Params!$C$33,$B364&lt;Params!$D$33,$C364&gt;=Params!$C$13+((Params!$D$9-Params!$C$13)/(Params!$D$33-Params!$C$33))*($B364-Params!$C$33)),AND($B364&gt;=Params!$D$33,$C364&gt;=Params!$D$9+((Params!$G$4-Params!$D$9)/(Params!$G$33-Params!$D$33))*($B364-Params!$D$33))),$C364&lt;Params!$G$4,$B364&gt;0,$C364&gt;0),$R$2,"")</f>
        <v/>
      </c>
      <c r="S364" s="18" t="str">
        <f t="shared" si="5"/>
        <v>Basalt</v>
      </c>
      <c r="T364" s="14" t="str">
        <f>IF(AND($S364&lt;&gt;$J$2,$S364&lt;&gt;$K$2,$S364&lt;&gt;$L$2),"",
IF($S364=$J$2,IF(Data!$C364&gt;=Data!$D364+2,"Hawaiite","Potassic Trachybasalt"),
IF($S364=$K$2,IF(Data!$C364&gt;=Data!$D364+2,"Mugearite","Shoshonite"),
IF($S364=$L$2,(IF(Data!$C364&gt;=Data!$D364+2,"Benmoreite","Latite")),""))))</f>
        <v/>
      </c>
    </row>
    <row r="365" spans="1:20" x14ac:dyDescent="0.2">
      <c r="A365" s="16" t="str">
        <f>Data!$A365</f>
        <v>Dixon et al 1995</v>
      </c>
      <c r="B365" s="27">
        <f>Data!$B365</f>
        <v>50.8</v>
      </c>
      <c r="C365" s="28">
        <f>Data!$C365+Data!$D365</f>
        <v>2.83</v>
      </c>
      <c r="D365" s="1" t="str">
        <f>IF(AND(AND($B365&gt;=Params!$A$33,$B365&lt;Params!$C$33),AND($C365&gt;=Params!$A$32,$C365&lt;Params!$A$26)),$D$2,"")</f>
        <v/>
      </c>
      <c r="E365" s="1" t="str">
        <f>IF(AND(AND($B365&gt;=Params!$C$33,$B365&lt;Params!$F$33),AND($C365&gt;=Params!$C$32,$C365&lt;Params!$C$22)),$E$2,"")</f>
        <v>Basalt</v>
      </c>
      <c r="F365" s="4" t="str">
        <f>IF(AND($B365&gt;=Params!$F$33,$B365&lt;Params!$J$33,$C365&lt;Params!$F$22+((Params!$J$20-Params!$F$22)/(Params!$J$33-Params!$F$33))*($B365-Params!$F$33)),$F$2,"")</f>
        <v/>
      </c>
      <c r="G365" s="4" t="str">
        <f>IF(AND($B365&gt;=Params!$J$33,$B365&lt;Params!$N$33,$C365&lt;Params!$J$20+((Params!$N$18-Params!$J$20)/(Params!$N$33-Params!$J$33))*($B365-Params!$J$33)),$G$2,"")</f>
        <v/>
      </c>
      <c r="H365" s="4" t="str">
        <f>IF(AND($B365&gt;=Params!$N$33,$C365&lt;Params!$N$18+((Params!$Q$16-Params!$N$18)/(Params!$Q$33-Params!$N$33))*($B365-Params!$N$33),C$3&lt;Params!$Q$16+((Params!$S$32-Params!$Q$16)/(Params!$S$33-Params!$Q$33))*($B365-Params!$Q$33)),$H$2,"")</f>
        <v/>
      </c>
      <c r="I365" s="12" t="str">
        <f>IF(AND($B365&gt;=Params!$Q$33,$C365&gt;=Params!$Q$16+((Params!$S$32-Params!$Q$16)/(Params!$S$33-Params!$Q$33))*($B365-Params!$Q$33)),$I$2,"")</f>
        <v/>
      </c>
      <c r="J365" s="1" t="str">
        <f>IF(AND($C365&gt;=Params!$C$22,$C365&lt;Params!$C$22+((Params!$E$17-Params!$C$22)/(Params!$E$33-Params!$C$33))*($B365-Params!$C$33),$C365&lt;Params!$E$17+((Params!$F$22-Params!$E$17)/(Params!$F$33-Params!$E$33))*($B365-Params!$E$33)),$J$2,"")</f>
        <v/>
      </c>
      <c r="K365" s="1" t="str">
        <f>IF(AND($C365&gt;=Params!$E$17+((Params!$F$22-Params!$E$17)/(Params!$F$33-Params!$E$33))*($B365-Params!$E$33),$C365&gt;=Params!$F$22+((Params!$J$20-Params!$F$22)/(Params!$J$33-Params!$F$33))*($B365-Params!$F$33),$C365&lt;Params!$E$17+((Params!$H$13-Params!$E$17)/(Params!$H$33-Params!$E$33))*($B365-Params!$E$33),$C365&lt;Params!$H$13+((Params!$J$20-Params!$H$13)/(Params!$J$33-Params!$H$33))*($B365-Params!$H$33)),$K$2,"")</f>
        <v/>
      </c>
      <c r="L365" s="1" t="str">
        <f>IF(AND($C365&gt;=Params!$H$13+((Params!$J$20-Params!$H$13)/(Params!$J$33-Params!$H$33))*($B365-Params!$H$33),$C365&gt;=Params!$J$20+((Params!$N$18-Params!$J$20)/(Params!$N$33-Params!$J$33))*($B365-Params!$J$33),$C365&lt;Params!$H$13+((Params!$K$9-Params!$H$13)/(Params!$K$33-Params!$H$33))*($B365-Params!$H$33),$C365&lt;Params!$K$9+((Params!$N$18-Params!$K$9)/(Params!$N$33-Params!$K$33))*($B365-Params!$K$33)),$L$2,"")</f>
        <v/>
      </c>
      <c r="M365" s="2" t="str">
        <f>IF(AND($C365&gt;=Params!$K$9+((Params!$N$18-Params!$K$9)/(Params!$N$33-Params!$K$33))*($B365-Params!$K$33),$C365&gt;=Params!$N$18+((Params!$Q$16-Params!$N$18)/(Params!$Q$33-Params!$N395))*($B365-Params!$Q$33),$C365&lt;Params!$K$9+((Params!$L$5-Params!$K$9)/(Params!$L$33-Params!$K$33))*($B365-Params!$K$33),$C365&lt;Params!$L$5+((Params!$Q$4-Params!$L$5)/(Params!$Q$33-Params!$L$33))*($B365-Params!$L$33),$B365&lt;Params!$Q$33),$M$2,"")</f>
        <v/>
      </c>
      <c r="N365" s="3" t="str">
        <f>IF(OR(AND($C365&gt;=Params!$A$26,$B365&gt;=Params!$A$33,$B365&lt;Params!$C$33,$C365&lt;Params!$A$18+((Params!$C$13-Params!$A$18)/(Params!$C$33-Params!$A$33))*($B365-Params!$A$33)),AND($B365&gt;=Params!$C$33,$C365&gt;Params!$C$22+((Params!$E$17-Params!$C$22)/(Params!$E$33-Params!$C$33))*($B365-Params!$C$33),$C365&lt;Params!$C$13+((Params!$E$17-Params!$C$13)/(Params!$E$33-Params!$C$33))*($B365-Params!$C$33))),$N$2,"")</f>
        <v/>
      </c>
      <c r="O365" s="1" t="str">
        <f>IF(AND($C365&gt;=Params!$C$13+((Params!$E$17-Params!$C$13)/(Params!$E$33-Params!$C$33))*($B365-Params!$C$33),$C365&gt;=Params!$E$17+((Params!$H$13-Params!$E$17)/(Params!$H$33-Params!$E$33))*($B365-Params!$E$33),$C365&lt;Params!$C$13+((Params!$D$9-Params!$C$13)/(Params!$D$33-Params!$C$33))*($B365-Params!$C$33),$C365&lt;Params!$D$9+((Params!$H$13-Params!$D$9)/(Params!$H$33-Params!$D$33))*($B365-Params!$D$33)),$O$2,"")</f>
        <v/>
      </c>
      <c r="P365" s="1" t="str">
        <f>IF(AND($C365&gt;=Params!$D$9+((Params!$H$13-Params!$D$9)/(Params!$H$33-Params!$D$33))*($B365-Params!$D$33),$C365&gt;=Params!$H$13+((Params!$K$9-Params!$H$13)/(Params!$K$33-Params!$H$33))*($B365-Params!$H$33),$C365&lt;Params!$D$9+((Params!$G$4-Params!$D$9)/(Params!$G$33-Params!$D$33))*($B365-Params!$D$33),$C365&lt;Params!$G$4+((Params!$K$9-Params!$G$4)/(Params!$K$33-Params!$G$33))*($B365-Params!$G$33)),$P$2,"")</f>
        <v/>
      </c>
      <c r="Q365" s="1" t="str">
        <f>IF(AND($C365&gt;=Params!$G$4+((Params!$K$9-Params!$G$4)/(Params!$K$33-Params!$G$33))*($B365-Params!$G$33),$C365&gt;Params!$K$9+((Params!$L$5-Params!$K$9)/(Params!$L$33-Params!$K$33))*($B365-Params!$K$33),$C365&lt;Params!$G$4+((Params!$L$5-Params!$G$4)/(Params!$L$33-Params!$G$33))*($B365-Params!$G$33)),$Q$2,"")</f>
        <v/>
      </c>
      <c r="R365" s="2" t="str">
        <f>IF(AND(OR($B365&lt;Params!$A$33,AND($B365&gt;=Params!$A$33,$B365&lt;Params!$C$33,$C365&gt;=Params!$A$18+((Params!$C$13-Params!$A$18)/(Params!$C$33-Params!$A$33))*($B365-Params!$A$33)),AND($B365&gt;=Params!$C$33,$B365&lt;Params!$D$33,$C365&gt;=Params!$C$13+((Params!$D$9-Params!$C$13)/(Params!$D$33-Params!$C$33))*($B365-Params!$C$33)),AND($B365&gt;=Params!$D$33,$C365&gt;=Params!$D$9+((Params!$G$4-Params!$D$9)/(Params!$G$33-Params!$D$33))*($B365-Params!$D$33))),$C365&lt;Params!$G$4,$B365&gt;0,$C365&gt;0),$R$2,"")</f>
        <v/>
      </c>
      <c r="S365" s="18" t="str">
        <f t="shared" si="5"/>
        <v>Basalt</v>
      </c>
      <c r="T365" s="14" t="str">
        <f>IF(AND($S365&lt;&gt;$J$2,$S365&lt;&gt;$K$2,$S365&lt;&gt;$L$2),"",
IF($S365=$J$2,IF(Data!$C365&gt;=Data!$D365+2,"Hawaiite","Potassic Trachybasalt"),
IF($S365=$K$2,IF(Data!$C365&gt;=Data!$D365+2,"Mugearite","Shoshonite"),
IF($S365=$L$2,(IF(Data!$C365&gt;=Data!$D365+2,"Benmoreite","Latite")),""))))</f>
        <v/>
      </c>
    </row>
    <row r="366" spans="1:20" x14ac:dyDescent="0.2">
      <c r="A366" s="16" t="str">
        <f>Data!$A366</f>
        <v>Dixon et al 1995</v>
      </c>
      <c r="B366" s="27">
        <f>Data!$B366</f>
        <v>50.8</v>
      </c>
      <c r="C366" s="28">
        <f>Data!$C366+Data!$D366</f>
        <v>2.83</v>
      </c>
      <c r="D366" s="1" t="str">
        <f>IF(AND(AND($B366&gt;=Params!$A$33,$B366&lt;Params!$C$33),AND($C366&gt;=Params!$A$32,$C366&lt;Params!$A$26)),$D$2,"")</f>
        <v/>
      </c>
      <c r="E366" s="1" t="str">
        <f>IF(AND(AND($B366&gt;=Params!$C$33,$B366&lt;Params!$F$33),AND($C366&gt;=Params!$C$32,$C366&lt;Params!$C$22)),$E$2,"")</f>
        <v>Basalt</v>
      </c>
      <c r="F366" s="4" t="str">
        <f>IF(AND($B366&gt;=Params!$F$33,$B366&lt;Params!$J$33,$C366&lt;Params!$F$22+((Params!$J$20-Params!$F$22)/(Params!$J$33-Params!$F$33))*($B366-Params!$F$33)),$F$2,"")</f>
        <v/>
      </c>
      <c r="G366" s="4" t="str">
        <f>IF(AND($B366&gt;=Params!$J$33,$B366&lt;Params!$N$33,$C366&lt;Params!$J$20+((Params!$N$18-Params!$J$20)/(Params!$N$33-Params!$J$33))*($B366-Params!$J$33)),$G$2,"")</f>
        <v/>
      </c>
      <c r="H366" s="4" t="str">
        <f>IF(AND($B366&gt;=Params!$N$33,$C366&lt;Params!$N$18+((Params!$Q$16-Params!$N$18)/(Params!$Q$33-Params!$N$33))*($B366-Params!$N$33),C$3&lt;Params!$Q$16+((Params!$S$32-Params!$Q$16)/(Params!$S$33-Params!$Q$33))*($B366-Params!$Q$33)),$H$2,"")</f>
        <v/>
      </c>
      <c r="I366" s="12" t="str">
        <f>IF(AND($B366&gt;=Params!$Q$33,$C366&gt;=Params!$Q$16+((Params!$S$32-Params!$Q$16)/(Params!$S$33-Params!$Q$33))*($B366-Params!$Q$33)),$I$2,"")</f>
        <v/>
      </c>
      <c r="J366" s="1" t="str">
        <f>IF(AND($C366&gt;=Params!$C$22,$C366&lt;Params!$C$22+((Params!$E$17-Params!$C$22)/(Params!$E$33-Params!$C$33))*($B366-Params!$C$33),$C366&lt;Params!$E$17+((Params!$F$22-Params!$E$17)/(Params!$F$33-Params!$E$33))*($B366-Params!$E$33)),$J$2,"")</f>
        <v/>
      </c>
      <c r="K366" s="1" t="str">
        <f>IF(AND($C366&gt;=Params!$E$17+((Params!$F$22-Params!$E$17)/(Params!$F$33-Params!$E$33))*($B366-Params!$E$33),$C366&gt;=Params!$F$22+((Params!$J$20-Params!$F$22)/(Params!$J$33-Params!$F$33))*($B366-Params!$F$33),$C366&lt;Params!$E$17+((Params!$H$13-Params!$E$17)/(Params!$H$33-Params!$E$33))*($B366-Params!$E$33),$C366&lt;Params!$H$13+((Params!$J$20-Params!$H$13)/(Params!$J$33-Params!$H$33))*($B366-Params!$H$33)),$K$2,"")</f>
        <v/>
      </c>
      <c r="L366" s="1" t="str">
        <f>IF(AND($C366&gt;=Params!$H$13+((Params!$J$20-Params!$H$13)/(Params!$J$33-Params!$H$33))*($B366-Params!$H$33),$C366&gt;=Params!$J$20+((Params!$N$18-Params!$J$20)/(Params!$N$33-Params!$J$33))*($B366-Params!$J$33),$C366&lt;Params!$H$13+((Params!$K$9-Params!$H$13)/(Params!$K$33-Params!$H$33))*($B366-Params!$H$33),$C366&lt;Params!$K$9+((Params!$N$18-Params!$K$9)/(Params!$N$33-Params!$K$33))*($B366-Params!$K$33)),$L$2,"")</f>
        <v/>
      </c>
      <c r="M366" s="2" t="str">
        <f>IF(AND($C366&gt;=Params!$K$9+((Params!$N$18-Params!$K$9)/(Params!$N$33-Params!$K$33))*($B366-Params!$K$33),$C366&gt;=Params!$N$18+((Params!$Q$16-Params!$N$18)/(Params!$Q$33-Params!$N396))*($B366-Params!$Q$33),$C366&lt;Params!$K$9+((Params!$L$5-Params!$K$9)/(Params!$L$33-Params!$K$33))*($B366-Params!$K$33),$C366&lt;Params!$L$5+((Params!$Q$4-Params!$L$5)/(Params!$Q$33-Params!$L$33))*($B366-Params!$L$33),$B366&lt;Params!$Q$33),$M$2,"")</f>
        <v/>
      </c>
      <c r="N366" s="3" t="str">
        <f>IF(OR(AND($C366&gt;=Params!$A$26,$B366&gt;=Params!$A$33,$B366&lt;Params!$C$33,$C366&lt;Params!$A$18+((Params!$C$13-Params!$A$18)/(Params!$C$33-Params!$A$33))*($B366-Params!$A$33)),AND($B366&gt;=Params!$C$33,$C366&gt;Params!$C$22+((Params!$E$17-Params!$C$22)/(Params!$E$33-Params!$C$33))*($B366-Params!$C$33),$C366&lt;Params!$C$13+((Params!$E$17-Params!$C$13)/(Params!$E$33-Params!$C$33))*($B366-Params!$C$33))),$N$2,"")</f>
        <v/>
      </c>
      <c r="O366" s="1" t="str">
        <f>IF(AND($C366&gt;=Params!$C$13+((Params!$E$17-Params!$C$13)/(Params!$E$33-Params!$C$33))*($B366-Params!$C$33),$C366&gt;=Params!$E$17+((Params!$H$13-Params!$E$17)/(Params!$H$33-Params!$E$33))*($B366-Params!$E$33),$C366&lt;Params!$C$13+((Params!$D$9-Params!$C$13)/(Params!$D$33-Params!$C$33))*($B366-Params!$C$33),$C366&lt;Params!$D$9+((Params!$H$13-Params!$D$9)/(Params!$H$33-Params!$D$33))*($B366-Params!$D$33)),$O$2,"")</f>
        <v/>
      </c>
      <c r="P366" s="1" t="str">
        <f>IF(AND($C366&gt;=Params!$D$9+((Params!$H$13-Params!$D$9)/(Params!$H$33-Params!$D$33))*($B366-Params!$D$33),$C366&gt;=Params!$H$13+((Params!$K$9-Params!$H$13)/(Params!$K$33-Params!$H$33))*($B366-Params!$H$33),$C366&lt;Params!$D$9+((Params!$G$4-Params!$D$9)/(Params!$G$33-Params!$D$33))*($B366-Params!$D$33),$C366&lt;Params!$G$4+((Params!$K$9-Params!$G$4)/(Params!$K$33-Params!$G$33))*($B366-Params!$G$33)),$P$2,"")</f>
        <v/>
      </c>
      <c r="Q366" s="1" t="str">
        <f>IF(AND($C366&gt;=Params!$G$4+((Params!$K$9-Params!$G$4)/(Params!$K$33-Params!$G$33))*($B366-Params!$G$33),$C366&gt;Params!$K$9+((Params!$L$5-Params!$K$9)/(Params!$L$33-Params!$K$33))*($B366-Params!$K$33),$C366&lt;Params!$G$4+((Params!$L$5-Params!$G$4)/(Params!$L$33-Params!$G$33))*($B366-Params!$G$33)),$Q$2,"")</f>
        <v/>
      </c>
      <c r="R366" s="2" t="str">
        <f>IF(AND(OR($B366&lt;Params!$A$33,AND($B366&gt;=Params!$A$33,$B366&lt;Params!$C$33,$C366&gt;=Params!$A$18+((Params!$C$13-Params!$A$18)/(Params!$C$33-Params!$A$33))*($B366-Params!$A$33)),AND($B366&gt;=Params!$C$33,$B366&lt;Params!$D$33,$C366&gt;=Params!$C$13+((Params!$D$9-Params!$C$13)/(Params!$D$33-Params!$C$33))*($B366-Params!$C$33)),AND($B366&gt;=Params!$D$33,$C366&gt;=Params!$D$9+((Params!$G$4-Params!$D$9)/(Params!$G$33-Params!$D$33))*($B366-Params!$D$33))),$C366&lt;Params!$G$4,$B366&gt;0,$C366&gt;0),$R$2,"")</f>
        <v/>
      </c>
      <c r="S366" s="18" t="str">
        <f t="shared" si="5"/>
        <v>Basalt</v>
      </c>
      <c r="T366" s="14" t="str">
        <f>IF(AND($S366&lt;&gt;$J$2,$S366&lt;&gt;$K$2,$S366&lt;&gt;$L$2),"",
IF($S366=$J$2,IF(Data!$C366&gt;=Data!$D366+2,"Hawaiite","Potassic Trachybasalt"),
IF($S366=$K$2,IF(Data!$C366&gt;=Data!$D366+2,"Mugearite","Shoshonite"),
IF($S366=$L$2,(IF(Data!$C366&gt;=Data!$D366+2,"Benmoreite","Latite")),""))))</f>
        <v/>
      </c>
    </row>
    <row r="367" spans="1:20" x14ac:dyDescent="0.2">
      <c r="A367" s="16" t="str">
        <f>Data!$A367</f>
        <v>Dixon et al 1995</v>
      </c>
      <c r="B367" s="27">
        <f>Data!$B367</f>
        <v>50.8</v>
      </c>
      <c r="C367" s="28">
        <f>Data!$C367+Data!$D367</f>
        <v>2.83</v>
      </c>
      <c r="D367" s="1" t="str">
        <f>IF(AND(AND($B367&gt;=Params!$A$33,$B367&lt;Params!$C$33),AND($C367&gt;=Params!$A$32,$C367&lt;Params!$A$26)),$D$2,"")</f>
        <v/>
      </c>
      <c r="E367" s="1" t="str">
        <f>IF(AND(AND($B367&gt;=Params!$C$33,$B367&lt;Params!$F$33),AND($C367&gt;=Params!$C$32,$C367&lt;Params!$C$22)),$E$2,"")</f>
        <v>Basalt</v>
      </c>
      <c r="F367" s="4" t="str">
        <f>IF(AND($B367&gt;=Params!$F$33,$B367&lt;Params!$J$33,$C367&lt;Params!$F$22+((Params!$J$20-Params!$F$22)/(Params!$J$33-Params!$F$33))*($B367-Params!$F$33)),$F$2,"")</f>
        <v/>
      </c>
      <c r="G367" s="4" t="str">
        <f>IF(AND($B367&gt;=Params!$J$33,$B367&lt;Params!$N$33,$C367&lt;Params!$J$20+((Params!$N$18-Params!$J$20)/(Params!$N$33-Params!$J$33))*($B367-Params!$J$33)),$G$2,"")</f>
        <v/>
      </c>
      <c r="H367" s="4" t="str">
        <f>IF(AND($B367&gt;=Params!$N$33,$C367&lt;Params!$N$18+((Params!$Q$16-Params!$N$18)/(Params!$Q$33-Params!$N$33))*($B367-Params!$N$33),C$3&lt;Params!$Q$16+((Params!$S$32-Params!$Q$16)/(Params!$S$33-Params!$Q$33))*($B367-Params!$Q$33)),$H$2,"")</f>
        <v/>
      </c>
      <c r="I367" s="12" t="str">
        <f>IF(AND($B367&gt;=Params!$Q$33,$C367&gt;=Params!$Q$16+((Params!$S$32-Params!$Q$16)/(Params!$S$33-Params!$Q$33))*($B367-Params!$Q$33)),$I$2,"")</f>
        <v/>
      </c>
      <c r="J367" s="1" t="str">
        <f>IF(AND($C367&gt;=Params!$C$22,$C367&lt;Params!$C$22+((Params!$E$17-Params!$C$22)/(Params!$E$33-Params!$C$33))*($B367-Params!$C$33),$C367&lt;Params!$E$17+((Params!$F$22-Params!$E$17)/(Params!$F$33-Params!$E$33))*($B367-Params!$E$33)),$J$2,"")</f>
        <v/>
      </c>
      <c r="K367" s="1" t="str">
        <f>IF(AND($C367&gt;=Params!$E$17+((Params!$F$22-Params!$E$17)/(Params!$F$33-Params!$E$33))*($B367-Params!$E$33),$C367&gt;=Params!$F$22+((Params!$J$20-Params!$F$22)/(Params!$J$33-Params!$F$33))*($B367-Params!$F$33),$C367&lt;Params!$E$17+((Params!$H$13-Params!$E$17)/(Params!$H$33-Params!$E$33))*($B367-Params!$E$33),$C367&lt;Params!$H$13+((Params!$J$20-Params!$H$13)/(Params!$J$33-Params!$H$33))*($B367-Params!$H$33)),$K$2,"")</f>
        <v/>
      </c>
      <c r="L367" s="1" t="str">
        <f>IF(AND($C367&gt;=Params!$H$13+((Params!$J$20-Params!$H$13)/(Params!$J$33-Params!$H$33))*($B367-Params!$H$33),$C367&gt;=Params!$J$20+((Params!$N$18-Params!$J$20)/(Params!$N$33-Params!$J$33))*($B367-Params!$J$33),$C367&lt;Params!$H$13+((Params!$K$9-Params!$H$13)/(Params!$K$33-Params!$H$33))*($B367-Params!$H$33),$C367&lt;Params!$K$9+((Params!$N$18-Params!$K$9)/(Params!$N$33-Params!$K$33))*($B367-Params!$K$33)),$L$2,"")</f>
        <v/>
      </c>
      <c r="M367" s="2" t="str">
        <f>IF(AND($C367&gt;=Params!$K$9+((Params!$N$18-Params!$K$9)/(Params!$N$33-Params!$K$33))*($B367-Params!$K$33),$C367&gt;=Params!$N$18+((Params!$Q$16-Params!$N$18)/(Params!$Q$33-Params!$N397))*($B367-Params!$Q$33),$C367&lt;Params!$K$9+((Params!$L$5-Params!$K$9)/(Params!$L$33-Params!$K$33))*($B367-Params!$K$33),$C367&lt;Params!$L$5+((Params!$Q$4-Params!$L$5)/(Params!$Q$33-Params!$L$33))*($B367-Params!$L$33),$B367&lt;Params!$Q$33),$M$2,"")</f>
        <v/>
      </c>
      <c r="N367" s="3" t="str">
        <f>IF(OR(AND($C367&gt;=Params!$A$26,$B367&gt;=Params!$A$33,$B367&lt;Params!$C$33,$C367&lt;Params!$A$18+((Params!$C$13-Params!$A$18)/(Params!$C$33-Params!$A$33))*($B367-Params!$A$33)),AND($B367&gt;=Params!$C$33,$C367&gt;Params!$C$22+((Params!$E$17-Params!$C$22)/(Params!$E$33-Params!$C$33))*($B367-Params!$C$33),$C367&lt;Params!$C$13+((Params!$E$17-Params!$C$13)/(Params!$E$33-Params!$C$33))*($B367-Params!$C$33))),$N$2,"")</f>
        <v/>
      </c>
      <c r="O367" s="1" t="str">
        <f>IF(AND($C367&gt;=Params!$C$13+((Params!$E$17-Params!$C$13)/(Params!$E$33-Params!$C$33))*($B367-Params!$C$33),$C367&gt;=Params!$E$17+((Params!$H$13-Params!$E$17)/(Params!$H$33-Params!$E$33))*($B367-Params!$E$33),$C367&lt;Params!$C$13+((Params!$D$9-Params!$C$13)/(Params!$D$33-Params!$C$33))*($B367-Params!$C$33),$C367&lt;Params!$D$9+((Params!$H$13-Params!$D$9)/(Params!$H$33-Params!$D$33))*($B367-Params!$D$33)),$O$2,"")</f>
        <v/>
      </c>
      <c r="P367" s="1" t="str">
        <f>IF(AND($C367&gt;=Params!$D$9+((Params!$H$13-Params!$D$9)/(Params!$H$33-Params!$D$33))*($B367-Params!$D$33),$C367&gt;=Params!$H$13+((Params!$K$9-Params!$H$13)/(Params!$K$33-Params!$H$33))*($B367-Params!$H$33),$C367&lt;Params!$D$9+((Params!$G$4-Params!$D$9)/(Params!$G$33-Params!$D$33))*($B367-Params!$D$33),$C367&lt;Params!$G$4+((Params!$K$9-Params!$G$4)/(Params!$K$33-Params!$G$33))*($B367-Params!$G$33)),$P$2,"")</f>
        <v/>
      </c>
      <c r="Q367" s="1" t="str">
        <f>IF(AND($C367&gt;=Params!$G$4+((Params!$K$9-Params!$G$4)/(Params!$K$33-Params!$G$33))*($B367-Params!$G$33),$C367&gt;Params!$K$9+((Params!$L$5-Params!$K$9)/(Params!$L$33-Params!$K$33))*($B367-Params!$K$33),$C367&lt;Params!$G$4+((Params!$L$5-Params!$G$4)/(Params!$L$33-Params!$G$33))*($B367-Params!$G$33)),$Q$2,"")</f>
        <v/>
      </c>
      <c r="R367" s="2" t="str">
        <f>IF(AND(OR($B367&lt;Params!$A$33,AND($B367&gt;=Params!$A$33,$B367&lt;Params!$C$33,$C367&gt;=Params!$A$18+((Params!$C$13-Params!$A$18)/(Params!$C$33-Params!$A$33))*($B367-Params!$A$33)),AND($B367&gt;=Params!$C$33,$B367&lt;Params!$D$33,$C367&gt;=Params!$C$13+((Params!$D$9-Params!$C$13)/(Params!$D$33-Params!$C$33))*($B367-Params!$C$33)),AND($B367&gt;=Params!$D$33,$C367&gt;=Params!$D$9+((Params!$G$4-Params!$D$9)/(Params!$G$33-Params!$D$33))*($B367-Params!$D$33))),$C367&lt;Params!$G$4,$B367&gt;0,$C367&gt;0),$R$2,"")</f>
        <v/>
      </c>
      <c r="S367" s="18" t="str">
        <f t="shared" si="5"/>
        <v>Basalt</v>
      </c>
      <c r="T367" s="14" t="str">
        <f>IF(AND($S367&lt;&gt;$J$2,$S367&lt;&gt;$K$2,$S367&lt;&gt;$L$2),"",
IF($S367=$J$2,IF(Data!$C367&gt;=Data!$D367+2,"Hawaiite","Potassic Trachybasalt"),
IF($S367=$K$2,IF(Data!$C367&gt;=Data!$D367+2,"Mugearite","Shoshonite"),
IF($S367=$L$2,(IF(Data!$C367&gt;=Data!$D367+2,"Benmoreite","Latite")),""))))</f>
        <v/>
      </c>
    </row>
    <row r="368" spans="1:20" x14ac:dyDescent="0.2">
      <c r="A368" s="16" t="str">
        <f>Data!$A368</f>
        <v>Dixon et al 1995</v>
      </c>
      <c r="B368" s="27">
        <f>Data!$B368</f>
        <v>50.8</v>
      </c>
      <c r="C368" s="28">
        <f>Data!$C368+Data!$D368</f>
        <v>2.83</v>
      </c>
      <c r="D368" s="1" t="str">
        <f>IF(AND(AND($B368&gt;=Params!$A$33,$B368&lt;Params!$C$33),AND($C368&gt;=Params!$A$32,$C368&lt;Params!$A$26)),$D$2,"")</f>
        <v/>
      </c>
      <c r="E368" s="1" t="str">
        <f>IF(AND(AND($B368&gt;=Params!$C$33,$B368&lt;Params!$F$33),AND($C368&gt;=Params!$C$32,$C368&lt;Params!$C$22)),$E$2,"")</f>
        <v>Basalt</v>
      </c>
      <c r="F368" s="4" t="str">
        <f>IF(AND($B368&gt;=Params!$F$33,$B368&lt;Params!$J$33,$C368&lt;Params!$F$22+((Params!$J$20-Params!$F$22)/(Params!$J$33-Params!$F$33))*($B368-Params!$F$33)),$F$2,"")</f>
        <v/>
      </c>
      <c r="G368" s="4" t="str">
        <f>IF(AND($B368&gt;=Params!$J$33,$B368&lt;Params!$N$33,$C368&lt;Params!$J$20+((Params!$N$18-Params!$J$20)/(Params!$N$33-Params!$J$33))*($B368-Params!$J$33)),$G$2,"")</f>
        <v/>
      </c>
      <c r="H368" s="4" t="str">
        <f>IF(AND($B368&gt;=Params!$N$33,$C368&lt;Params!$N$18+((Params!$Q$16-Params!$N$18)/(Params!$Q$33-Params!$N$33))*($B368-Params!$N$33),C$3&lt;Params!$Q$16+((Params!$S$32-Params!$Q$16)/(Params!$S$33-Params!$Q$33))*($B368-Params!$Q$33)),$H$2,"")</f>
        <v/>
      </c>
      <c r="I368" s="12" t="str">
        <f>IF(AND($B368&gt;=Params!$Q$33,$C368&gt;=Params!$Q$16+((Params!$S$32-Params!$Q$16)/(Params!$S$33-Params!$Q$33))*($B368-Params!$Q$33)),$I$2,"")</f>
        <v/>
      </c>
      <c r="J368" s="1" t="str">
        <f>IF(AND($C368&gt;=Params!$C$22,$C368&lt;Params!$C$22+((Params!$E$17-Params!$C$22)/(Params!$E$33-Params!$C$33))*($B368-Params!$C$33),$C368&lt;Params!$E$17+((Params!$F$22-Params!$E$17)/(Params!$F$33-Params!$E$33))*($B368-Params!$E$33)),$J$2,"")</f>
        <v/>
      </c>
      <c r="K368" s="1" t="str">
        <f>IF(AND($C368&gt;=Params!$E$17+((Params!$F$22-Params!$E$17)/(Params!$F$33-Params!$E$33))*($B368-Params!$E$33),$C368&gt;=Params!$F$22+((Params!$J$20-Params!$F$22)/(Params!$J$33-Params!$F$33))*($B368-Params!$F$33),$C368&lt;Params!$E$17+((Params!$H$13-Params!$E$17)/(Params!$H$33-Params!$E$33))*($B368-Params!$E$33),$C368&lt;Params!$H$13+((Params!$J$20-Params!$H$13)/(Params!$J$33-Params!$H$33))*($B368-Params!$H$33)),$K$2,"")</f>
        <v/>
      </c>
      <c r="L368" s="1" t="str">
        <f>IF(AND($C368&gt;=Params!$H$13+((Params!$J$20-Params!$H$13)/(Params!$J$33-Params!$H$33))*($B368-Params!$H$33),$C368&gt;=Params!$J$20+((Params!$N$18-Params!$J$20)/(Params!$N$33-Params!$J$33))*($B368-Params!$J$33),$C368&lt;Params!$H$13+((Params!$K$9-Params!$H$13)/(Params!$K$33-Params!$H$33))*($B368-Params!$H$33),$C368&lt;Params!$K$9+((Params!$N$18-Params!$K$9)/(Params!$N$33-Params!$K$33))*($B368-Params!$K$33)),$L$2,"")</f>
        <v/>
      </c>
      <c r="M368" s="2" t="str">
        <f>IF(AND($C368&gt;=Params!$K$9+((Params!$N$18-Params!$K$9)/(Params!$N$33-Params!$K$33))*($B368-Params!$K$33),$C368&gt;=Params!$N$18+((Params!$Q$16-Params!$N$18)/(Params!$Q$33-Params!$N398))*($B368-Params!$Q$33),$C368&lt;Params!$K$9+((Params!$L$5-Params!$K$9)/(Params!$L$33-Params!$K$33))*($B368-Params!$K$33),$C368&lt;Params!$L$5+((Params!$Q$4-Params!$L$5)/(Params!$Q$33-Params!$L$33))*($B368-Params!$L$33),$B368&lt;Params!$Q$33),$M$2,"")</f>
        <v/>
      </c>
      <c r="N368" s="3" t="str">
        <f>IF(OR(AND($C368&gt;=Params!$A$26,$B368&gt;=Params!$A$33,$B368&lt;Params!$C$33,$C368&lt;Params!$A$18+((Params!$C$13-Params!$A$18)/(Params!$C$33-Params!$A$33))*($B368-Params!$A$33)),AND($B368&gt;=Params!$C$33,$C368&gt;Params!$C$22+((Params!$E$17-Params!$C$22)/(Params!$E$33-Params!$C$33))*($B368-Params!$C$33),$C368&lt;Params!$C$13+((Params!$E$17-Params!$C$13)/(Params!$E$33-Params!$C$33))*($B368-Params!$C$33))),$N$2,"")</f>
        <v/>
      </c>
      <c r="O368" s="1" t="str">
        <f>IF(AND($C368&gt;=Params!$C$13+((Params!$E$17-Params!$C$13)/(Params!$E$33-Params!$C$33))*($B368-Params!$C$33),$C368&gt;=Params!$E$17+((Params!$H$13-Params!$E$17)/(Params!$H$33-Params!$E$33))*($B368-Params!$E$33),$C368&lt;Params!$C$13+((Params!$D$9-Params!$C$13)/(Params!$D$33-Params!$C$33))*($B368-Params!$C$33),$C368&lt;Params!$D$9+((Params!$H$13-Params!$D$9)/(Params!$H$33-Params!$D$33))*($B368-Params!$D$33)),$O$2,"")</f>
        <v/>
      </c>
      <c r="P368" s="1" t="str">
        <f>IF(AND($C368&gt;=Params!$D$9+((Params!$H$13-Params!$D$9)/(Params!$H$33-Params!$D$33))*($B368-Params!$D$33),$C368&gt;=Params!$H$13+((Params!$K$9-Params!$H$13)/(Params!$K$33-Params!$H$33))*($B368-Params!$H$33),$C368&lt;Params!$D$9+((Params!$G$4-Params!$D$9)/(Params!$G$33-Params!$D$33))*($B368-Params!$D$33),$C368&lt;Params!$G$4+((Params!$K$9-Params!$G$4)/(Params!$K$33-Params!$G$33))*($B368-Params!$G$33)),$P$2,"")</f>
        <v/>
      </c>
      <c r="Q368" s="1" t="str">
        <f>IF(AND($C368&gt;=Params!$G$4+((Params!$K$9-Params!$G$4)/(Params!$K$33-Params!$G$33))*($B368-Params!$G$33),$C368&gt;Params!$K$9+((Params!$L$5-Params!$K$9)/(Params!$L$33-Params!$K$33))*($B368-Params!$K$33),$C368&lt;Params!$G$4+((Params!$L$5-Params!$G$4)/(Params!$L$33-Params!$G$33))*($B368-Params!$G$33)),$Q$2,"")</f>
        <v/>
      </c>
      <c r="R368" s="2" t="str">
        <f>IF(AND(OR($B368&lt;Params!$A$33,AND($B368&gt;=Params!$A$33,$B368&lt;Params!$C$33,$C368&gt;=Params!$A$18+((Params!$C$13-Params!$A$18)/(Params!$C$33-Params!$A$33))*($B368-Params!$A$33)),AND($B368&gt;=Params!$C$33,$B368&lt;Params!$D$33,$C368&gt;=Params!$C$13+((Params!$D$9-Params!$C$13)/(Params!$D$33-Params!$C$33))*($B368-Params!$C$33)),AND($B368&gt;=Params!$D$33,$C368&gt;=Params!$D$9+((Params!$G$4-Params!$D$9)/(Params!$G$33-Params!$D$33))*($B368-Params!$D$33))),$C368&lt;Params!$G$4,$B368&gt;0,$C368&gt;0),$R$2,"")</f>
        <v/>
      </c>
      <c r="S368" s="18" t="str">
        <f t="shared" si="5"/>
        <v>Basalt</v>
      </c>
      <c r="T368" s="14" t="str">
        <f>IF(AND($S368&lt;&gt;$J$2,$S368&lt;&gt;$K$2,$S368&lt;&gt;$L$2),"",
IF($S368=$J$2,IF(Data!$C368&gt;=Data!$D368+2,"Hawaiite","Potassic Trachybasalt"),
IF($S368=$K$2,IF(Data!$C368&gt;=Data!$D368+2,"Mugearite","Shoshonite"),
IF($S368=$L$2,(IF(Data!$C368&gt;=Data!$D368+2,"Benmoreite","Latite")),""))))</f>
        <v/>
      </c>
    </row>
    <row r="369" spans="1:20" x14ac:dyDescent="0.2">
      <c r="A369" s="16" t="str">
        <f>Data!$A369</f>
        <v>Dixon et al 1995</v>
      </c>
      <c r="B369" s="27">
        <f>Data!$B369</f>
        <v>50.8</v>
      </c>
      <c r="C369" s="28">
        <f>Data!$C369+Data!$D369</f>
        <v>2.83</v>
      </c>
      <c r="D369" s="1" t="str">
        <f>IF(AND(AND($B369&gt;=Params!$A$33,$B369&lt;Params!$C$33),AND($C369&gt;=Params!$A$32,$C369&lt;Params!$A$26)),$D$2,"")</f>
        <v/>
      </c>
      <c r="E369" s="1" t="str">
        <f>IF(AND(AND($B369&gt;=Params!$C$33,$B369&lt;Params!$F$33),AND($C369&gt;=Params!$C$32,$C369&lt;Params!$C$22)),$E$2,"")</f>
        <v>Basalt</v>
      </c>
      <c r="F369" s="4" t="str">
        <f>IF(AND($B369&gt;=Params!$F$33,$B369&lt;Params!$J$33,$C369&lt;Params!$F$22+((Params!$J$20-Params!$F$22)/(Params!$J$33-Params!$F$33))*($B369-Params!$F$33)),$F$2,"")</f>
        <v/>
      </c>
      <c r="G369" s="4" t="str">
        <f>IF(AND($B369&gt;=Params!$J$33,$B369&lt;Params!$N$33,$C369&lt;Params!$J$20+((Params!$N$18-Params!$J$20)/(Params!$N$33-Params!$J$33))*($B369-Params!$J$33)),$G$2,"")</f>
        <v/>
      </c>
      <c r="H369" s="4" t="str">
        <f>IF(AND($B369&gt;=Params!$N$33,$C369&lt;Params!$N$18+((Params!$Q$16-Params!$N$18)/(Params!$Q$33-Params!$N$33))*($B369-Params!$N$33),C$3&lt;Params!$Q$16+((Params!$S$32-Params!$Q$16)/(Params!$S$33-Params!$Q$33))*($B369-Params!$Q$33)),$H$2,"")</f>
        <v/>
      </c>
      <c r="I369" s="12" t="str">
        <f>IF(AND($B369&gt;=Params!$Q$33,$C369&gt;=Params!$Q$16+((Params!$S$32-Params!$Q$16)/(Params!$S$33-Params!$Q$33))*($B369-Params!$Q$33)),$I$2,"")</f>
        <v/>
      </c>
      <c r="J369" s="1" t="str">
        <f>IF(AND($C369&gt;=Params!$C$22,$C369&lt;Params!$C$22+((Params!$E$17-Params!$C$22)/(Params!$E$33-Params!$C$33))*($B369-Params!$C$33),$C369&lt;Params!$E$17+((Params!$F$22-Params!$E$17)/(Params!$F$33-Params!$E$33))*($B369-Params!$E$33)),$J$2,"")</f>
        <v/>
      </c>
      <c r="K369" s="1" t="str">
        <f>IF(AND($C369&gt;=Params!$E$17+((Params!$F$22-Params!$E$17)/(Params!$F$33-Params!$E$33))*($B369-Params!$E$33),$C369&gt;=Params!$F$22+((Params!$J$20-Params!$F$22)/(Params!$J$33-Params!$F$33))*($B369-Params!$F$33),$C369&lt;Params!$E$17+((Params!$H$13-Params!$E$17)/(Params!$H$33-Params!$E$33))*($B369-Params!$E$33),$C369&lt;Params!$H$13+((Params!$J$20-Params!$H$13)/(Params!$J$33-Params!$H$33))*($B369-Params!$H$33)),$K$2,"")</f>
        <v/>
      </c>
      <c r="L369" s="1" t="str">
        <f>IF(AND($C369&gt;=Params!$H$13+((Params!$J$20-Params!$H$13)/(Params!$J$33-Params!$H$33))*($B369-Params!$H$33),$C369&gt;=Params!$J$20+((Params!$N$18-Params!$J$20)/(Params!$N$33-Params!$J$33))*($B369-Params!$J$33),$C369&lt;Params!$H$13+((Params!$K$9-Params!$H$13)/(Params!$K$33-Params!$H$33))*($B369-Params!$H$33),$C369&lt;Params!$K$9+((Params!$N$18-Params!$K$9)/(Params!$N$33-Params!$K$33))*($B369-Params!$K$33)),$L$2,"")</f>
        <v/>
      </c>
      <c r="M369" s="2" t="str">
        <f>IF(AND($C369&gt;=Params!$K$9+((Params!$N$18-Params!$K$9)/(Params!$N$33-Params!$K$33))*($B369-Params!$K$33),$C369&gt;=Params!$N$18+((Params!$Q$16-Params!$N$18)/(Params!$Q$33-Params!$N399))*($B369-Params!$Q$33),$C369&lt;Params!$K$9+((Params!$L$5-Params!$K$9)/(Params!$L$33-Params!$K$33))*($B369-Params!$K$33),$C369&lt;Params!$L$5+((Params!$Q$4-Params!$L$5)/(Params!$Q$33-Params!$L$33))*($B369-Params!$L$33),$B369&lt;Params!$Q$33),$M$2,"")</f>
        <v/>
      </c>
      <c r="N369" s="3" t="str">
        <f>IF(OR(AND($C369&gt;=Params!$A$26,$B369&gt;=Params!$A$33,$B369&lt;Params!$C$33,$C369&lt;Params!$A$18+((Params!$C$13-Params!$A$18)/(Params!$C$33-Params!$A$33))*($B369-Params!$A$33)),AND($B369&gt;=Params!$C$33,$C369&gt;Params!$C$22+((Params!$E$17-Params!$C$22)/(Params!$E$33-Params!$C$33))*($B369-Params!$C$33),$C369&lt;Params!$C$13+((Params!$E$17-Params!$C$13)/(Params!$E$33-Params!$C$33))*($B369-Params!$C$33))),$N$2,"")</f>
        <v/>
      </c>
      <c r="O369" s="1" t="str">
        <f>IF(AND($C369&gt;=Params!$C$13+((Params!$E$17-Params!$C$13)/(Params!$E$33-Params!$C$33))*($B369-Params!$C$33),$C369&gt;=Params!$E$17+((Params!$H$13-Params!$E$17)/(Params!$H$33-Params!$E$33))*($B369-Params!$E$33),$C369&lt;Params!$C$13+((Params!$D$9-Params!$C$13)/(Params!$D$33-Params!$C$33))*($B369-Params!$C$33),$C369&lt;Params!$D$9+((Params!$H$13-Params!$D$9)/(Params!$H$33-Params!$D$33))*($B369-Params!$D$33)),$O$2,"")</f>
        <v/>
      </c>
      <c r="P369" s="1" t="str">
        <f>IF(AND($C369&gt;=Params!$D$9+((Params!$H$13-Params!$D$9)/(Params!$H$33-Params!$D$33))*($B369-Params!$D$33),$C369&gt;=Params!$H$13+((Params!$K$9-Params!$H$13)/(Params!$K$33-Params!$H$33))*($B369-Params!$H$33),$C369&lt;Params!$D$9+((Params!$G$4-Params!$D$9)/(Params!$G$33-Params!$D$33))*($B369-Params!$D$33),$C369&lt;Params!$G$4+((Params!$K$9-Params!$G$4)/(Params!$K$33-Params!$G$33))*($B369-Params!$G$33)),$P$2,"")</f>
        <v/>
      </c>
      <c r="Q369" s="1" t="str">
        <f>IF(AND($C369&gt;=Params!$G$4+((Params!$K$9-Params!$G$4)/(Params!$K$33-Params!$G$33))*($B369-Params!$G$33),$C369&gt;Params!$K$9+((Params!$L$5-Params!$K$9)/(Params!$L$33-Params!$K$33))*($B369-Params!$K$33),$C369&lt;Params!$G$4+((Params!$L$5-Params!$G$4)/(Params!$L$33-Params!$G$33))*($B369-Params!$G$33)),$Q$2,"")</f>
        <v/>
      </c>
      <c r="R369" s="2" t="str">
        <f>IF(AND(OR($B369&lt;Params!$A$33,AND($B369&gt;=Params!$A$33,$B369&lt;Params!$C$33,$C369&gt;=Params!$A$18+((Params!$C$13-Params!$A$18)/(Params!$C$33-Params!$A$33))*($B369-Params!$A$33)),AND($B369&gt;=Params!$C$33,$B369&lt;Params!$D$33,$C369&gt;=Params!$C$13+((Params!$D$9-Params!$C$13)/(Params!$D$33-Params!$C$33))*($B369-Params!$C$33)),AND($B369&gt;=Params!$D$33,$C369&gt;=Params!$D$9+((Params!$G$4-Params!$D$9)/(Params!$G$33-Params!$D$33))*($B369-Params!$D$33))),$C369&lt;Params!$G$4,$B369&gt;0,$C369&gt;0),$R$2,"")</f>
        <v/>
      </c>
      <c r="S369" s="18" t="str">
        <f t="shared" si="5"/>
        <v>Basalt</v>
      </c>
      <c r="T369" s="14" t="str">
        <f>IF(AND($S369&lt;&gt;$J$2,$S369&lt;&gt;$K$2,$S369&lt;&gt;$L$2),"",
IF($S369=$J$2,IF(Data!$C369&gt;=Data!$D369+2,"Hawaiite","Potassic Trachybasalt"),
IF($S369=$K$2,IF(Data!$C369&gt;=Data!$D369+2,"Mugearite","Shoshonite"),
IF($S369=$L$2,(IF(Data!$C369&gt;=Data!$D369+2,"Benmoreite","Latite")),""))))</f>
        <v/>
      </c>
    </row>
    <row r="370" spans="1:20" x14ac:dyDescent="0.2">
      <c r="A370" s="16" t="str">
        <f>Data!$A370</f>
        <v>Dixon et al 1995</v>
      </c>
      <c r="B370" s="27">
        <f>Data!$B370</f>
        <v>50.8</v>
      </c>
      <c r="C370" s="28">
        <f>Data!$C370+Data!$D370</f>
        <v>2.83</v>
      </c>
      <c r="D370" s="1" t="str">
        <f>IF(AND(AND($B370&gt;=Params!$A$33,$B370&lt;Params!$C$33),AND($C370&gt;=Params!$A$32,$C370&lt;Params!$A$26)),$D$2,"")</f>
        <v/>
      </c>
      <c r="E370" s="1" t="str">
        <f>IF(AND(AND($B370&gt;=Params!$C$33,$B370&lt;Params!$F$33),AND($C370&gt;=Params!$C$32,$C370&lt;Params!$C$22)),$E$2,"")</f>
        <v>Basalt</v>
      </c>
      <c r="F370" s="4" t="str">
        <f>IF(AND($B370&gt;=Params!$F$33,$B370&lt;Params!$J$33,$C370&lt;Params!$F$22+((Params!$J$20-Params!$F$22)/(Params!$J$33-Params!$F$33))*($B370-Params!$F$33)),$F$2,"")</f>
        <v/>
      </c>
      <c r="G370" s="4" t="str">
        <f>IF(AND($B370&gt;=Params!$J$33,$B370&lt;Params!$N$33,$C370&lt;Params!$J$20+((Params!$N$18-Params!$J$20)/(Params!$N$33-Params!$J$33))*($B370-Params!$J$33)),$G$2,"")</f>
        <v/>
      </c>
      <c r="H370" s="4" t="str">
        <f>IF(AND($B370&gt;=Params!$N$33,$C370&lt;Params!$N$18+((Params!$Q$16-Params!$N$18)/(Params!$Q$33-Params!$N$33))*($B370-Params!$N$33),C$3&lt;Params!$Q$16+((Params!$S$32-Params!$Q$16)/(Params!$S$33-Params!$Q$33))*($B370-Params!$Q$33)),$H$2,"")</f>
        <v/>
      </c>
      <c r="I370" s="12" t="str">
        <f>IF(AND($B370&gt;=Params!$Q$33,$C370&gt;=Params!$Q$16+((Params!$S$32-Params!$Q$16)/(Params!$S$33-Params!$Q$33))*($B370-Params!$Q$33)),$I$2,"")</f>
        <v/>
      </c>
      <c r="J370" s="1" t="str">
        <f>IF(AND($C370&gt;=Params!$C$22,$C370&lt;Params!$C$22+((Params!$E$17-Params!$C$22)/(Params!$E$33-Params!$C$33))*($B370-Params!$C$33),$C370&lt;Params!$E$17+((Params!$F$22-Params!$E$17)/(Params!$F$33-Params!$E$33))*($B370-Params!$E$33)),$J$2,"")</f>
        <v/>
      </c>
      <c r="K370" s="1" t="str">
        <f>IF(AND($C370&gt;=Params!$E$17+((Params!$F$22-Params!$E$17)/(Params!$F$33-Params!$E$33))*($B370-Params!$E$33),$C370&gt;=Params!$F$22+((Params!$J$20-Params!$F$22)/(Params!$J$33-Params!$F$33))*($B370-Params!$F$33),$C370&lt;Params!$E$17+((Params!$H$13-Params!$E$17)/(Params!$H$33-Params!$E$33))*($B370-Params!$E$33),$C370&lt;Params!$H$13+((Params!$J$20-Params!$H$13)/(Params!$J$33-Params!$H$33))*($B370-Params!$H$33)),$K$2,"")</f>
        <v/>
      </c>
      <c r="L370" s="1" t="str">
        <f>IF(AND($C370&gt;=Params!$H$13+((Params!$J$20-Params!$H$13)/(Params!$J$33-Params!$H$33))*($B370-Params!$H$33),$C370&gt;=Params!$J$20+((Params!$N$18-Params!$J$20)/(Params!$N$33-Params!$J$33))*($B370-Params!$J$33),$C370&lt;Params!$H$13+((Params!$K$9-Params!$H$13)/(Params!$K$33-Params!$H$33))*($B370-Params!$H$33),$C370&lt;Params!$K$9+((Params!$N$18-Params!$K$9)/(Params!$N$33-Params!$K$33))*($B370-Params!$K$33)),$L$2,"")</f>
        <v/>
      </c>
      <c r="M370" s="2" t="str">
        <f>IF(AND($C370&gt;=Params!$K$9+((Params!$N$18-Params!$K$9)/(Params!$N$33-Params!$K$33))*($B370-Params!$K$33),$C370&gt;=Params!$N$18+((Params!$Q$16-Params!$N$18)/(Params!$Q$33-Params!$N400))*($B370-Params!$Q$33),$C370&lt;Params!$K$9+((Params!$L$5-Params!$K$9)/(Params!$L$33-Params!$K$33))*($B370-Params!$K$33),$C370&lt;Params!$L$5+((Params!$Q$4-Params!$L$5)/(Params!$Q$33-Params!$L$33))*($B370-Params!$L$33),$B370&lt;Params!$Q$33),$M$2,"")</f>
        <v/>
      </c>
      <c r="N370" s="3" t="str">
        <f>IF(OR(AND($C370&gt;=Params!$A$26,$B370&gt;=Params!$A$33,$B370&lt;Params!$C$33,$C370&lt;Params!$A$18+((Params!$C$13-Params!$A$18)/(Params!$C$33-Params!$A$33))*($B370-Params!$A$33)),AND($B370&gt;=Params!$C$33,$C370&gt;Params!$C$22+((Params!$E$17-Params!$C$22)/(Params!$E$33-Params!$C$33))*($B370-Params!$C$33),$C370&lt;Params!$C$13+((Params!$E$17-Params!$C$13)/(Params!$E$33-Params!$C$33))*($B370-Params!$C$33))),$N$2,"")</f>
        <v/>
      </c>
      <c r="O370" s="1" t="str">
        <f>IF(AND($C370&gt;=Params!$C$13+((Params!$E$17-Params!$C$13)/(Params!$E$33-Params!$C$33))*($B370-Params!$C$33),$C370&gt;=Params!$E$17+((Params!$H$13-Params!$E$17)/(Params!$H$33-Params!$E$33))*($B370-Params!$E$33),$C370&lt;Params!$C$13+((Params!$D$9-Params!$C$13)/(Params!$D$33-Params!$C$33))*($B370-Params!$C$33),$C370&lt;Params!$D$9+((Params!$H$13-Params!$D$9)/(Params!$H$33-Params!$D$33))*($B370-Params!$D$33)),$O$2,"")</f>
        <v/>
      </c>
      <c r="P370" s="1" t="str">
        <f>IF(AND($C370&gt;=Params!$D$9+((Params!$H$13-Params!$D$9)/(Params!$H$33-Params!$D$33))*($B370-Params!$D$33),$C370&gt;=Params!$H$13+((Params!$K$9-Params!$H$13)/(Params!$K$33-Params!$H$33))*($B370-Params!$H$33),$C370&lt;Params!$D$9+((Params!$G$4-Params!$D$9)/(Params!$G$33-Params!$D$33))*($B370-Params!$D$33),$C370&lt;Params!$G$4+((Params!$K$9-Params!$G$4)/(Params!$K$33-Params!$G$33))*($B370-Params!$G$33)),$P$2,"")</f>
        <v/>
      </c>
      <c r="Q370" s="1" t="str">
        <f>IF(AND($C370&gt;=Params!$G$4+((Params!$K$9-Params!$G$4)/(Params!$K$33-Params!$G$33))*($B370-Params!$G$33),$C370&gt;Params!$K$9+((Params!$L$5-Params!$K$9)/(Params!$L$33-Params!$K$33))*($B370-Params!$K$33),$C370&lt;Params!$G$4+((Params!$L$5-Params!$G$4)/(Params!$L$33-Params!$G$33))*($B370-Params!$G$33)),$Q$2,"")</f>
        <v/>
      </c>
      <c r="R370" s="2" t="str">
        <f>IF(AND(OR($B370&lt;Params!$A$33,AND($B370&gt;=Params!$A$33,$B370&lt;Params!$C$33,$C370&gt;=Params!$A$18+((Params!$C$13-Params!$A$18)/(Params!$C$33-Params!$A$33))*($B370-Params!$A$33)),AND($B370&gt;=Params!$C$33,$B370&lt;Params!$D$33,$C370&gt;=Params!$C$13+((Params!$D$9-Params!$C$13)/(Params!$D$33-Params!$C$33))*($B370-Params!$C$33)),AND($B370&gt;=Params!$D$33,$C370&gt;=Params!$D$9+((Params!$G$4-Params!$D$9)/(Params!$G$33-Params!$D$33))*($B370-Params!$D$33))),$C370&lt;Params!$G$4,$B370&gt;0,$C370&gt;0),$R$2,"")</f>
        <v/>
      </c>
      <c r="S370" s="18" t="str">
        <f t="shared" si="5"/>
        <v>Basalt</v>
      </c>
      <c r="T370" s="14" t="str">
        <f>IF(AND($S370&lt;&gt;$J$2,$S370&lt;&gt;$K$2,$S370&lt;&gt;$L$2),"",
IF($S370=$J$2,IF(Data!$C370&gt;=Data!$D370+2,"Hawaiite","Potassic Trachybasalt"),
IF($S370=$K$2,IF(Data!$C370&gt;=Data!$D370+2,"Mugearite","Shoshonite"),
IF($S370=$L$2,(IF(Data!$C370&gt;=Data!$D370+2,"Benmoreite","Latite")),""))))</f>
        <v/>
      </c>
    </row>
    <row r="371" spans="1:20" x14ac:dyDescent="0.2">
      <c r="A371" s="16" t="str">
        <f>Data!$A371</f>
        <v>Dixon et al 1995</v>
      </c>
      <c r="B371" s="27">
        <f>Data!$B371</f>
        <v>50.8</v>
      </c>
      <c r="C371" s="28">
        <f>Data!$C371+Data!$D371</f>
        <v>2.83</v>
      </c>
      <c r="D371" s="1" t="str">
        <f>IF(AND(AND($B371&gt;=Params!$A$33,$B371&lt;Params!$C$33),AND($C371&gt;=Params!$A$32,$C371&lt;Params!$A$26)),$D$2,"")</f>
        <v/>
      </c>
      <c r="E371" s="1" t="str">
        <f>IF(AND(AND($B371&gt;=Params!$C$33,$B371&lt;Params!$F$33),AND($C371&gt;=Params!$C$32,$C371&lt;Params!$C$22)),$E$2,"")</f>
        <v>Basalt</v>
      </c>
      <c r="F371" s="4" t="str">
        <f>IF(AND($B371&gt;=Params!$F$33,$B371&lt;Params!$J$33,$C371&lt;Params!$F$22+((Params!$J$20-Params!$F$22)/(Params!$J$33-Params!$F$33))*($B371-Params!$F$33)),$F$2,"")</f>
        <v/>
      </c>
      <c r="G371" s="4" t="str">
        <f>IF(AND($B371&gt;=Params!$J$33,$B371&lt;Params!$N$33,$C371&lt;Params!$J$20+((Params!$N$18-Params!$J$20)/(Params!$N$33-Params!$J$33))*($B371-Params!$J$33)),$G$2,"")</f>
        <v/>
      </c>
      <c r="H371" s="4" t="str">
        <f>IF(AND($B371&gt;=Params!$N$33,$C371&lt;Params!$N$18+((Params!$Q$16-Params!$N$18)/(Params!$Q$33-Params!$N$33))*($B371-Params!$N$33),C$3&lt;Params!$Q$16+((Params!$S$32-Params!$Q$16)/(Params!$S$33-Params!$Q$33))*($B371-Params!$Q$33)),$H$2,"")</f>
        <v/>
      </c>
      <c r="I371" s="12" t="str">
        <f>IF(AND($B371&gt;=Params!$Q$33,$C371&gt;=Params!$Q$16+((Params!$S$32-Params!$Q$16)/(Params!$S$33-Params!$Q$33))*($B371-Params!$Q$33)),$I$2,"")</f>
        <v/>
      </c>
      <c r="J371" s="1" t="str">
        <f>IF(AND($C371&gt;=Params!$C$22,$C371&lt;Params!$C$22+((Params!$E$17-Params!$C$22)/(Params!$E$33-Params!$C$33))*($B371-Params!$C$33),$C371&lt;Params!$E$17+((Params!$F$22-Params!$E$17)/(Params!$F$33-Params!$E$33))*($B371-Params!$E$33)),$J$2,"")</f>
        <v/>
      </c>
      <c r="K371" s="1" t="str">
        <f>IF(AND($C371&gt;=Params!$E$17+((Params!$F$22-Params!$E$17)/(Params!$F$33-Params!$E$33))*($B371-Params!$E$33),$C371&gt;=Params!$F$22+((Params!$J$20-Params!$F$22)/(Params!$J$33-Params!$F$33))*($B371-Params!$F$33),$C371&lt;Params!$E$17+((Params!$H$13-Params!$E$17)/(Params!$H$33-Params!$E$33))*($B371-Params!$E$33),$C371&lt;Params!$H$13+((Params!$J$20-Params!$H$13)/(Params!$J$33-Params!$H$33))*($B371-Params!$H$33)),$K$2,"")</f>
        <v/>
      </c>
      <c r="L371" s="1" t="str">
        <f>IF(AND($C371&gt;=Params!$H$13+((Params!$J$20-Params!$H$13)/(Params!$J$33-Params!$H$33))*($B371-Params!$H$33),$C371&gt;=Params!$J$20+((Params!$N$18-Params!$J$20)/(Params!$N$33-Params!$J$33))*($B371-Params!$J$33),$C371&lt;Params!$H$13+((Params!$K$9-Params!$H$13)/(Params!$K$33-Params!$H$33))*($B371-Params!$H$33),$C371&lt;Params!$K$9+((Params!$N$18-Params!$K$9)/(Params!$N$33-Params!$K$33))*($B371-Params!$K$33)),$L$2,"")</f>
        <v/>
      </c>
      <c r="M371" s="2" t="str">
        <f>IF(AND($C371&gt;=Params!$K$9+((Params!$N$18-Params!$K$9)/(Params!$N$33-Params!$K$33))*($B371-Params!$K$33),$C371&gt;=Params!$N$18+((Params!$Q$16-Params!$N$18)/(Params!$Q$33-Params!$N401))*($B371-Params!$Q$33),$C371&lt;Params!$K$9+((Params!$L$5-Params!$K$9)/(Params!$L$33-Params!$K$33))*($B371-Params!$K$33),$C371&lt;Params!$L$5+((Params!$Q$4-Params!$L$5)/(Params!$Q$33-Params!$L$33))*($B371-Params!$L$33),$B371&lt;Params!$Q$33),$M$2,"")</f>
        <v/>
      </c>
      <c r="N371" s="3" t="str">
        <f>IF(OR(AND($C371&gt;=Params!$A$26,$B371&gt;=Params!$A$33,$B371&lt;Params!$C$33,$C371&lt;Params!$A$18+((Params!$C$13-Params!$A$18)/(Params!$C$33-Params!$A$33))*($B371-Params!$A$33)),AND($B371&gt;=Params!$C$33,$C371&gt;Params!$C$22+((Params!$E$17-Params!$C$22)/(Params!$E$33-Params!$C$33))*($B371-Params!$C$33),$C371&lt;Params!$C$13+((Params!$E$17-Params!$C$13)/(Params!$E$33-Params!$C$33))*($B371-Params!$C$33))),$N$2,"")</f>
        <v/>
      </c>
      <c r="O371" s="1" t="str">
        <f>IF(AND($C371&gt;=Params!$C$13+((Params!$E$17-Params!$C$13)/(Params!$E$33-Params!$C$33))*($B371-Params!$C$33),$C371&gt;=Params!$E$17+((Params!$H$13-Params!$E$17)/(Params!$H$33-Params!$E$33))*($B371-Params!$E$33),$C371&lt;Params!$C$13+((Params!$D$9-Params!$C$13)/(Params!$D$33-Params!$C$33))*($B371-Params!$C$33),$C371&lt;Params!$D$9+((Params!$H$13-Params!$D$9)/(Params!$H$33-Params!$D$33))*($B371-Params!$D$33)),$O$2,"")</f>
        <v/>
      </c>
      <c r="P371" s="1" t="str">
        <f>IF(AND($C371&gt;=Params!$D$9+((Params!$H$13-Params!$D$9)/(Params!$H$33-Params!$D$33))*($B371-Params!$D$33),$C371&gt;=Params!$H$13+((Params!$K$9-Params!$H$13)/(Params!$K$33-Params!$H$33))*($B371-Params!$H$33),$C371&lt;Params!$D$9+((Params!$G$4-Params!$D$9)/(Params!$G$33-Params!$D$33))*($B371-Params!$D$33),$C371&lt;Params!$G$4+((Params!$K$9-Params!$G$4)/(Params!$K$33-Params!$G$33))*($B371-Params!$G$33)),$P$2,"")</f>
        <v/>
      </c>
      <c r="Q371" s="1" t="str">
        <f>IF(AND($C371&gt;=Params!$G$4+((Params!$K$9-Params!$G$4)/(Params!$K$33-Params!$G$33))*($B371-Params!$G$33),$C371&gt;Params!$K$9+((Params!$L$5-Params!$K$9)/(Params!$L$33-Params!$K$33))*($B371-Params!$K$33),$C371&lt;Params!$G$4+((Params!$L$5-Params!$G$4)/(Params!$L$33-Params!$G$33))*($B371-Params!$G$33)),$Q$2,"")</f>
        <v/>
      </c>
      <c r="R371" s="2" t="str">
        <f>IF(AND(OR($B371&lt;Params!$A$33,AND($B371&gt;=Params!$A$33,$B371&lt;Params!$C$33,$C371&gt;=Params!$A$18+((Params!$C$13-Params!$A$18)/(Params!$C$33-Params!$A$33))*($B371-Params!$A$33)),AND($B371&gt;=Params!$C$33,$B371&lt;Params!$D$33,$C371&gt;=Params!$C$13+((Params!$D$9-Params!$C$13)/(Params!$D$33-Params!$C$33))*($B371-Params!$C$33)),AND($B371&gt;=Params!$D$33,$C371&gt;=Params!$D$9+((Params!$G$4-Params!$D$9)/(Params!$G$33-Params!$D$33))*($B371-Params!$D$33))),$C371&lt;Params!$G$4,$B371&gt;0,$C371&gt;0),$R$2,"")</f>
        <v/>
      </c>
      <c r="S371" s="18" t="str">
        <f t="shared" si="5"/>
        <v>Basalt</v>
      </c>
      <c r="T371" s="14" t="str">
        <f>IF(AND($S371&lt;&gt;$J$2,$S371&lt;&gt;$K$2,$S371&lt;&gt;$L$2),"",
IF($S371=$J$2,IF(Data!$C371&gt;=Data!$D371+2,"Hawaiite","Potassic Trachybasalt"),
IF($S371=$K$2,IF(Data!$C371&gt;=Data!$D371+2,"Mugearite","Shoshonite"),
IF($S371=$L$2,(IF(Data!$C371&gt;=Data!$D371+2,"Benmoreite","Latite")),""))))</f>
        <v/>
      </c>
    </row>
    <row r="372" spans="1:20" x14ac:dyDescent="0.2">
      <c r="A372" s="16" t="str">
        <f>Data!$A372</f>
        <v>Dixon et al 1995</v>
      </c>
      <c r="B372" s="27">
        <f>Data!$B372</f>
        <v>50.8</v>
      </c>
      <c r="C372" s="28">
        <f>Data!$C372+Data!$D372</f>
        <v>2.83</v>
      </c>
      <c r="D372" s="1" t="str">
        <f>IF(AND(AND($B372&gt;=Params!$A$33,$B372&lt;Params!$C$33),AND($C372&gt;=Params!$A$32,$C372&lt;Params!$A$26)),$D$2,"")</f>
        <v/>
      </c>
      <c r="E372" s="1" t="str">
        <f>IF(AND(AND($B372&gt;=Params!$C$33,$B372&lt;Params!$F$33),AND($C372&gt;=Params!$C$32,$C372&lt;Params!$C$22)),$E$2,"")</f>
        <v>Basalt</v>
      </c>
      <c r="F372" s="4" t="str">
        <f>IF(AND($B372&gt;=Params!$F$33,$B372&lt;Params!$J$33,$C372&lt;Params!$F$22+((Params!$J$20-Params!$F$22)/(Params!$J$33-Params!$F$33))*($B372-Params!$F$33)),$F$2,"")</f>
        <v/>
      </c>
      <c r="G372" s="4" t="str">
        <f>IF(AND($B372&gt;=Params!$J$33,$B372&lt;Params!$N$33,$C372&lt;Params!$J$20+((Params!$N$18-Params!$J$20)/(Params!$N$33-Params!$J$33))*($B372-Params!$J$33)),$G$2,"")</f>
        <v/>
      </c>
      <c r="H372" s="4" t="str">
        <f>IF(AND($B372&gt;=Params!$N$33,$C372&lt;Params!$N$18+((Params!$Q$16-Params!$N$18)/(Params!$Q$33-Params!$N$33))*($B372-Params!$N$33),C$3&lt;Params!$Q$16+((Params!$S$32-Params!$Q$16)/(Params!$S$33-Params!$Q$33))*($B372-Params!$Q$33)),$H$2,"")</f>
        <v/>
      </c>
      <c r="I372" s="12" t="str">
        <f>IF(AND($B372&gt;=Params!$Q$33,$C372&gt;=Params!$Q$16+((Params!$S$32-Params!$Q$16)/(Params!$S$33-Params!$Q$33))*($B372-Params!$Q$33)),$I$2,"")</f>
        <v/>
      </c>
      <c r="J372" s="1" t="str">
        <f>IF(AND($C372&gt;=Params!$C$22,$C372&lt;Params!$C$22+((Params!$E$17-Params!$C$22)/(Params!$E$33-Params!$C$33))*($B372-Params!$C$33),$C372&lt;Params!$E$17+((Params!$F$22-Params!$E$17)/(Params!$F$33-Params!$E$33))*($B372-Params!$E$33)),$J$2,"")</f>
        <v/>
      </c>
      <c r="K372" s="1" t="str">
        <f>IF(AND($C372&gt;=Params!$E$17+((Params!$F$22-Params!$E$17)/(Params!$F$33-Params!$E$33))*($B372-Params!$E$33),$C372&gt;=Params!$F$22+((Params!$J$20-Params!$F$22)/(Params!$J$33-Params!$F$33))*($B372-Params!$F$33),$C372&lt;Params!$E$17+((Params!$H$13-Params!$E$17)/(Params!$H$33-Params!$E$33))*($B372-Params!$E$33),$C372&lt;Params!$H$13+((Params!$J$20-Params!$H$13)/(Params!$J$33-Params!$H$33))*($B372-Params!$H$33)),$K$2,"")</f>
        <v/>
      </c>
      <c r="L372" s="1" t="str">
        <f>IF(AND($C372&gt;=Params!$H$13+((Params!$J$20-Params!$H$13)/(Params!$J$33-Params!$H$33))*($B372-Params!$H$33),$C372&gt;=Params!$J$20+((Params!$N$18-Params!$J$20)/(Params!$N$33-Params!$J$33))*($B372-Params!$J$33),$C372&lt;Params!$H$13+((Params!$K$9-Params!$H$13)/(Params!$K$33-Params!$H$33))*($B372-Params!$H$33),$C372&lt;Params!$K$9+((Params!$N$18-Params!$K$9)/(Params!$N$33-Params!$K$33))*($B372-Params!$K$33)),$L$2,"")</f>
        <v/>
      </c>
      <c r="M372" s="2" t="str">
        <f>IF(AND($C372&gt;=Params!$K$9+((Params!$N$18-Params!$K$9)/(Params!$N$33-Params!$K$33))*($B372-Params!$K$33),$C372&gt;=Params!$N$18+((Params!$Q$16-Params!$N$18)/(Params!$Q$33-Params!$N402))*($B372-Params!$Q$33),$C372&lt;Params!$K$9+((Params!$L$5-Params!$K$9)/(Params!$L$33-Params!$K$33))*($B372-Params!$K$33),$C372&lt;Params!$L$5+((Params!$Q$4-Params!$L$5)/(Params!$Q$33-Params!$L$33))*($B372-Params!$L$33),$B372&lt;Params!$Q$33),$M$2,"")</f>
        <v/>
      </c>
      <c r="N372" s="3" t="str">
        <f>IF(OR(AND($C372&gt;=Params!$A$26,$B372&gt;=Params!$A$33,$B372&lt;Params!$C$33,$C372&lt;Params!$A$18+((Params!$C$13-Params!$A$18)/(Params!$C$33-Params!$A$33))*($B372-Params!$A$33)),AND($B372&gt;=Params!$C$33,$C372&gt;Params!$C$22+((Params!$E$17-Params!$C$22)/(Params!$E$33-Params!$C$33))*($B372-Params!$C$33),$C372&lt;Params!$C$13+((Params!$E$17-Params!$C$13)/(Params!$E$33-Params!$C$33))*($B372-Params!$C$33))),$N$2,"")</f>
        <v/>
      </c>
      <c r="O372" s="1" t="str">
        <f>IF(AND($C372&gt;=Params!$C$13+((Params!$E$17-Params!$C$13)/(Params!$E$33-Params!$C$33))*($B372-Params!$C$33),$C372&gt;=Params!$E$17+((Params!$H$13-Params!$E$17)/(Params!$H$33-Params!$E$33))*($B372-Params!$E$33),$C372&lt;Params!$C$13+((Params!$D$9-Params!$C$13)/(Params!$D$33-Params!$C$33))*($B372-Params!$C$33),$C372&lt;Params!$D$9+((Params!$H$13-Params!$D$9)/(Params!$H$33-Params!$D$33))*($B372-Params!$D$33)),$O$2,"")</f>
        <v/>
      </c>
      <c r="P372" s="1" t="str">
        <f>IF(AND($C372&gt;=Params!$D$9+((Params!$H$13-Params!$D$9)/(Params!$H$33-Params!$D$33))*($B372-Params!$D$33),$C372&gt;=Params!$H$13+((Params!$K$9-Params!$H$13)/(Params!$K$33-Params!$H$33))*($B372-Params!$H$33),$C372&lt;Params!$D$9+((Params!$G$4-Params!$D$9)/(Params!$G$33-Params!$D$33))*($B372-Params!$D$33),$C372&lt;Params!$G$4+((Params!$K$9-Params!$G$4)/(Params!$K$33-Params!$G$33))*($B372-Params!$G$33)),$P$2,"")</f>
        <v/>
      </c>
      <c r="Q372" s="1" t="str">
        <f>IF(AND($C372&gt;=Params!$G$4+((Params!$K$9-Params!$G$4)/(Params!$K$33-Params!$G$33))*($B372-Params!$G$33),$C372&gt;Params!$K$9+((Params!$L$5-Params!$K$9)/(Params!$L$33-Params!$K$33))*($B372-Params!$K$33),$C372&lt;Params!$G$4+((Params!$L$5-Params!$G$4)/(Params!$L$33-Params!$G$33))*($B372-Params!$G$33)),$Q$2,"")</f>
        <v/>
      </c>
      <c r="R372" s="2" t="str">
        <f>IF(AND(OR($B372&lt;Params!$A$33,AND($B372&gt;=Params!$A$33,$B372&lt;Params!$C$33,$C372&gt;=Params!$A$18+((Params!$C$13-Params!$A$18)/(Params!$C$33-Params!$A$33))*($B372-Params!$A$33)),AND($B372&gt;=Params!$C$33,$B372&lt;Params!$D$33,$C372&gt;=Params!$C$13+((Params!$D$9-Params!$C$13)/(Params!$D$33-Params!$C$33))*($B372-Params!$C$33)),AND($B372&gt;=Params!$D$33,$C372&gt;=Params!$D$9+((Params!$G$4-Params!$D$9)/(Params!$G$33-Params!$D$33))*($B372-Params!$D$33))),$C372&lt;Params!$G$4,$B372&gt;0,$C372&gt;0),$R$2,"")</f>
        <v/>
      </c>
      <c r="S372" s="18" t="str">
        <f t="shared" si="5"/>
        <v>Basalt</v>
      </c>
      <c r="T372" s="14" t="str">
        <f>IF(AND($S372&lt;&gt;$J$2,$S372&lt;&gt;$K$2,$S372&lt;&gt;$L$2),"",
IF($S372=$J$2,IF(Data!$C372&gt;=Data!$D372+2,"Hawaiite","Potassic Trachybasalt"),
IF($S372=$K$2,IF(Data!$C372&gt;=Data!$D372+2,"Mugearite","Shoshonite"),
IF($S372=$L$2,(IF(Data!$C372&gt;=Data!$D372+2,"Benmoreite","Latite")),""))))</f>
        <v/>
      </c>
    </row>
    <row r="373" spans="1:20" x14ac:dyDescent="0.2">
      <c r="A373" s="16" t="str">
        <f>Data!$A373</f>
        <v>Dixon et al 1995</v>
      </c>
      <c r="B373" s="27">
        <f>Data!$B373</f>
        <v>50.8</v>
      </c>
      <c r="C373" s="28">
        <f>Data!$C373+Data!$D373</f>
        <v>2.83</v>
      </c>
      <c r="D373" s="1" t="str">
        <f>IF(AND(AND($B373&gt;=Params!$A$33,$B373&lt;Params!$C$33),AND($C373&gt;=Params!$A$32,$C373&lt;Params!$A$26)),$D$2,"")</f>
        <v/>
      </c>
      <c r="E373" s="1" t="str">
        <f>IF(AND(AND($B373&gt;=Params!$C$33,$B373&lt;Params!$F$33),AND($C373&gt;=Params!$C$32,$C373&lt;Params!$C$22)),$E$2,"")</f>
        <v>Basalt</v>
      </c>
      <c r="F373" s="4" t="str">
        <f>IF(AND($B373&gt;=Params!$F$33,$B373&lt;Params!$J$33,$C373&lt;Params!$F$22+((Params!$J$20-Params!$F$22)/(Params!$J$33-Params!$F$33))*($B373-Params!$F$33)),$F$2,"")</f>
        <v/>
      </c>
      <c r="G373" s="4" t="str">
        <f>IF(AND($B373&gt;=Params!$J$33,$B373&lt;Params!$N$33,$C373&lt;Params!$J$20+((Params!$N$18-Params!$J$20)/(Params!$N$33-Params!$J$33))*($B373-Params!$J$33)),$G$2,"")</f>
        <v/>
      </c>
      <c r="H373" s="4" t="str">
        <f>IF(AND($B373&gt;=Params!$N$33,$C373&lt;Params!$N$18+((Params!$Q$16-Params!$N$18)/(Params!$Q$33-Params!$N$33))*($B373-Params!$N$33),C$3&lt;Params!$Q$16+((Params!$S$32-Params!$Q$16)/(Params!$S$33-Params!$Q$33))*($B373-Params!$Q$33)),$H$2,"")</f>
        <v/>
      </c>
      <c r="I373" s="12" t="str">
        <f>IF(AND($B373&gt;=Params!$Q$33,$C373&gt;=Params!$Q$16+((Params!$S$32-Params!$Q$16)/(Params!$S$33-Params!$Q$33))*($B373-Params!$Q$33)),$I$2,"")</f>
        <v/>
      </c>
      <c r="J373" s="1" t="str">
        <f>IF(AND($C373&gt;=Params!$C$22,$C373&lt;Params!$C$22+((Params!$E$17-Params!$C$22)/(Params!$E$33-Params!$C$33))*($B373-Params!$C$33),$C373&lt;Params!$E$17+((Params!$F$22-Params!$E$17)/(Params!$F$33-Params!$E$33))*($B373-Params!$E$33)),$J$2,"")</f>
        <v/>
      </c>
      <c r="K373" s="1" t="str">
        <f>IF(AND($C373&gt;=Params!$E$17+((Params!$F$22-Params!$E$17)/(Params!$F$33-Params!$E$33))*($B373-Params!$E$33),$C373&gt;=Params!$F$22+((Params!$J$20-Params!$F$22)/(Params!$J$33-Params!$F$33))*($B373-Params!$F$33),$C373&lt;Params!$E$17+((Params!$H$13-Params!$E$17)/(Params!$H$33-Params!$E$33))*($B373-Params!$E$33),$C373&lt;Params!$H$13+((Params!$J$20-Params!$H$13)/(Params!$J$33-Params!$H$33))*($B373-Params!$H$33)),$K$2,"")</f>
        <v/>
      </c>
      <c r="L373" s="1" t="str">
        <f>IF(AND($C373&gt;=Params!$H$13+((Params!$J$20-Params!$H$13)/(Params!$J$33-Params!$H$33))*($B373-Params!$H$33),$C373&gt;=Params!$J$20+((Params!$N$18-Params!$J$20)/(Params!$N$33-Params!$J$33))*($B373-Params!$J$33),$C373&lt;Params!$H$13+((Params!$K$9-Params!$H$13)/(Params!$K$33-Params!$H$33))*($B373-Params!$H$33),$C373&lt;Params!$K$9+((Params!$N$18-Params!$K$9)/(Params!$N$33-Params!$K$33))*($B373-Params!$K$33)),$L$2,"")</f>
        <v/>
      </c>
      <c r="M373" s="2" t="str">
        <f>IF(AND($C373&gt;=Params!$K$9+((Params!$N$18-Params!$K$9)/(Params!$N$33-Params!$K$33))*($B373-Params!$K$33),$C373&gt;=Params!$N$18+((Params!$Q$16-Params!$N$18)/(Params!$Q$33-Params!$N403))*($B373-Params!$Q$33),$C373&lt;Params!$K$9+((Params!$L$5-Params!$K$9)/(Params!$L$33-Params!$K$33))*($B373-Params!$K$33),$C373&lt;Params!$L$5+((Params!$Q$4-Params!$L$5)/(Params!$Q$33-Params!$L$33))*($B373-Params!$L$33),$B373&lt;Params!$Q$33),$M$2,"")</f>
        <v/>
      </c>
      <c r="N373" s="3" t="str">
        <f>IF(OR(AND($C373&gt;=Params!$A$26,$B373&gt;=Params!$A$33,$B373&lt;Params!$C$33,$C373&lt;Params!$A$18+((Params!$C$13-Params!$A$18)/(Params!$C$33-Params!$A$33))*($B373-Params!$A$33)),AND($B373&gt;=Params!$C$33,$C373&gt;Params!$C$22+((Params!$E$17-Params!$C$22)/(Params!$E$33-Params!$C$33))*($B373-Params!$C$33),$C373&lt;Params!$C$13+((Params!$E$17-Params!$C$13)/(Params!$E$33-Params!$C$33))*($B373-Params!$C$33))),$N$2,"")</f>
        <v/>
      </c>
      <c r="O373" s="1" t="str">
        <f>IF(AND($C373&gt;=Params!$C$13+((Params!$E$17-Params!$C$13)/(Params!$E$33-Params!$C$33))*($B373-Params!$C$33),$C373&gt;=Params!$E$17+((Params!$H$13-Params!$E$17)/(Params!$H$33-Params!$E$33))*($B373-Params!$E$33),$C373&lt;Params!$C$13+((Params!$D$9-Params!$C$13)/(Params!$D$33-Params!$C$33))*($B373-Params!$C$33),$C373&lt;Params!$D$9+((Params!$H$13-Params!$D$9)/(Params!$H$33-Params!$D$33))*($B373-Params!$D$33)),$O$2,"")</f>
        <v/>
      </c>
      <c r="P373" s="1" t="str">
        <f>IF(AND($C373&gt;=Params!$D$9+((Params!$H$13-Params!$D$9)/(Params!$H$33-Params!$D$33))*($B373-Params!$D$33),$C373&gt;=Params!$H$13+((Params!$K$9-Params!$H$13)/(Params!$K$33-Params!$H$33))*($B373-Params!$H$33),$C373&lt;Params!$D$9+((Params!$G$4-Params!$D$9)/(Params!$G$33-Params!$D$33))*($B373-Params!$D$33),$C373&lt;Params!$G$4+((Params!$K$9-Params!$G$4)/(Params!$K$33-Params!$G$33))*($B373-Params!$G$33)),$P$2,"")</f>
        <v/>
      </c>
      <c r="Q373" s="1" t="str">
        <f>IF(AND($C373&gt;=Params!$G$4+((Params!$K$9-Params!$G$4)/(Params!$K$33-Params!$G$33))*($B373-Params!$G$33),$C373&gt;Params!$K$9+((Params!$L$5-Params!$K$9)/(Params!$L$33-Params!$K$33))*($B373-Params!$K$33),$C373&lt;Params!$G$4+((Params!$L$5-Params!$G$4)/(Params!$L$33-Params!$G$33))*($B373-Params!$G$33)),$Q$2,"")</f>
        <v/>
      </c>
      <c r="R373" s="2" t="str">
        <f>IF(AND(OR($B373&lt;Params!$A$33,AND($B373&gt;=Params!$A$33,$B373&lt;Params!$C$33,$C373&gt;=Params!$A$18+((Params!$C$13-Params!$A$18)/(Params!$C$33-Params!$A$33))*($B373-Params!$A$33)),AND($B373&gt;=Params!$C$33,$B373&lt;Params!$D$33,$C373&gt;=Params!$C$13+((Params!$D$9-Params!$C$13)/(Params!$D$33-Params!$C$33))*($B373-Params!$C$33)),AND($B373&gt;=Params!$D$33,$C373&gt;=Params!$D$9+((Params!$G$4-Params!$D$9)/(Params!$G$33-Params!$D$33))*($B373-Params!$D$33))),$C373&lt;Params!$G$4,$B373&gt;0,$C373&gt;0),$R$2,"")</f>
        <v/>
      </c>
      <c r="S373" s="18" t="str">
        <f t="shared" si="5"/>
        <v>Basalt</v>
      </c>
      <c r="T373" s="14" t="str">
        <f>IF(AND($S373&lt;&gt;$J$2,$S373&lt;&gt;$K$2,$S373&lt;&gt;$L$2),"",
IF($S373=$J$2,IF(Data!$C373&gt;=Data!$D373+2,"Hawaiite","Potassic Trachybasalt"),
IF($S373=$K$2,IF(Data!$C373&gt;=Data!$D373+2,"Mugearite","Shoshonite"),
IF($S373=$L$2,(IF(Data!$C373&gt;=Data!$D373+2,"Benmoreite","Latite")),""))))</f>
        <v/>
      </c>
    </row>
    <row r="374" spans="1:20" x14ac:dyDescent="0.2">
      <c r="A374" s="16" t="str">
        <f>Data!$A374</f>
        <v>Dixon et al 1995</v>
      </c>
      <c r="B374" s="27">
        <f>Data!$B374</f>
        <v>50.8</v>
      </c>
      <c r="C374" s="28">
        <f>Data!$C374+Data!$D374</f>
        <v>2.83</v>
      </c>
      <c r="D374" s="1" t="str">
        <f>IF(AND(AND($B374&gt;=Params!$A$33,$B374&lt;Params!$C$33),AND($C374&gt;=Params!$A$32,$C374&lt;Params!$A$26)),$D$2,"")</f>
        <v/>
      </c>
      <c r="E374" s="1" t="str">
        <f>IF(AND(AND($B374&gt;=Params!$C$33,$B374&lt;Params!$F$33),AND($C374&gt;=Params!$C$32,$C374&lt;Params!$C$22)),$E$2,"")</f>
        <v>Basalt</v>
      </c>
      <c r="F374" s="4" t="str">
        <f>IF(AND($B374&gt;=Params!$F$33,$B374&lt;Params!$J$33,$C374&lt;Params!$F$22+((Params!$J$20-Params!$F$22)/(Params!$J$33-Params!$F$33))*($B374-Params!$F$33)),$F$2,"")</f>
        <v/>
      </c>
      <c r="G374" s="4" t="str">
        <f>IF(AND($B374&gt;=Params!$J$33,$B374&lt;Params!$N$33,$C374&lt;Params!$J$20+((Params!$N$18-Params!$J$20)/(Params!$N$33-Params!$J$33))*($B374-Params!$J$33)),$G$2,"")</f>
        <v/>
      </c>
      <c r="H374" s="4" t="str">
        <f>IF(AND($B374&gt;=Params!$N$33,$C374&lt;Params!$N$18+((Params!$Q$16-Params!$N$18)/(Params!$Q$33-Params!$N$33))*($B374-Params!$N$33),C$3&lt;Params!$Q$16+((Params!$S$32-Params!$Q$16)/(Params!$S$33-Params!$Q$33))*($B374-Params!$Q$33)),$H$2,"")</f>
        <v/>
      </c>
      <c r="I374" s="12" t="str">
        <f>IF(AND($B374&gt;=Params!$Q$33,$C374&gt;=Params!$Q$16+((Params!$S$32-Params!$Q$16)/(Params!$S$33-Params!$Q$33))*($B374-Params!$Q$33)),$I$2,"")</f>
        <v/>
      </c>
      <c r="J374" s="1" t="str">
        <f>IF(AND($C374&gt;=Params!$C$22,$C374&lt;Params!$C$22+((Params!$E$17-Params!$C$22)/(Params!$E$33-Params!$C$33))*($B374-Params!$C$33),$C374&lt;Params!$E$17+((Params!$F$22-Params!$E$17)/(Params!$F$33-Params!$E$33))*($B374-Params!$E$33)),$J$2,"")</f>
        <v/>
      </c>
      <c r="K374" s="1" t="str">
        <f>IF(AND($C374&gt;=Params!$E$17+((Params!$F$22-Params!$E$17)/(Params!$F$33-Params!$E$33))*($B374-Params!$E$33),$C374&gt;=Params!$F$22+((Params!$J$20-Params!$F$22)/(Params!$J$33-Params!$F$33))*($B374-Params!$F$33),$C374&lt;Params!$E$17+((Params!$H$13-Params!$E$17)/(Params!$H$33-Params!$E$33))*($B374-Params!$E$33),$C374&lt;Params!$H$13+((Params!$J$20-Params!$H$13)/(Params!$J$33-Params!$H$33))*($B374-Params!$H$33)),$K$2,"")</f>
        <v/>
      </c>
      <c r="L374" s="1" t="str">
        <f>IF(AND($C374&gt;=Params!$H$13+((Params!$J$20-Params!$H$13)/(Params!$J$33-Params!$H$33))*($B374-Params!$H$33),$C374&gt;=Params!$J$20+((Params!$N$18-Params!$J$20)/(Params!$N$33-Params!$J$33))*($B374-Params!$J$33),$C374&lt;Params!$H$13+((Params!$K$9-Params!$H$13)/(Params!$K$33-Params!$H$33))*($B374-Params!$H$33),$C374&lt;Params!$K$9+((Params!$N$18-Params!$K$9)/(Params!$N$33-Params!$K$33))*($B374-Params!$K$33)),$L$2,"")</f>
        <v/>
      </c>
      <c r="M374" s="2" t="str">
        <f>IF(AND($C374&gt;=Params!$K$9+((Params!$N$18-Params!$K$9)/(Params!$N$33-Params!$K$33))*($B374-Params!$K$33),$C374&gt;=Params!$N$18+((Params!$Q$16-Params!$N$18)/(Params!$Q$33-Params!$N404))*($B374-Params!$Q$33),$C374&lt;Params!$K$9+((Params!$L$5-Params!$K$9)/(Params!$L$33-Params!$K$33))*($B374-Params!$K$33),$C374&lt;Params!$L$5+((Params!$Q$4-Params!$L$5)/(Params!$Q$33-Params!$L$33))*($B374-Params!$L$33),$B374&lt;Params!$Q$33),$M$2,"")</f>
        <v/>
      </c>
      <c r="N374" s="3" t="str">
        <f>IF(OR(AND($C374&gt;=Params!$A$26,$B374&gt;=Params!$A$33,$B374&lt;Params!$C$33,$C374&lt;Params!$A$18+((Params!$C$13-Params!$A$18)/(Params!$C$33-Params!$A$33))*($B374-Params!$A$33)),AND($B374&gt;=Params!$C$33,$C374&gt;Params!$C$22+((Params!$E$17-Params!$C$22)/(Params!$E$33-Params!$C$33))*($B374-Params!$C$33),$C374&lt;Params!$C$13+((Params!$E$17-Params!$C$13)/(Params!$E$33-Params!$C$33))*($B374-Params!$C$33))),$N$2,"")</f>
        <v/>
      </c>
      <c r="O374" s="1" t="str">
        <f>IF(AND($C374&gt;=Params!$C$13+((Params!$E$17-Params!$C$13)/(Params!$E$33-Params!$C$33))*($B374-Params!$C$33),$C374&gt;=Params!$E$17+((Params!$H$13-Params!$E$17)/(Params!$H$33-Params!$E$33))*($B374-Params!$E$33),$C374&lt;Params!$C$13+((Params!$D$9-Params!$C$13)/(Params!$D$33-Params!$C$33))*($B374-Params!$C$33),$C374&lt;Params!$D$9+((Params!$H$13-Params!$D$9)/(Params!$H$33-Params!$D$33))*($B374-Params!$D$33)),$O$2,"")</f>
        <v/>
      </c>
      <c r="P374" s="1" t="str">
        <f>IF(AND($C374&gt;=Params!$D$9+((Params!$H$13-Params!$D$9)/(Params!$H$33-Params!$D$33))*($B374-Params!$D$33),$C374&gt;=Params!$H$13+((Params!$K$9-Params!$H$13)/(Params!$K$33-Params!$H$33))*($B374-Params!$H$33),$C374&lt;Params!$D$9+((Params!$G$4-Params!$D$9)/(Params!$G$33-Params!$D$33))*($B374-Params!$D$33),$C374&lt;Params!$G$4+((Params!$K$9-Params!$G$4)/(Params!$K$33-Params!$G$33))*($B374-Params!$G$33)),$P$2,"")</f>
        <v/>
      </c>
      <c r="Q374" s="1" t="str">
        <f>IF(AND($C374&gt;=Params!$G$4+((Params!$K$9-Params!$G$4)/(Params!$K$33-Params!$G$33))*($B374-Params!$G$33),$C374&gt;Params!$K$9+((Params!$L$5-Params!$K$9)/(Params!$L$33-Params!$K$33))*($B374-Params!$K$33),$C374&lt;Params!$G$4+((Params!$L$5-Params!$G$4)/(Params!$L$33-Params!$G$33))*($B374-Params!$G$33)),$Q$2,"")</f>
        <v/>
      </c>
      <c r="R374" s="2" t="str">
        <f>IF(AND(OR($B374&lt;Params!$A$33,AND($B374&gt;=Params!$A$33,$B374&lt;Params!$C$33,$C374&gt;=Params!$A$18+((Params!$C$13-Params!$A$18)/(Params!$C$33-Params!$A$33))*($B374-Params!$A$33)),AND($B374&gt;=Params!$C$33,$B374&lt;Params!$D$33,$C374&gt;=Params!$C$13+((Params!$D$9-Params!$C$13)/(Params!$D$33-Params!$C$33))*($B374-Params!$C$33)),AND($B374&gt;=Params!$D$33,$C374&gt;=Params!$D$9+((Params!$G$4-Params!$D$9)/(Params!$G$33-Params!$D$33))*($B374-Params!$D$33))),$C374&lt;Params!$G$4,$B374&gt;0,$C374&gt;0),$R$2,"")</f>
        <v/>
      </c>
      <c r="S374" s="18" t="str">
        <f t="shared" si="5"/>
        <v>Basalt</v>
      </c>
      <c r="T374" s="14" t="str">
        <f>IF(AND($S374&lt;&gt;$J$2,$S374&lt;&gt;$K$2,$S374&lt;&gt;$L$2),"",
IF($S374=$J$2,IF(Data!$C374&gt;=Data!$D374+2,"Hawaiite","Potassic Trachybasalt"),
IF($S374=$K$2,IF(Data!$C374&gt;=Data!$D374+2,"Mugearite","Shoshonite"),
IF($S374=$L$2,(IF(Data!$C374&gt;=Data!$D374+2,"Benmoreite","Latite")),""))))</f>
        <v/>
      </c>
    </row>
    <row r="375" spans="1:20" x14ac:dyDescent="0.2">
      <c r="A375" s="16" t="str">
        <f>Data!$A375</f>
        <v>Dixon et al 1995</v>
      </c>
      <c r="B375" s="27">
        <f>Data!$B375</f>
        <v>50.8</v>
      </c>
      <c r="C375" s="28">
        <f>Data!$C375+Data!$D375</f>
        <v>2.83</v>
      </c>
      <c r="D375" s="1" t="str">
        <f>IF(AND(AND($B375&gt;=Params!$A$33,$B375&lt;Params!$C$33),AND($C375&gt;=Params!$A$32,$C375&lt;Params!$A$26)),$D$2,"")</f>
        <v/>
      </c>
      <c r="E375" s="1" t="str">
        <f>IF(AND(AND($B375&gt;=Params!$C$33,$B375&lt;Params!$F$33),AND($C375&gt;=Params!$C$32,$C375&lt;Params!$C$22)),$E$2,"")</f>
        <v>Basalt</v>
      </c>
      <c r="F375" s="4" t="str">
        <f>IF(AND($B375&gt;=Params!$F$33,$B375&lt;Params!$J$33,$C375&lt;Params!$F$22+((Params!$J$20-Params!$F$22)/(Params!$J$33-Params!$F$33))*($B375-Params!$F$33)),$F$2,"")</f>
        <v/>
      </c>
      <c r="G375" s="4" t="str">
        <f>IF(AND($B375&gt;=Params!$J$33,$B375&lt;Params!$N$33,$C375&lt;Params!$J$20+((Params!$N$18-Params!$J$20)/(Params!$N$33-Params!$J$33))*($B375-Params!$J$33)),$G$2,"")</f>
        <v/>
      </c>
      <c r="H375" s="4" t="str">
        <f>IF(AND($B375&gt;=Params!$N$33,$C375&lt;Params!$N$18+((Params!$Q$16-Params!$N$18)/(Params!$Q$33-Params!$N$33))*($B375-Params!$N$33),C$3&lt;Params!$Q$16+((Params!$S$32-Params!$Q$16)/(Params!$S$33-Params!$Q$33))*($B375-Params!$Q$33)),$H$2,"")</f>
        <v/>
      </c>
      <c r="I375" s="12" t="str">
        <f>IF(AND($B375&gt;=Params!$Q$33,$C375&gt;=Params!$Q$16+((Params!$S$32-Params!$Q$16)/(Params!$S$33-Params!$Q$33))*($B375-Params!$Q$33)),$I$2,"")</f>
        <v/>
      </c>
      <c r="J375" s="1" t="str">
        <f>IF(AND($C375&gt;=Params!$C$22,$C375&lt;Params!$C$22+((Params!$E$17-Params!$C$22)/(Params!$E$33-Params!$C$33))*($B375-Params!$C$33),$C375&lt;Params!$E$17+((Params!$F$22-Params!$E$17)/(Params!$F$33-Params!$E$33))*($B375-Params!$E$33)),$J$2,"")</f>
        <v/>
      </c>
      <c r="K375" s="1" t="str">
        <f>IF(AND($C375&gt;=Params!$E$17+((Params!$F$22-Params!$E$17)/(Params!$F$33-Params!$E$33))*($B375-Params!$E$33),$C375&gt;=Params!$F$22+((Params!$J$20-Params!$F$22)/(Params!$J$33-Params!$F$33))*($B375-Params!$F$33),$C375&lt;Params!$E$17+((Params!$H$13-Params!$E$17)/(Params!$H$33-Params!$E$33))*($B375-Params!$E$33),$C375&lt;Params!$H$13+((Params!$J$20-Params!$H$13)/(Params!$J$33-Params!$H$33))*($B375-Params!$H$33)),$K$2,"")</f>
        <v/>
      </c>
      <c r="L375" s="1" t="str">
        <f>IF(AND($C375&gt;=Params!$H$13+((Params!$J$20-Params!$H$13)/(Params!$J$33-Params!$H$33))*($B375-Params!$H$33),$C375&gt;=Params!$J$20+((Params!$N$18-Params!$J$20)/(Params!$N$33-Params!$J$33))*($B375-Params!$J$33),$C375&lt;Params!$H$13+((Params!$K$9-Params!$H$13)/(Params!$K$33-Params!$H$33))*($B375-Params!$H$33),$C375&lt;Params!$K$9+((Params!$N$18-Params!$K$9)/(Params!$N$33-Params!$K$33))*($B375-Params!$K$33)),$L$2,"")</f>
        <v/>
      </c>
      <c r="M375" s="2" t="str">
        <f>IF(AND($C375&gt;=Params!$K$9+((Params!$N$18-Params!$K$9)/(Params!$N$33-Params!$K$33))*($B375-Params!$K$33),$C375&gt;=Params!$N$18+((Params!$Q$16-Params!$N$18)/(Params!$Q$33-Params!$N405))*($B375-Params!$Q$33),$C375&lt;Params!$K$9+((Params!$L$5-Params!$K$9)/(Params!$L$33-Params!$K$33))*($B375-Params!$K$33),$C375&lt;Params!$L$5+((Params!$Q$4-Params!$L$5)/(Params!$Q$33-Params!$L$33))*($B375-Params!$L$33),$B375&lt;Params!$Q$33),$M$2,"")</f>
        <v/>
      </c>
      <c r="N375" s="3" t="str">
        <f>IF(OR(AND($C375&gt;=Params!$A$26,$B375&gt;=Params!$A$33,$B375&lt;Params!$C$33,$C375&lt;Params!$A$18+((Params!$C$13-Params!$A$18)/(Params!$C$33-Params!$A$33))*($B375-Params!$A$33)),AND($B375&gt;=Params!$C$33,$C375&gt;Params!$C$22+((Params!$E$17-Params!$C$22)/(Params!$E$33-Params!$C$33))*($B375-Params!$C$33),$C375&lt;Params!$C$13+((Params!$E$17-Params!$C$13)/(Params!$E$33-Params!$C$33))*($B375-Params!$C$33))),$N$2,"")</f>
        <v/>
      </c>
      <c r="O375" s="1" t="str">
        <f>IF(AND($C375&gt;=Params!$C$13+((Params!$E$17-Params!$C$13)/(Params!$E$33-Params!$C$33))*($B375-Params!$C$33),$C375&gt;=Params!$E$17+((Params!$H$13-Params!$E$17)/(Params!$H$33-Params!$E$33))*($B375-Params!$E$33),$C375&lt;Params!$C$13+((Params!$D$9-Params!$C$13)/(Params!$D$33-Params!$C$33))*($B375-Params!$C$33),$C375&lt;Params!$D$9+((Params!$H$13-Params!$D$9)/(Params!$H$33-Params!$D$33))*($B375-Params!$D$33)),$O$2,"")</f>
        <v/>
      </c>
      <c r="P375" s="1" t="str">
        <f>IF(AND($C375&gt;=Params!$D$9+((Params!$H$13-Params!$D$9)/(Params!$H$33-Params!$D$33))*($B375-Params!$D$33),$C375&gt;=Params!$H$13+((Params!$K$9-Params!$H$13)/(Params!$K$33-Params!$H$33))*($B375-Params!$H$33),$C375&lt;Params!$D$9+((Params!$G$4-Params!$D$9)/(Params!$G$33-Params!$D$33))*($B375-Params!$D$33),$C375&lt;Params!$G$4+((Params!$K$9-Params!$G$4)/(Params!$K$33-Params!$G$33))*($B375-Params!$G$33)),$P$2,"")</f>
        <v/>
      </c>
      <c r="Q375" s="1" t="str">
        <f>IF(AND($C375&gt;=Params!$G$4+((Params!$K$9-Params!$G$4)/(Params!$K$33-Params!$G$33))*($B375-Params!$G$33),$C375&gt;Params!$K$9+((Params!$L$5-Params!$K$9)/(Params!$L$33-Params!$K$33))*($B375-Params!$K$33),$C375&lt;Params!$G$4+((Params!$L$5-Params!$G$4)/(Params!$L$33-Params!$G$33))*($B375-Params!$G$33)),$Q$2,"")</f>
        <v/>
      </c>
      <c r="R375" s="2" t="str">
        <f>IF(AND(OR($B375&lt;Params!$A$33,AND($B375&gt;=Params!$A$33,$B375&lt;Params!$C$33,$C375&gt;=Params!$A$18+((Params!$C$13-Params!$A$18)/(Params!$C$33-Params!$A$33))*($B375-Params!$A$33)),AND($B375&gt;=Params!$C$33,$B375&lt;Params!$D$33,$C375&gt;=Params!$C$13+((Params!$D$9-Params!$C$13)/(Params!$D$33-Params!$C$33))*($B375-Params!$C$33)),AND($B375&gt;=Params!$D$33,$C375&gt;=Params!$D$9+((Params!$G$4-Params!$D$9)/(Params!$G$33-Params!$D$33))*($B375-Params!$D$33))),$C375&lt;Params!$G$4,$B375&gt;0,$C375&gt;0),$R$2,"")</f>
        <v/>
      </c>
      <c r="S375" s="18" t="str">
        <f t="shared" si="5"/>
        <v>Basalt</v>
      </c>
      <c r="T375" s="14" t="str">
        <f>IF(AND($S375&lt;&gt;$J$2,$S375&lt;&gt;$K$2,$S375&lt;&gt;$L$2),"",
IF($S375=$J$2,IF(Data!$C375&gt;=Data!$D375+2,"Hawaiite","Potassic Trachybasalt"),
IF($S375=$K$2,IF(Data!$C375&gt;=Data!$D375+2,"Mugearite","Shoshonite"),
IF($S375=$L$2,(IF(Data!$C375&gt;=Data!$D375+2,"Benmoreite","Latite")),""))))</f>
        <v/>
      </c>
    </row>
    <row r="376" spans="1:20" x14ac:dyDescent="0.2">
      <c r="A376" s="16" t="str">
        <f>Data!$A376</f>
        <v>17H§</v>
      </c>
      <c r="B376" s="27">
        <f>Data!$B376</f>
        <v>50.8</v>
      </c>
      <c r="C376" s="28">
        <f>Data!$C376+Data!$D376</f>
        <v>2.83</v>
      </c>
      <c r="D376" s="1" t="str">
        <f>IF(AND(AND($B376&gt;=Params!$A$33,$B376&lt;Params!$C$33),AND($C376&gt;=Params!$A$32,$C376&lt;Params!$A$26)),$D$2,"")</f>
        <v/>
      </c>
      <c r="E376" s="1" t="str">
        <f>IF(AND(AND($B376&gt;=Params!$C$33,$B376&lt;Params!$F$33),AND($C376&gt;=Params!$C$32,$C376&lt;Params!$C$22)),$E$2,"")</f>
        <v>Basalt</v>
      </c>
      <c r="F376" s="4" t="str">
        <f>IF(AND($B376&gt;=Params!$F$33,$B376&lt;Params!$J$33,$C376&lt;Params!$F$22+((Params!$J$20-Params!$F$22)/(Params!$J$33-Params!$F$33))*($B376-Params!$F$33)),$F$2,"")</f>
        <v/>
      </c>
      <c r="G376" s="4" t="str">
        <f>IF(AND($B376&gt;=Params!$J$33,$B376&lt;Params!$N$33,$C376&lt;Params!$J$20+((Params!$N$18-Params!$J$20)/(Params!$N$33-Params!$J$33))*($B376-Params!$J$33)),$G$2,"")</f>
        <v/>
      </c>
      <c r="H376" s="4" t="str">
        <f>IF(AND($B376&gt;=Params!$N$33,$C376&lt;Params!$N$18+((Params!$Q$16-Params!$N$18)/(Params!$Q$33-Params!$N$33))*($B376-Params!$N$33),C$3&lt;Params!$Q$16+((Params!$S$32-Params!$Q$16)/(Params!$S$33-Params!$Q$33))*($B376-Params!$Q$33)),$H$2,"")</f>
        <v/>
      </c>
      <c r="I376" s="12" t="str">
        <f>IF(AND($B376&gt;=Params!$Q$33,$C376&gt;=Params!$Q$16+((Params!$S$32-Params!$Q$16)/(Params!$S$33-Params!$Q$33))*($B376-Params!$Q$33)),$I$2,"")</f>
        <v/>
      </c>
      <c r="J376" s="1" t="str">
        <f>IF(AND($C376&gt;=Params!$C$22,$C376&lt;Params!$C$22+((Params!$E$17-Params!$C$22)/(Params!$E$33-Params!$C$33))*($B376-Params!$C$33),$C376&lt;Params!$E$17+((Params!$F$22-Params!$E$17)/(Params!$F$33-Params!$E$33))*($B376-Params!$E$33)),$J$2,"")</f>
        <v/>
      </c>
      <c r="K376" s="1" t="str">
        <f>IF(AND($C376&gt;=Params!$E$17+((Params!$F$22-Params!$E$17)/(Params!$F$33-Params!$E$33))*($B376-Params!$E$33),$C376&gt;=Params!$F$22+((Params!$J$20-Params!$F$22)/(Params!$J$33-Params!$F$33))*($B376-Params!$F$33),$C376&lt;Params!$E$17+((Params!$H$13-Params!$E$17)/(Params!$H$33-Params!$E$33))*($B376-Params!$E$33),$C376&lt;Params!$H$13+((Params!$J$20-Params!$H$13)/(Params!$J$33-Params!$H$33))*($B376-Params!$H$33)),$K$2,"")</f>
        <v/>
      </c>
      <c r="L376" s="1" t="str">
        <f>IF(AND($C376&gt;=Params!$H$13+((Params!$J$20-Params!$H$13)/(Params!$J$33-Params!$H$33))*($B376-Params!$H$33),$C376&gt;=Params!$J$20+((Params!$N$18-Params!$J$20)/(Params!$N$33-Params!$J$33))*($B376-Params!$J$33),$C376&lt;Params!$H$13+((Params!$K$9-Params!$H$13)/(Params!$K$33-Params!$H$33))*($B376-Params!$H$33),$C376&lt;Params!$K$9+((Params!$N$18-Params!$K$9)/(Params!$N$33-Params!$K$33))*($B376-Params!$K$33)),$L$2,"")</f>
        <v/>
      </c>
      <c r="M376" s="2" t="str">
        <f>IF(AND($C376&gt;=Params!$K$9+((Params!$N$18-Params!$K$9)/(Params!$N$33-Params!$K$33))*($B376-Params!$K$33),$C376&gt;=Params!$N$18+((Params!$Q$16-Params!$N$18)/(Params!$Q$33-Params!$N406))*($B376-Params!$Q$33),$C376&lt;Params!$K$9+((Params!$L$5-Params!$K$9)/(Params!$L$33-Params!$K$33))*($B376-Params!$K$33),$C376&lt;Params!$L$5+((Params!$Q$4-Params!$L$5)/(Params!$Q$33-Params!$L$33))*($B376-Params!$L$33),$B376&lt;Params!$Q$33),$M$2,"")</f>
        <v/>
      </c>
      <c r="N376" s="3" t="str">
        <f>IF(OR(AND($C376&gt;=Params!$A$26,$B376&gt;=Params!$A$33,$B376&lt;Params!$C$33,$C376&lt;Params!$A$18+((Params!$C$13-Params!$A$18)/(Params!$C$33-Params!$A$33))*($B376-Params!$A$33)),AND($B376&gt;=Params!$C$33,$C376&gt;Params!$C$22+((Params!$E$17-Params!$C$22)/(Params!$E$33-Params!$C$33))*($B376-Params!$C$33),$C376&lt;Params!$C$13+((Params!$E$17-Params!$C$13)/(Params!$E$33-Params!$C$33))*($B376-Params!$C$33))),$N$2,"")</f>
        <v/>
      </c>
      <c r="O376" s="1" t="str">
        <f>IF(AND($C376&gt;=Params!$C$13+((Params!$E$17-Params!$C$13)/(Params!$E$33-Params!$C$33))*($B376-Params!$C$33),$C376&gt;=Params!$E$17+((Params!$H$13-Params!$E$17)/(Params!$H$33-Params!$E$33))*($B376-Params!$E$33),$C376&lt;Params!$C$13+((Params!$D$9-Params!$C$13)/(Params!$D$33-Params!$C$33))*($B376-Params!$C$33),$C376&lt;Params!$D$9+((Params!$H$13-Params!$D$9)/(Params!$H$33-Params!$D$33))*($B376-Params!$D$33)),$O$2,"")</f>
        <v/>
      </c>
      <c r="P376" s="1" t="str">
        <f>IF(AND($C376&gt;=Params!$D$9+((Params!$H$13-Params!$D$9)/(Params!$H$33-Params!$D$33))*($B376-Params!$D$33),$C376&gt;=Params!$H$13+((Params!$K$9-Params!$H$13)/(Params!$K$33-Params!$H$33))*($B376-Params!$H$33),$C376&lt;Params!$D$9+((Params!$G$4-Params!$D$9)/(Params!$G$33-Params!$D$33))*($B376-Params!$D$33),$C376&lt;Params!$G$4+((Params!$K$9-Params!$G$4)/(Params!$K$33-Params!$G$33))*($B376-Params!$G$33)),$P$2,"")</f>
        <v/>
      </c>
      <c r="Q376" s="1" t="str">
        <f>IF(AND($C376&gt;=Params!$G$4+((Params!$K$9-Params!$G$4)/(Params!$K$33-Params!$G$33))*($B376-Params!$G$33),$C376&gt;Params!$K$9+((Params!$L$5-Params!$K$9)/(Params!$L$33-Params!$K$33))*($B376-Params!$K$33),$C376&lt;Params!$G$4+((Params!$L$5-Params!$G$4)/(Params!$L$33-Params!$G$33))*($B376-Params!$G$33)),$Q$2,"")</f>
        <v/>
      </c>
      <c r="R376" s="2" t="str">
        <f>IF(AND(OR($B376&lt;Params!$A$33,AND($B376&gt;=Params!$A$33,$B376&lt;Params!$C$33,$C376&gt;=Params!$A$18+((Params!$C$13-Params!$A$18)/(Params!$C$33-Params!$A$33))*($B376-Params!$A$33)),AND($B376&gt;=Params!$C$33,$B376&lt;Params!$D$33,$C376&gt;=Params!$C$13+((Params!$D$9-Params!$C$13)/(Params!$D$33-Params!$C$33))*($B376-Params!$C$33)),AND($B376&gt;=Params!$D$33,$C376&gt;=Params!$D$9+((Params!$G$4-Params!$D$9)/(Params!$G$33-Params!$D$33))*($B376-Params!$D$33))),$C376&lt;Params!$G$4,$B376&gt;0,$C376&gt;0),$R$2,"")</f>
        <v/>
      </c>
      <c r="S376" s="18" t="str">
        <f t="shared" si="5"/>
        <v>Basalt</v>
      </c>
      <c r="T376" s="14" t="str">
        <f>IF(AND($S376&lt;&gt;$J$2,$S376&lt;&gt;$K$2,$S376&lt;&gt;$L$2),"",
IF($S376=$J$2,IF(Data!$C376&gt;=Data!$D376+2,"Hawaiite","Potassic Trachybasalt"),
IF($S376=$K$2,IF(Data!$C376&gt;=Data!$D376+2,"Mugearite","Shoshonite"),
IF($S376=$L$2,(IF(Data!$C376&gt;=Data!$D376+2,"Benmoreite","Latite")),""))))</f>
        <v/>
      </c>
    </row>
    <row r="377" spans="1:20" x14ac:dyDescent="0.2">
      <c r="A377" s="16" t="str">
        <f>Data!$A377</f>
        <v>20H§</v>
      </c>
      <c r="B377" s="27">
        <f>Data!$B377</f>
        <v>50.8</v>
      </c>
      <c r="C377" s="28">
        <f>Data!$C377+Data!$D377</f>
        <v>2.83</v>
      </c>
      <c r="D377" s="1" t="str">
        <f>IF(AND(AND($B377&gt;=Params!$A$33,$B377&lt;Params!$C$33),AND($C377&gt;=Params!$A$32,$C377&lt;Params!$A$26)),$D$2,"")</f>
        <v/>
      </c>
      <c r="E377" s="1" t="str">
        <f>IF(AND(AND($B377&gt;=Params!$C$33,$B377&lt;Params!$F$33),AND($C377&gt;=Params!$C$32,$C377&lt;Params!$C$22)),$E$2,"")</f>
        <v>Basalt</v>
      </c>
      <c r="F377" s="4" t="str">
        <f>IF(AND($B377&gt;=Params!$F$33,$B377&lt;Params!$J$33,$C377&lt;Params!$F$22+((Params!$J$20-Params!$F$22)/(Params!$J$33-Params!$F$33))*($B377-Params!$F$33)),$F$2,"")</f>
        <v/>
      </c>
      <c r="G377" s="4" t="str">
        <f>IF(AND($B377&gt;=Params!$J$33,$B377&lt;Params!$N$33,$C377&lt;Params!$J$20+((Params!$N$18-Params!$J$20)/(Params!$N$33-Params!$J$33))*($B377-Params!$J$33)),$G$2,"")</f>
        <v/>
      </c>
      <c r="H377" s="4" t="str">
        <f>IF(AND($B377&gt;=Params!$N$33,$C377&lt;Params!$N$18+((Params!$Q$16-Params!$N$18)/(Params!$Q$33-Params!$N$33))*($B377-Params!$N$33),C$3&lt;Params!$Q$16+((Params!$S$32-Params!$Q$16)/(Params!$S$33-Params!$Q$33))*($B377-Params!$Q$33)),$H$2,"")</f>
        <v/>
      </c>
      <c r="I377" s="12" t="str">
        <f>IF(AND($B377&gt;=Params!$Q$33,$C377&gt;=Params!$Q$16+((Params!$S$32-Params!$Q$16)/(Params!$S$33-Params!$Q$33))*($B377-Params!$Q$33)),$I$2,"")</f>
        <v/>
      </c>
      <c r="J377" s="1" t="str">
        <f>IF(AND($C377&gt;=Params!$C$22,$C377&lt;Params!$C$22+((Params!$E$17-Params!$C$22)/(Params!$E$33-Params!$C$33))*($B377-Params!$C$33),$C377&lt;Params!$E$17+((Params!$F$22-Params!$E$17)/(Params!$F$33-Params!$E$33))*($B377-Params!$E$33)),$J$2,"")</f>
        <v/>
      </c>
      <c r="K377" s="1" t="str">
        <f>IF(AND($C377&gt;=Params!$E$17+((Params!$F$22-Params!$E$17)/(Params!$F$33-Params!$E$33))*($B377-Params!$E$33),$C377&gt;=Params!$F$22+((Params!$J$20-Params!$F$22)/(Params!$J$33-Params!$F$33))*($B377-Params!$F$33),$C377&lt;Params!$E$17+((Params!$H$13-Params!$E$17)/(Params!$H$33-Params!$E$33))*($B377-Params!$E$33),$C377&lt;Params!$H$13+((Params!$J$20-Params!$H$13)/(Params!$J$33-Params!$H$33))*($B377-Params!$H$33)),$K$2,"")</f>
        <v/>
      </c>
      <c r="L377" s="1" t="str">
        <f>IF(AND($C377&gt;=Params!$H$13+((Params!$J$20-Params!$H$13)/(Params!$J$33-Params!$H$33))*($B377-Params!$H$33),$C377&gt;=Params!$J$20+((Params!$N$18-Params!$J$20)/(Params!$N$33-Params!$J$33))*($B377-Params!$J$33),$C377&lt;Params!$H$13+((Params!$K$9-Params!$H$13)/(Params!$K$33-Params!$H$33))*($B377-Params!$H$33),$C377&lt;Params!$K$9+((Params!$N$18-Params!$K$9)/(Params!$N$33-Params!$K$33))*($B377-Params!$K$33)),$L$2,"")</f>
        <v/>
      </c>
      <c r="M377" s="2" t="str">
        <f>IF(AND($C377&gt;=Params!$K$9+((Params!$N$18-Params!$K$9)/(Params!$N$33-Params!$K$33))*($B377-Params!$K$33),$C377&gt;=Params!$N$18+((Params!$Q$16-Params!$N$18)/(Params!$Q$33-Params!$N407))*($B377-Params!$Q$33),$C377&lt;Params!$K$9+((Params!$L$5-Params!$K$9)/(Params!$L$33-Params!$K$33))*($B377-Params!$K$33),$C377&lt;Params!$L$5+((Params!$Q$4-Params!$L$5)/(Params!$Q$33-Params!$L$33))*($B377-Params!$L$33),$B377&lt;Params!$Q$33),$M$2,"")</f>
        <v/>
      </c>
      <c r="N377" s="3" t="str">
        <f>IF(OR(AND($C377&gt;=Params!$A$26,$B377&gt;=Params!$A$33,$B377&lt;Params!$C$33,$C377&lt;Params!$A$18+((Params!$C$13-Params!$A$18)/(Params!$C$33-Params!$A$33))*($B377-Params!$A$33)),AND($B377&gt;=Params!$C$33,$C377&gt;Params!$C$22+((Params!$E$17-Params!$C$22)/(Params!$E$33-Params!$C$33))*($B377-Params!$C$33),$C377&lt;Params!$C$13+((Params!$E$17-Params!$C$13)/(Params!$E$33-Params!$C$33))*($B377-Params!$C$33))),$N$2,"")</f>
        <v/>
      </c>
      <c r="O377" s="1" t="str">
        <f>IF(AND($C377&gt;=Params!$C$13+((Params!$E$17-Params!$C$13)/(Params!$E$33-Params!$C$33))*($B377-Params!$C$33),$C377&gt;=Params!$E$17+((Params!$H$13-Params!$E$17)/(Params!$H$33-Params!$E$33))*($B377-Params!$E$33),$C377&lt;Params!$C$13+((Params!$D$9-Params!$C$13)/(Params!$D$33-Params!$C$33))*($B377-Params!$C$33),$C377&lt;Params!$D$9+((Params!$H$13-Params!$D$9)/(Params!$H$33-Params!$D$33))*($B377-Params!$D$33)),$O$2,"")</f>
        <v/>
      </c>
      <c r="P377" s="1" t="str">
        <f>IF(AND($C377&gt;=Params!$D$9+((Params!$H$13-Params!$D$9)/(Params!$H$33-Params!$D$33))*($B377-Params!$D$33),$C377&gt;=Params!$H$13+((Params!$K$9-Params!$H$13)/(Params!$K$33-Params!$H$33))*($B377-Params!$H$33),$C377&lt;Params!$D$9+((Params!$G$4-Params!$D$9)/(Params!$G$33-Params!$D$33))*($B377-Params!$D$33),$C377&lt;Params!$G$4+((Params!$K$9-Params!$G$4)/(Params!$K$33-Params!$G$33))*($B377-Params!$G$33)),$P$2,"")</f>
        <v/>
      </c>
      <c r="Q377" s="1" t="str">
        <f>IF(AND($C377&gt;=Params!$G$4+((Params!$K$9-Params!$G$4)/(Params!$K$33-Params!$G$33))*($B377-Params!$G$33),$C377&gt;Params!$K$9+((Params!$L$5-Params!$K$9)/(Params!$L$33-Params!$K$33))*($B377-Params!$K$33),$C377&lt;Params!$G$4+((Params!$L$5-Params!$G$4)/(Params!$L$33-Params!$G$33))*($B377-Params!$G$33)),$Q$2,"")</f>
        <v/>
      </c>
      <c r="R377" s="2" t="str">
        <f>IF(AND(OR($B377&lt;Params!$A$33,AND($B377&gt;=Params!$A$33,$B377&lt;Params!$C$33,$C377&gt;=Params!$A$18+((Params!$C$13-Params!$A$18)/(Params!$C$33-Params!$A$33))*($B377-Params!$A$33)),AND($B377&gt;=Params!$C$33,$B377&lt;Params!$D$33,$C377&gt;=Params!$C$13+((Params!$D$9-Params!$C$13)/(Params!$D$33-Params!$C$33))*($B377-Params!$C$33)),AND($B377&gt;=Params!$D$33,$C377&gt;=Params!$D$9+((Params!$G$4-Params!$D$9)/(Params!$G$33-Params!$D$33))*($B377-Params!$D$33))),$C377&lt;Params!$G$4,$B377&gt;0,$C377&gt;0),$R$2,"")</f>
        <v/>
      </c>
      <c r="S377" s="18" t="str">
        <f t="shared" si="5"/>
        <v>Basalt</v>
      </c>
      <c r="T377" s="14" t="str">
        <f>IF(AND($S377&lt;&gt;$J$2,$S377&lt;&gt;$K$2,$S377&lt;&gt;$L$2),"",
IF($S377=$J$2,IF(Data!$C377&gt;=Data!$D377+2,"Hawaiite","Potassic Trachybasalt"),
IF($S377=$K$2,IF(Data!$C377&gt;=Data!$D377+2,"Mugearite","Shoshonite"),
IF($S377=$L$2,(IF(Data!$C377&gt;=Data!$D377+2,"Benmoreite","Latite")),""))))</f>
        <v/>
      </c>
    </row>
    <row r="378" spans="1:20" x14ac:dyDescent="0.2">
      <c r="A378" s="16" t="str">
        <f>Data!$A378</f>
        <v>21H§</v>
      </c>
      <c r="B378" s="27">
        <f>Data!$B378</f>
        <v>50.8</v>
      </c>
      <c r="C378" s="28">
        <f>Data!$C378+Data!$D378</f>
        <v>2.83</v>
      </c>
      <c r="D378" s="1" t="str">
        <f>IF(AND(AND($B378&gt;=Params!$A$33,$B378&lt;Params!$C$33),AND($C378&gt;=Params!$A$32,$C378&lt;Params!$A$26)),$D$2,"")</f>
        <v/>
      </c>
      <c r="E378" s="1" t="str">
        <f>IF(AND(AND($B378&gt;=Params!$C$33,$B378&lt;Params!$F$33),AND($C378&gt;=Params!$C$32,$C378&lt;Params!$C$22)),$E$2,"")</f>
        <v>Basalt</v>
      </c>
      <c r="F378" s="4" t="str">
        <f>IF(AND($B378&gt;=Params!$F$33,$B378&lt;Params!$J$33,$C378&lt;Params!$F$22+((Params!$J$20-Params!$F$22)/(Params!$J$33-Params!$F$33))*($B378-Params!$F$33)),$F$2,"")</f>
        <v/>
      </c>
      <c r="G378" s="4" t="str">
        <f>IF(AND($B378&gt;=Params!$J$33,$B378&lt;Params!$N$33,$C378&lt;Params!$J$20+((Params!$N$18-Params!$J$20)/(Params!$N$33-Params!$J$33))*($B378-Params!$J$33)),$G$2,"")</f>
        <v/>
      </c>
      <c r="H378" s="4" t="str">
        <f>IF(AND($B378&gt;=Params!$N$33,$C378&lt;Params!$N$18+((Params!$Q$16-Params!$N$18)/(Params!$Q$33-Params!$N$33))*($B378-Params!$N$33),C$3&lt;Params!$Q$16+((Params!$S$32-Params!$Q$16)/(Params!$S$33-Params!$Q$33))*($B378-Params!$Q$33)),$H$2,"")</f>
        <v/>
      </c>
      <c r="I378" s="12" t="str">
        <f>IF(AND($B378&gt;=Params!$Q$33,$C378&gt;=Params!$Q$16+((Params!$S$32-Params!$Q$16)/(Params!$S$33-Params!$Q$33))*($B378-Params!$Q$33)),$I$2,"")</f>
        <v/>
      </c>
      <c r="J378" s="1" t="str">
        <f>IF(AND($C378&gt;=Params!$C$22,$C378&lt;Params!$C$22+((Params!$E$17-Params!$C$22)/(Params!$E$33-Params!$C$33))*($B378-Params!$C$33),$C378&lt;Params!$E$17+((Params!$F$22-Params!$E$17)/(Params!$F$33-Params!$E$33))*($B378-Params!$E$33)),$J$2,"")</f>
        <v/>
      </c>
      <c r="K378" s="1" t="str">
        <f>IF(AND($C378&gt;=Params!$E$17+((Params!$F$22-Params!$E$17)/(Params!$F$33-Params!$E$33))*($B378-Params!$E$33),$C378&gt;=Params!$F$22+((Params!$J$20-Params!$F$22)/(Params!$J$33-Params!$F$33))*($B378-Params!$F$33),$C378&lt;Params!$E$17+((Params!$H$13-Params!$E$17)/(Params!$H$33-Params!$E$33))*($B378-Params!$E$33),$C378&lt;Params!$H$13+((Params!$J$20-Params!$H$13)/(Params!$J$33-Params!$H$33))*($B378-Params!$H$33)),$K$2,"")</f>
        <v/>
      </c>
      <c r="L378" s="1" t="str">
        <f>IF(AND($C378&gt;=Params!$H$13+((Params!$J$20-Params!$H$13)/(Params!$J$33-Params!$H$33))*($B378-Params!$H$33),$C378&gt;=Params!$J$20+((Params!$N$18-Params!$J$20)/(Params!$N$33-Params!$J$33))*($B378-Params!$J$33),$C378&lt;Params!$H$13+((Params!$K$9-Params!$H$13)/(Params!$K$33-Params!$H$33))*($B378-Params!$H$33),$C378&lt;Params!$K$9+((Params!$N$18-Params!$K$9)/(Params!$N$33-Params!$K$33))*($B378-Params!$K$33)),$L$2,"")</f>
        <v/>
      </c>
      <c r="M378" s="2" t="str">
        <f>IF(AND($C378&gt;=Params!$K$9+((Params!$N$18-Params!$K$9)/(Params!$N$33-Params!$K$33))*($B378-Params!$K$33),$C378&gt;=Params!$N$18+((Params!$Q$16-Params!$N$18)/(Params!$Q$33-Params!$N408))*($B378-Params!$Q$33),$C378&lt;Params!$K$9+((Params!$L$5-Params!$K$9)/(Params!$L$33-Params!$K$33))*($B378-Params!$K$33),$C378&lt;Params!$L$5+((Params!$Q$4-Params!$L$5)/(Params!$Q$33-Params!$L$33))*($B378-Params!$L$33),$B378&lt;Params!$Q$33),$M$2,"")</f>
        <v/>
      </c>
      <c r="N378" s="3" t="str">
        <f>IF(OR(AND($C378&gt;=Params!$A$26,$B378&gt;=Params!$A$33,$B378&lt;Params!$C$33,$C378&lt;Params!$A$18+((Params!$C$13-Params!$A$18)/(Params!$C$33-Params!$A$33))*($B378-Params!$A$33)),AND($B378&gt;=Params!$C$33,$C378&gt;Params!$C$22+((Params!$E$17-Params!$C$22)/(Params!$E$33-Params!$C$33))*($B378-Params!$C$33),$C378&lt;Params!$C$13+((Params!$E$17-Params!$C$13)/(Params!$E$33-Params!$C$33))*($B378-Params!$C$33))),$N$2,"")</f>
        <v/>
      </c>
      <c r="O378" s="1" t="str">
        <f>IF(AND($C378&gt;=Params!$C$13+((Params!$E$17-Params!$C$13)/(Params!$E$33-Params!$C$33))*($B378-Params!$C$33),$C378&gt;=Params!$E$17+((Params!$H$13-Params!$E$17)/(Params!$H$33-Params!$E$33))*($B378-Params!$E$33),$C378&lt;Params!$C$13+((Params!$D$9-Params!$C$13)/(Params!$D$33-Params!$C$33))*($B378-Params!$C$33),$C378&lt;Params!$D$9+((Params!$H$13-Params!$D$9)/(Params!$H$33-Params!$D$33))*($B378-Params!$D$33)),$O$2,"")</f>
        <v/>
      </c>
      <c r="P378" s="1" t="str">
        <f>IF(AND($C378&gt;=Params!$D$9+((Params!$H$13-Params!$D$9)/(Params!$H$33-Params!$D$33))*($B378-Params!$D$33),$C378&gt;=Params!$H$13+((Params!$K$9-Params!$H$13)/(Params!$K$33-Params!$H$33))*($B378-Params!$H$33),$C378&lt;Params!$D$9+((Params!$G$4-Params!$D$9)/(Params!$G$33-Params!$D$33))*($B378-Params!$D$33),$C378&lt;Params!$G$4+((Params!$K$9-Params!$G$4)/(Params!$K$33-Params!$G$33))*($B378-Params!$G$33)),$P$2,"")</f>
        <v/>
      </c>
      <c r="Q378" s="1" t="str">
        <f>IF(AND($C378&gt;=Params!$G$4+((Params!$K$9-Params!$G$4)/(Params!$K$33-Params!$G$33))*($B378-Params!$G$33),$C378&gt;Params!$K$9+((Params!$L$5-Params!$K$9)/(Params!$L$33-Params!$K$33))*($B378-Params!$K$33),$C378&lt;Params!$G$4+((Params!$L$5-Params!$G$4)/(Params!$L$33-Params!$G$33))*($B378-Params!$G$33)),$Q$2,"")</f>
        <v/>
      </c>
      <c r="R378" s="2" t="str">
        <f>IF(AND(OR($B378&lt;Params!$A$33,AND($B378&gt;=Params!$A$33,$B378&lt;Params!$C$33,$C378&gt;=Params!$A$18+((Params!$C$13-Params!$A$18)/(Params!$C$33-Params!$A$33))*($B378-Params!$A$33)),AND($B378&gt;=Params!$C$33,$B378&lt;Params!$D$33,$C378&gt;=Params!$C$13+((Params!$D$9-Params!$C$13)/(Params!$D$33-Params!$C$33))*($B378-Params!$C$33)),AND($B378&gt;=Params!$D$33,$C378&gt;=Params!$D$9+((Params!$G$4-Params!$D$9)/(Params!$G$33-Params!$D$33))*($B378-Params!$D$33))),$C378&lt;Params!$G$4,$B378&gt;0,$C378&gt;0),$R$2,"")</f>
        <v/>
      </c>
      <c r="S378" s="18" t="str">
        <f t="shared" si="5"/>
        <v>Basalt</v>
      </c>
      <c r="T378" s="14" t="str">
        <f>IF(AND($S378&lt;&gt;$J$2,$S378&lt;&gt;$K$2,$S378&lt;&gt;$L$2),"",
IF($S378=$J$2,IF(Data!$C378&gt;=Data!$D378+2,"Hawaiite","Potassic Trachybasalt"),
IF($S378=$K$2,IF(Data!$C378&gt;=Data!$D378+2,"Mugearite","Shoshonite"),
IF($S378=$L$2,(IF(Data!$C378&gt;=Data!$D378+2,"Benmoreite","Latite")),""))))</f>
        <v/>
      </c>
    </row>
    <row r="379" spans="1:20" x14ac:dyDescent="0.2">
      <c r="A379" s="16" t="str">
        <f>Data!$A379</f>
        <v>Stolper &amp; Holloway 1988</v>
      </c>
      <c r="B379" s="27">
        <f>Data!$B379</f>
        <v>50.92</v>
      </c>
      <c r="C379" s="28">
        <f>Data!$C379+Data!$D379</f>
        <v>2.79</v>
      </c>
      <c r="D379" s="1" t="str">
        <f>IF(AND(AND($B379&gt;=Params!$A$33,$B379&lt;Params!$C$33),AND($C379&gt;=Params!$A$32,$C379&lt;Params!$A$26)),$D$2,"")</f>
        <v/>
      </c>
      <c r="E379" s="1" t="str">
        <f>IF(AND(AND($B379&gt;=Params!$C$33,$B379&lt;Params!$F$33),AND($C379&gt;=Params!$C$32,$C379&lt;Params!$C$22)),$E$2,"")</f>
        <v>Basalt</v>
      </c>
      <c r="F379" s="4" t="str">
        <f>IF(AND($B379&gt;=Params!$F$33,$B379&lt;Params!$J$33,$C379&lt;Params!$F$22+((Params!$J$20-Params!$F$22)/(Params!$J$33-Params!$F$33))*($B379-Params!$F$33)),$F$2,"")</f>
        <v/>
      </c>
      <c r="G379" s="4" t="str">
        <f>IF(AND($B379&gt;=Params!$J$33,$B379&lt;Params!$N$33,$C379&lt;Params!$J$20+((Params!$N$18-Params!$J$20)/(Params!$N$33-Params!$J$33))*($B379-Params!$J$33)),$G$2,"")</f>
        <v/>
      </c>
      <c r="H379" s="4" t="str">
        <f>IF(AND($B379&gt;=Params!$N$33,$C379&lt;Params!$N$18+((Params!$Q$16-Params!$N$18)/(Params!$Q$33-Params!$N$33))*($B379-Params!$N$33),C$3&lt;Params!$Q$16+((Params!$S$32-Params!$Q$16)/(Params!$S$33-Params!$Q$33))*($B379-Params!$Q$33)),$H$2,"")</f>
        <v/>
      </c>
      <c r="I379" s="12" t="str">
        <f>IF(AND($B379&gt;=Params!$Q$33,$C379&gt;=Params!$Q$16+((Params!$S$32-Params!$Q$16)/(Params!$S$33-Params!$Q$33))*($B379-Params!$Q$33)),$I$2,"")</f>
        <v/>
      </c>
      <c r="J379" s="1" t="str">
        <f>IF(AND($C379&gt;=Params!$C$22,$C379&lt;Params!$C$22+((Params!$E$17-Params!$C$22)/(Params!$E$33-Params!$C$33))*($B379-Params!$C$33),$C379&lt;Params!$E$17+((Params!$F$22-Params!$E$17)/(Params!$F$33-Params!$E$33))*($B379-Params!$E$33)),$J$2,"")</f>
        <v/>
      </c>
      <c r="K379" s="1" t="str">
        <f>IF(AND($C379&gt;=Params!$E$17+((Params!$F$22-Params!$E$17)/(Params!$F$33-Params!$E$33))*($B379-Params!$E$33),$C379&gt;=Params!$F$22+((Params!$J$20-Params!$F$22)/(Params!$J$33-Params!$F$33))*($B379-Params!$F$33),$C379&lt;Params!$E$17+((Params!$H$13-Params!$E$17)/(Params!$H$33-Params!$E$33))*($B379-Params!$E$33),$C379&lt;Params!$H$13+((Params!$J$20-Params!$H$13)/(Params!$J$33-Params!$H$33))*($B379-Params!$H$33)),$K$2,"")</f>
        <v/>
      </c>
      <c r="L379" s="1" t="str">
        <f>IF(AND($C379&gt;=Params!$H$13+((Params!$J$20-Params!$H$13)/(Params!$J$33-Params!$H$33))*($B379-Params!$H$33),$C379&gt;=Params!$J$20+((Params!$N$18-Params!$J$20)/(Params!$N$33-Params!$J$33))*($B379-Params!$J$33),$C379&lt;Params!$H$13+((Params!$K$9-Params!$H$13)/(Params!$K$33-Params!$H$33))*($B379-Params!$H$33),$C379&lt;Params!$K$9+((Params!$N$18-Params!$K$9)/(Params!$N$33-Params!$K$33))*($B379-Params!$K$33)),$L$2,"")</f>
        <v/>
      </c>
      <c r="M379" s="2" t="str">
        <f>IF(AND($C379&gt;=Params!$K$9+((Params!$N$18-Params!$K$9)/(Params!$N$33-Params!$K$33))*($B379-Params!$K$33),$C379&gt;=Params!$N$18+((Params!$Q$16-Params!$N$18)/(Params!$Q$33-Params!$N409))*($B379-Params!$Q$33),$C379&lt;Params!$K$9+((Params!$L$5-Params!$K$9)/(Params!$L$33-Params!$K$33))*($B379-Params!$K$33),$C379&lt;Params!$L$5+((Params!$Q$4-Params!$L$5)/(Params!$Q$33-Params!$L$33))*($B379-Params!$L$33),$B379&lt;Params!$Q$33),$M$2,"")</f>
        <v/>
      </c>
      <c r="N379" s="3" t="str">
        <f>IF(OR(AND($C379&gt;=Params!$A$26,$B379&gt;=Params!$A$33,$B379&lt;Params!$C$33,$C379&lt;Params!$A$18+((Params!$C$13-Params!$A$18)/(Params!$C$33-Params!$A$33))*($B379-Params!$A$33)),AND($B379&gt;=Params!$C$33,$C379&gt;Params!$C$22+((Params!$E$17-Params!$C$22)/(Params!$E$33-Params!$C$33))*($B379-Params!$C$33),$C379&lt;Params!$C$13+((Params!$E$17-Params!$C$13)/(Params!$E$33-Params!$C$33))*($B379-Params!$C$33))),$N$2,"")</f>
        <v/>
      </c>
      <c r="O379" s="1" t="str">
        <f>IF(AND($C379&gt;=Params!$C$13+((Params!$E$17-Params!$C$13)/(Params!$E$33-Params!$C$33))*($B379-Params!$C$33),$C379&gt;=Params!$E$17+((Params!$H$13-Params!$E$17)/(Params!$H$33-Params!$E$33))*($B379-Params!$E$33),$C379&lt;Params!$C$13+((Params!$D$9-Params!$C$13)/(Params!$D$33-Params!$C$33))*($B379-Params!$C$33),$C379&lt;Params!$D$9+((Params!$H$13-Params!$D$9)/(Params!$H$33-Params!$D$33))*($B379-Params!$D$33)),$O$2,"")</f>
        <v/>
      </c>
      <c r="P379" s="1" t="str">
        <f>IF(AND($C379&gt;=Params!$D$9+((Params!$H$13-Params!$D$9)/(Params!$H$33-Params!$D$33))*($B379-Params!$D$33),$C379&gt;=Params!$H$13+((Params!$K$9-Params!$H$13)/(Params!$K$33-Params!$H$33))*($B379-Params!$H$33),$C379&lt;Params!$D$9+((Params!$G$4-Params!$D$9)/(Params!$G$33-Params!$D$33))*($B379-Params!$D$33),$C379&lt;Params!$G$4+((Params!$K$9-Params!$G$4)/(Params!$K$33-Params!$G$33))*($B379-Params!$G$33)),$P$2,"")</f>
        <v/>
      </c>
      <c r="Q379" s="1" t="str">
        <f>IF(AND($C379&gt;=Params!$G$4+((Params!$K$9-Params!$G$4)/(Params!$K$33-Params!$G$33))*($B379-Params!$G$33),$C379&gt;Params!$K$9+((Params!$L$5-Params!$K$9)/(Params!$L$33-Params!$K$33))*($B379-Params!$K$33),$C379&lt;Params!$G$4+((Params!$L$5-Params!$G$4)/(Params!$L$33-Params!$G$33))*($B379-Params!$G$33)),$Q$2,"")</f>
        <v/>
      </c>
      <c r="R379" s="2" t="str">
        <f>IF(AND(OR($B379&lt;Params!$A$33,AND($B379&gt;=Params!$A$33,$B379&lt;Params!$C$33,$C379&gt;=Params!$A$18+((Params!$C$13-Params!$A$18)/(Params!$C$33-Params!$A$33))*($B379-Params!$A$33)),AND($B379&gt;=Params!$C$33,$B379&lt;Params!$D$33,$C379&gt;=Params!$C$13+((Params!$D$9-Params!$C$13)/(Params!$D$33-Params!$C$33))*($B379-Params!$C$33)),AND($B379&gt;=Params!$D$33,$C379&gt;=Params!$D$9+((Params!$G$4-Params!$D$9)/(Params!$G$33-Params!$D$33))*($B379-Params!$D$33))),$C379&lt;Params!$G$4,$B379&gt;0,$C379&gt;0),$R$2,"")</f>
        <v/>
      </c>
      <c r="S379" s="18" t="str">
        <f t="shared" si="5"/>
        <v>Basalt</v>
      </c>
      <c r="T379" s="14" t="str">
        <f>IF(AND($S379&lt;&gt;$J$2,$S379&lt;&gt;$K$2,$S379&lt;&gt;$L$2),"",
IF($S379=$J$2,IF(Data!$C379&gt;=Data!$D379+2,"Hawaiite","Potassic Trachybasalt"),
IF($S379=$K$2,IF(Data!$C379&gt;=Data!$D379+2,"Mugearite","Shoshonite"),
IF($S379=$L$2,(IF(Data!$C379&gt;=Data!$D379+2,"Benmoreite","Latite")),""))))</f>
        <v/>
      </c>
    </row>
    <row r="380" spans="1:20" x14ac:dyDescent="0.2">
      <c r="A380" s="16" t="str">
        <f>Data!$A380</f>
        <v>Stolper &amp; Holloway 1989</v>
      </c>
      <c r="B380" s="27">
        <f>Data!$B380</f>
        <v>50.92</v>
      </c>
      <c r="C380" s="28">
        <f>Data!$C380+Data!$D380</f>
        <v>2.79</v>
      </c>
      <c r="D380" s="1" t="str">
        <f>IF(AND(AND($B380&gt;=Params!$A$33,$B380&lt;Params!$C$33),AND($C380&gt;=Params!$A$32,$C380&lt;Params!$A$26)),$D$2,"")</f>
        <v/>
      </c>
      <c r="E380" s="1" t="str">
        <f>IF(AND(AND($B380&gt;=Params!$C$33,$B380&lt;Params!$F$33),AND($C380&gt;=Params!$C$32,$C380&lt;Params!$C$22)),$E$2,"")</f>
        <v>Basalt</v>
      </c>
      <c r="F380" s="4" t="str">
        <f>IF(AND($B380&gt;=Params!$F$33,$B380&lt;Params!$J$33,$C380&lt;Params!$F$22+((Params!$J$20-Params!$F$22)/(Params!$J$33-Params!$F$33))*($B380-Params!$F$33)),$F$2,"")</f>
        <v/>
      </c>
      <c r="G380" s="4" t="str">
        <f>IF(AND($B380&gt;=Params!$J$33,$B380&lt;Params!$N$33,$C380&lt;Params!$J$20+((Params!$N$18-Params!$J$20)/(Params!$N$33-Params!$J$33))*($B380-Params!$J$33)),$G$2,"")</f>
        <v/>
      </c>
      <c r="H380" s="4" t="str">
        <f>IF(AND($B380&gt;=Params!$N$33,$C380&lt;Params!$N$18+((Params!$Q$16-Params!$N$18)/(Params!$Q$33-Params!$N$33))*($B380-Params!$N$33),C$3&lt;Params!$Q$16+((Params!$S$32-Params!$Q$16)/(Params!$S$33-Params!$Q$33))*($B380-Params!$Q$33)),$H$2,"")</f>
        <v/>
      </c>
      <c r="I380" s="12" t="str">
        <f>IF(AND($B380&gt;=Params!$Q$33,$C380&gt;=Params!$Q$16+((Params!$S$32-Params!$Q$16)/(Params!$S$33-Params!$Q$33))*($B380-Params!$Q$33)),$I$2,"")</f>
        <v/>
      </c>
      <c r="J380" s="1" t="str">
        <f>IF(AND($C380&gt;=Params!$C$22,$C380&lt;Params!$C$22+((Params!$E$17-Params!$C$22)/(Params!$E$33-Params!$C$33))*($B380-Params!$C$33),$C380&lt;Params!$E$17+((Params!$F$22-Params!$E$17)/(Params!$F$33-Params!$E$33))*($B380-Params!$E$33)),$J$2,"")</f>
        <v/>
      </c>
      <c r="K380" s="1" t="str">
        <f>IF(AND($C380&gt;=Params!$E$17+((Params!$F$22-Params!$E$17)/(Params!$F$33-Params!$E$33))*($B380-Params!$E$33),$C380&gt;=Params!$F$22+((Params!$J$20-Params!$F$22)/(Params!$J$33-Params!$F$33))*($B380-Params!$F$33),$C380&lt;Params!$E$17+((Params!$H$13-Params!$E$17)/(Params!$H$33-Params!$E$33))*($B380-Params!$E$33),$C380&lt;Params!$H$13+((Params!$J$20-Params!$H$13)/(Params!$J$33-Params!$H$33))*($B380-Params!$H$33)),$K$2,"")</f>
        <v/>
      </c>
      <c r="L380" s="1" t="str">
        <f>IF(AND($C380&gt;=Params!$H$13+((Params!$J$20-Params!$H$13)/(Params!$J$33-Params!$H$33))*($B380-Params!$H$33),$C380&gt;=Params!$J$20+((Params!$N$18-Params!$J$20)/(Params!$N$33-Params!$J$33))*($B380-Params!$J$33),$C380&lt;Params!$H$13+((Params!$K$9-Params!$H$13)/(Params!$K$33-Params!$H$33))*($B380-Params!$H$33),$C380&lt;Params!$K$9+((Params!$N$18-Params!$K$9)/(Params!$N$33-Params!$K$33))*($B380-Params!$K$33)),$L$2,"")</f>
        <v/>
      </c>
      <c r="M380" s="2" t="str">
        <f>IF(AND($C380&gt;=Params!$K$9+((Params!$N$18-Params!$K$9)/(Params!$N$33-Params!$K$33))*($B380-Params!$K$33),$C380&gt;=Params!$N$18+((Params!$Q$16-Params!$N$18)/(Params!$Q$33-Params!$N410))*($B380-Params!$Q$33),$C380&lt;Params!$K$9+((Params!$L$5-Params!$K$9)/(Params!$L$33-Params!$K$33))*($B380-Params!$K$33),$C380&lt;Params!$L$5+((Params!$Q$4-Params!$L$5)/(Params!$Q$33-Params!$L$33))*($B380-Params!$L$33),$B380&lt;Params!$Q$33),$M$2,"")</f>
        <v/>
      </c>
      <c r="N380" s="3" t="str">
        <f>IF(OR(AND($C380&gt;=Params!$A$26,$B380&gt;=Params!$A$33,$B380&lt;Params!$C$33,$C380&lt;Params!$A$18+((Params!$C$13-Params!$A$18)/(Params!$C$33-Params!$A$33))*($B380-Params!$A$33)),AND($B380&gt;=Params!$C$33,$C380&gt;Params!$C$22+((Params!$E$17-Params!$C$22)/(Params!$E$33-Params!$C$33))*($B380-Params!$C$33),$C380&lt;Params!$C$13+((Params!$E$17-Params!$C$13)/(Params!$E$33-Params!$C$33))*($B380-Params!$C$33))),$N$2,"")</f>
        <v/>
      </c>
      <c r="O380" s="1" t="str">
        <f>IF(AND($C380&gt;=Params!$C$13+((Params!$E$17-Params!$C$13)/(Params!$E$33-Params!$C$33))*($B380-Params!$C$33),$C380&gt;=Params!$E$17+((Params!$H$13-Params!$E$17)/(Params!$H$33-Params!$E$33))*($B380-Params!$E$33),$C380&lt;Params!$C$13+((Params!$D$9-Params!$C$13)/(Params!$D$33-Params!$C$33))*($B380-Params!$C$33),$C380&lt;Params!$D$9+((Params!$H$13-Params!$D$9)/(Params!$H$33-Params!$D$33))*($B380-Params!$D$33)),$O$2,"")</f>
        <v/>
      </c>
      <c r="P380" s="1" t="str">
        <f>IF(AND($C380&gt;=Params!$D$9+((Params!$H$13-Params!$D$9)/(Params!$H$33-Params!$D$33))*($B380-Params!$D$33),$C380&gt;=Params!$H$13+((Params!$K$9-Params!$H$13)/(Params!$K$33-Params!$H$33))*($B380-Params!$H$33),$C380&lt;Params!$D$9+((Params!$G$4-Params!$D$9)/(Params!$G$33-Params!$D$33))*($B380-Params!$D$33),$C380&lt;Params!$G$4+((Params!$K$9-Params!$G$4)/(Params!$K$33-Params!$G$33))*($B380-Params!$G$33)),$P$2,"")</f>
        <v/>
      </c>
      <c r="Q380" s="1" t="str">
        <f>IF(AND($C380&gt;=Params!$G$4+((Params!$K$9-Params!$G$4)/(Params!$K$33-Params!$G$33))*($B380-Params!$G$33),$C380&gt;Params!$K$9+((Params!$L$5-Params!$K$9)/(Params!$L$33-Params!$K$33))*($B380-Params!$K$33),$C380&lt;Params!$G$4+((Params!$L$5-Params!$G$4)/(Params!$L$33-Params!$G$33))*($B380-Params!$G$33)),$Q$2,"")</f>
        <v/>
      </c>
      <c r="R380" s="2" t="str">
        <f>IF(AND(OR($B380&lt;Params!$A$33,AND($B380&gt;=Params!$A$33,$B380&lt;Params!$C$33,$C380&gt;=Params!$A$18+((Params!$C$13-Params!$A$18)/(Params!$C$33-Params!$A$33))*($B380-Params!$A$33)),AND($B380&gt;=Params!$C$33,$B380&lt;Params!$D$33,$C380&gt;=Params!$C$13+((Params!$D$9-Params!$C$13)/(Params!$D$33-Params!$C$33))*($B380-Params!$C$33)),AND($B380&gt;=Params!$D$33,$C380&gt;=Params!$D$9+((Params!$G$4-Params!$D$9)/(Params!$G$33-Params!$D$33))*($B380-Params!$D$33))),$C380&lt;Params!$G$4,$B380&gt;0,$C380&gt;0),$R$2,"")</f>
        <v/>
      </c>
      <c r="S380" s="18" t="str">
        <f t="shared" si="5"/>
        <v>Basalt</v>
      </c>
      <c r="T380" s="14" t="str">
        <f>IF(AND($S380&lt;&gt;$J$2,$S380&lt;&gt;$K$2,$S380&lt;&gt;$L$2),"",
IF($S380=$J$2,IF(Data!$C380&gt;=Data!$D380+2,"Hawaiite","Potassic Trachybasalt"),
IF($S380=$K$2,IF(Data!$C380&gt;=Data!$D380+2,"Mugearite","Shoshonite"),
IF($S380=$L$2,(IF(Data!$C380&gt;=Data!$D380+2,"Benmoreite","Latite")),""))))</f>
        <v/>
      </c>
    </row>
    <row r="381" spans="1:20" x14ac:dyDescent="0.2">
      <c r="A381" s="16" t="str">
        <f>Data!$A381</f>
        <v>Stolper &amp; Holloway 1990</v>
      </c>
      <c r="B381" s="27">
        <f>Data!$B381</f>
        <v>50.92</v>
      </c>
      <c r="C381" s="28">
        <f>Data!$C381+Data!$D381</f>
        <v>2.79</v>
      </c>
      <c r="D381" s="1" t="str">
        <f>IF(AND(AND($B381&gt;=Params!$A$33,$B381&lt;Params!$C$33),AND($C381&gt;=Params!$A$32,$C381&lt;Params!$A$26)),$D$2,"")</f>
        <v/>
      </c>
      <c r="E381" s="1" t="str">
        <f>IF(AND(AND($B381&gt;=Params!$C$33,$B381&lt;Params!$F$33),AND($C381&gt;=Params!$C$32,$C381&lt;Params!$C$22)),$E$2,"")</f>
        <v>Basalt</v>
      </c>
      <c r="F381" s="4" t="str">
        <f>IF(AND($B381&gt;=Params!$F$33,$B381&lt;Params!$J$33,$C381&lt;Params!$F$22+((Params!$J$20-Params!$F$22)/(Params!$J$33-Params!$F$33))*($B381-Params!$F$33)),$F$2,"")</f>
        <v/>
      </c>
      <c r="G381" s="4" t="str">
        <f>IF(AND($B381&gt;=Params!$J$33,$B381&lt;Params!$N$33,$C381&lt;Params!$J$20+((Params!$N$18-Params!$J$20)/(Params!$N$33-Params!$J$33))*($B381-Params!$J$33)),$G$2,"")</f>
        <v/>
      </c>
      <c r="H381" s="4" t="str">
        <f>IF(AND($B381&gt;=Params!$N$33,$C381&lt;Params!$N$18+((Params!$Q$16-Params!$N$18)/(Params!$Q$33-Params!$N$33))*($B381-Params!$N$33),C$3&lt;Params!$Q$16+((Params!$S$32-Params!$Q$16)/(Params!$S$33-Params!$Q$33))*($B381-Params!$Q$33)),$H$2,"")</f>
        <v/>
      </c>
      <c r="I381" s="12" t="str">
        <f>IF(AND($B381&gt;=Params!$Q$33,$C381&gt;=Params!$Q$16+((Params!$S$32-Params!$Q$16)/(Params!$S$33-Params!$Q$33))*($B381-Params!$Q$33)),$I$2,"")</f>
        <v/>
      </c>
      <c r="J381" s="1" t="str">
        <f>IF(AND($C381&gt;=Params!$C$22,$C381&lt;Params!$C$22+((Params!$E$17-Params!$C$22)/(Params!$E$33-Params!$C$33))*($B381-Params!$C$33),$C381&lt;Params!$E$17+((Params!$F$22-Params!$E$17)/(Params!$F$33-Params!$E$33))*($B381-Params!$E$33)),$J$2,"")</f>
        <v/>
      </c>
      <c r="K381" s="1" t="str">
        <f>IF(AND($C381&gt;=Params!$E$17+((Params!$F$22-Params!$E$17)/(Params!$F$33-Params!$E$33))*($B381-Params!$E$33),$C381&gt;=Params!$F$22+((Params!$J$20-Params!$F$22)/(Params!$J$33-Params!$F$33))*($B381-Params!$F$33),$C381&lt;Params!$E$17+((Params!$H$13-Params!$E$17)/(Params!$H$33-Params!$E$33))*($B381-Params!$E$33),$C381&lt;Params!$H$13+((Params!$J$20-Params!$H$13)/(Params!$J$33-Params!$H$33))*($B381-Params!$H$33)),$K$2,"")</f>
        <v/>
      </c>
      <c r="L381" s="1" t="str">
        <f>IF(AND($C381&gt;=Params!$H$13+((Params!$J$20-Params!$H$13)/(Params!$J$33-Params!$H$33))*($B381-Params!$H$33),$C381&gt;=Params!$J$20+((Params!$N$18-Params!$J$20)/(Params!$N$33-Params!$J$33))*($B381-Params!$J$33),$C381&lt;Params!$H$13+((Params!$K$9-Params!$H$13)/(Params!$K$33-Params!$H$33))*($B381-Params!$H$33),$C381&lt;Params!$K$9+((Params!$N$18-Params!$K$9)/(Params!$N$33-Params!$K$33))*($B381-Params!$K$33)),$L$2,"")</f>
        <v/>
      </c>
      <c r="M381" s="2" t="str">
        <f>IF(AND($C381&gt;=Params!$K$9+((Params!$N$18-Params!$K$9)/(Params!$N$33-Params!$K$33))*($B381-Params!$K$33),$C381&gt;=Params!$N$18+((Params!$Q$16-Params!$N$18)/(Params!$Q$33-Params!$N411))*($B381-Params!$Q$33),$C381&lt;Params!$K$9+((Params!$L$5-Params!$K$9)/(Params!$L$33-Params!$K$33))*($B381-Params!$K$33),$C381&lt;Params!$L$5+((Params!$Q$4-Params!$L$5)/(Params!$Q$33-Params!$L$33))*($B381-Params!$L$33),$B381&lt;Params!$Q$33),$M$2,"")</f>
        <v/>
      </c>
      <c r="N381" s="3" t="str">
        <f>IF(OR(AND($C381&gt;=Params!$A$26,$B381&gt;=Params!$A$33,$B381&lt;Params!$C$33,$C381&lt;Params!$A$18+((Params!$C$13-Params!$A$18)/(Params!$C$33-Params!$A$33))*($B381-Params!$A$33)),AND($B381&gt;=Params!$C$33,$C381&gt;Params!$C$22+((Params!$E$17-Params!$C$22)/(Params!$E$33-Params!$C$33))*($B381-Params!$C$33),$C381&lt;Params!$C$13+((Params!$E$17-Params!$C$13)/(Params!$E$33-Params!$C$33))*($B381-Params!$C$33))),$N$2,"")</f>
        <v/>
      </c>
      <c r="O381" s="1" t="str">
        <f>IF(AND($C381&gt;=Params!$C$13+((Params!$E$17-Params!$C$13)/(Params!$E$33-Params!$C$33))*($B381-Params!$C$33),$C381&gt;=Params!$E$17+((Params!$H$13-Params!$E$17)/(Params!$H$33-Params!$E$33))*($B381-Params!$E$33),$C381&lt;Params!$C$13+((Params!$D$9-Params!$C$13)/(Params!$D$33-Params!$C$33))*($B381-Params!$C$33),$C381&lt;Params!$D$9+((Params!$H$13-Params!$D$9)/(Params!$H$33-Params!$D$33))*($B381-Params!$D$33)),$O$2,"")</f>
        <v/>
      </c>
      <c r="P381" s="1" t="str">
        <f>IF(AND($C381&gt;=Params!$D$9+((Params!$H$13-Params!$D$9)/(Params!$H$33-Params!$D$33))*($B381-Params!$D$33),$C381&gt;=Params!$H$13+((Params!$K$9-Params!$H$13)/(Params!$K$33-Params!$H$33))*($B381-Params!$H$33),$C381&lt;Params!$D$9+((Params!$G$4-Params!$D$9)/(Params!$G$33-Params!$D$33))*($B381-Params!$D$33),$C381&lt;Params!$G$4+((Params!$K$9-Params!$G$4)/(Params!$K$33-Params!$G$33))*($B381-Params!$G$33)),$P$2,"")</f>
        <v/>
      </c>
      <c r="Q381" s="1" t="str">
        <f>IF(AND($C381&gt;=Params!$G$4+((Params!$K$9-Params!$G$4)/(Params!$K$33-Params!$G$33))*($B381-Params!$G$33),$C381&gt;Params!$K$9+((Params!$L$5-Params!$K$9)/(Params!$L$33-Params!$K$33))*($B381-Params!$K$33),$C381&lt;Params!$G$4+((Params!$L$5-Params!$G$4)/(Params!$L$33-Params!$G$33))*($B381-Params!$G$33)),$Q$2,"")</f>
        <v/>
      </c>
      <c r="R381" s="2" t="str">
        <f>IF(AND(OR($B381&lt;Params!$A$33,AND($B381&gt;=Params!$A$33,$B381&lt;Params!$C$33,$C381&gt;=Params!$A$18+((Params!$C$13-Params!$A$18)/(Params!$C$33-Params!$A$33))*($B381-Params!$A$33)),AND($B381&gt;=Params!$C$33,$B381&lt;Params!$D$33,$C381&gt;=Params!$C$13+((Params!$D$9-Params!$C$13)/(Params!$D$33-Params!$C$33))*($B381-Params!$C$33)),AND($B381&gt;=Params!$D$33,$C381&gt;=Params!$D$9+((Params!$G$4-Params!$D$9)/(Params!$G$33-Params!$D$33))*($B381-Params!$D$33))),$C381&lt;Params!$G$4,$B381&gt;0,$C381&gt;0),$R$2,"")</f>
        <v/>
      </c>
      <c r="S381" s="18" t="str">
        <f t="shared" si="5"/>
        <v>Basalt</v>
      </c>
      <c r="T381" s="14" t="str">
        <f>IF(AND($S381&lt;&gt;$J$2,$S381&lt;&gt;$K$2,$S381&lt;&gt;$L$2),"",
IF($S381=$J$2,IF(Data!$C381&gt;=Data!$D381+2,"Hawaiite","Potassic Trachybasalt"),
IF($S381=$K$2,IF(Data!$C381&gt;=Data!$D381+2,"Mugearite","Shoshonite"),
IF($S381=$L$2,(IF(Data!$C381&gt;=Data!$D381+2,"Benmoreite","Latite")),""))))</f>
        <v/>
      </c>
    </row>
    <row r="382" spans="1:20" x14ac:dyDescent="0.2">
      <c r="A382" s="16" t="str">
        <f>Data!$A382</f>
        <v>Stolper &amp; Holloway 1991</v>
      </c>
      <c r="B382" s="27">
        <f>Data!$B382</f>
        <v>50.92</v>
      </c>
      <c r="C382" s="28">
        <f>Data!$C382+Data!$D382</f>
        <v>2.79</v>
      </c>
      <c r="D382" s="1" t="str">
        <f>IF(AND(AND($B382&gt;=Params!$A$33,$B382&lt;Params!$C$33),AND($C382&gt;=Params!$A$32,$C382&lt;Params!$A$26)),$D$2,"")</f>
        <v/>
      </c>
      <c r="E382" s="1" t="str">
        <f>IF(AND(AND($B382&gt;=Params!$C$33,$B382&lt;Params!$F$33),AND($C382&gt;=Params!$C$32,$C382&lt;Params!$C$22)),$E$2,"")</f>
        <v>Basalt</v>
      </c>
      <c r="F382" s="4" t="str">
        <f>IF(AND($B382&gt;=Params!$F$33,$B382&lt;Params!$J$33,$C382&lt;Params!$F$22+((Params!$J$20-Params!$F$22)/(Params!$J$33-Params!$F$33))*($B382-Params!$F$33)),$F$2,"")</f>
        <v/>
      </c>
      <c r="G382" s="4" t="str">
        <f>IF(AND($B382&gt;=Params!$J$33,$B382&lt;Params!$N$33,$C382&lt;Params!$J$20+((Params!$N$18-Params!$J$20)/(Params!$N$33-Params!$J$33))*($B382-Params!$J$33)),$G$2,"")</f>
        <v/>
      </c>
      <c r="H382" s="4" t="str">
        <f>IF(AND($B382&gt;=Params!$N$33,$C382&lt;Params!$N$18+((Params!$Q$16-Params!$N$18)/(Params!$Q$33-Params!$N$33))*($B382-Params!$N$33),C$3&lt;Params!$Q$16+((Params!$S$32-Params!$Q$16)/(Params!$S$33-Params!$Q$33))*($B382-Params!$Q$33)),$H$2,"")</f>
        <v/>
      </c>
      <c r="I382" s="12" t="str">
        <f>IF(AND($B382&gt;=Params!$Q$33,$C382&gt;=Params!$Q$16+((Params!$S$32-Params!$Q$16)/(Params!$S$33-Params!$Q$33))*($B382-Params!$Q$33)),$I$2,"")</f>
        <v/>
      </c>
      <c r="J382" s="1" t="str">
        <f>IF(AND($C382&gt;=Params!$C$22,$C382&lt;Params!$C$22+((Params!$E$17-Params!$C$22)/(Params!$E$33-Params!$C$33))*($B382-Params!$C$33),$C382&lt;Params!$E$17+((Params!$F$22-Params!$E$17)/(Params!$F$33-Params!$E$33))*($B382-Params!$E$33)),$J$2,"")</f>
        <v/>
      </c>
      <c r="K382" s="1" t="str">
        <f>IF(AND($C382&gt;=Params!$E$17+((Params!$F$22-Params!$E$17)/(Params!$F$33-Params!$E$33))*($B382-Params!$E$33),$C382&gt;=Params!$F$22+((Params!$J$20-Params!$F$22)/(Params!$J$33-Params!$F$33))*($B382-Params!$F$33),$C382&lt;Params!$E$17+((Params!$H$13-Params!$E$17)/(Params!$H$33-Params!$E$33))*($B382-Params!$E$33),$C382&lt;Params!$H$13+((Params!$J$20-Params!$H$13)/(Params!$J$33-Params!$H$33))*($B382-Params!$H$33)),$K$2,"")</f>
        <v/>
      </c>
      <c r="L382" s="1" t="str">
        <f>IF(AND($C382&gt;=Params!$H$13+((Params!$J$20-Params!$H$13)/(Params!$J$33-Params!$H$33))*($B382-Params!$H$33),$C382&gt;=Params!$J$20+((Params!$N$18-Params!$J$20)/(Params!$N$33-Params!$J$33))*($B382-Params!$J$33),$C382&lt;Params!$H$13+((Params!$K$9-Params!$H$13)/(Params!$K$33-Params!$H$33))*($B382-Params!$H$33),$C382&lt;Params!$K$9+((Params!$N$18-Params!$K$9)/(Params!$N$33-Params!$K$33))*($B382-Params!$K$33)),$L$2,"")</f>
        <v/>
      </c>
      <c r="M382" s="2" t="str">
        <f>IF(AND($C382&gt;=Params!$K$9+((Params!$N$18-Params!$K$9)/(Params!$N$33-Params!$K$33))*($B382-Params!$K$33),$C382&gt;=Params!$N$18+((Params!$Q$16-Params!$N$18)/(Params!$Q$33-Params!$N412))*($B382-Params!$Q$33),$C382&lt;Params!$K$9+((Params!$L$5-Params!$K$9)/(Params!$L$33-Params!$K$33))*($B382-Params!$K$33),$C382&lt;Params!$L$5+((Params!$Q$4-Params!$L$5)/(Params!$Q$33-Params!$L$33))*($B382-Params!$L$33),$B382&lt;Params!$Q$33),$M$2,"")</f>
        <v/>
      </c>
      <c r="N382" s="3" t="str">
        <f>IF(OR(AND($C382&gt;=Params!$A$26,$B382&gt;=Params!$A$33,$B382&lt;Params!$C$33,$C382&lt;Params!$A$18+((Params!$C$13-Params!$A$18)/(Params!$C$33-Params!$A$33))*($B382-Params!$A$33)),AND($B382&gt;=Params!$C$33,$C382&gt;Params!$C$22+((Params!$E$17-Params!$C$22)/(Params!$E$33-Params!$C$33))*($B382-Params!$C$33),$C382&lt;Params!$C$13+((Params!$E$17-Params!$C$13)/(Params!$E$33-Params!$C$33))*($B382-Params!$C$33))),$N$2,"")</f>
        <v/>
      </c>
      <c r="O382" s="1" t="str">
        <f>IF(AND($C382&gt;=Params!$C$13+((Params!$E$17-Params!$C$13)/(Params!$E$33-Params!$C$33))*($B382-Params!$C$33),$C382&gt;=Params!$E$17+((Params!$H$13-Params!$E$17)/(Params!$H$33-Params!$E$33))*($B382-Params!$E$33),$C382&lt;Params!$C$13+((Params!$D$9-Params!$C$13)/(Params!$D$33-Params!$C$33))*($B382-Params!$C$33),$C382&lt;Params!$D$9+((Params!$H$13-Params!$D$9)/(Params!$H$33-Params!$D$33))*($B382-Params!$D$33)),$O$2,"")</f>
        <v/>
      </c>
      <c r="P382" s="1" t="str">
        <f>IF(AND($C382&gt;=Params!$D$9+((Params!$H$13-Params!$D$9)/(Params!$H$33-Params!$D$33))*($B382-Params!$D$33),$C382&gt;=Params!$H$13+((Params!$K$9-Params!$H$13)/(Params!$K$33-Params!$H$33))*($B382-Params!$H$33),$C382&lt;Params!$D$9+((Params!$G$4-Params!$D$9)/(Params!$G$33-Params!$D$33))*($B382-Params!$D$33),$C382&lt;Params!$G$4+((Params!$K$9-Params!$G$4)/(Params!$K$33-Params!$G$33))*($B382-Params!$G$33)),$P$2,"")</f>
        <v/>
      </c>
      <c r="Q382" s="1" t="str">
        <f>IF(AND($C382&gt;=Params!$G$4+((Params!$K$9-Params!$G$4)/(Params!$K$33-Params!$G$33))*($B382-Params!$G$33),$C382&gt;Params!$K$9+((Params!$L$5-Params!$K$9)/(Params!$L$33-Params!$K$33))*($B382-Params!$K$33),$C382&lt;Params!$G$4+((Params!$L$5-Params!$G$4)/(Params!$L$33-Params!$G$33))*($B382-Params!$G$33)),$Q$2,"")</f>
        <v/>
      </c>
      <c r="R382" s="2" t="str">
        <f>IF(AND(OR($B382&lt;Params!$A$33,AND($B382&gt;=Params!$A$33,$B382&lt;Params!$C$33,$C382&gt;=Params!$A$18+((Params!$C$13-Params!$A$18)/(Params!$C$33-Params!$A$33))*($B382-Params!$A$33)),AND($B382&gt;=Params!$C$33,$B382&lt;Params!$D$33,$C382&gt;=Params!$C$13+((Params!$D$9-Params!$C$13)/(Params!$D$33-Params!$C$33))*($B382-Params!$C$33)),AND($B382&gt;=Params!$D$33,$C382&gt;=Params!$D$9+((Params!$G$4-Params!$D$9)/(Params!$G$33-Params!$D$33))*($B382-Params!$D$33))),$C382&lt;Params!$G$4,$B382&gt;0,$C382&gt;0),$R$2,"")</f>
        <v/>
      </c>
      <c r="S382" s="18" t="str">
        <f t="shared" si="5"/>
        <v>Basalt</v>
      </c>
      <c r="T382" s="14" t="str">
        <f>IF(AND($S382&lt;&gt;$J$2,$S382&lt;&gt;$K$2,$S382&lt;&gt;$L$2),"",
IF($S382=$J$2,IF(Data!$C382&gt;=Data!$D382+2,"Hawaiite","Potassic Trachybasalt"),
IF($S382=$K$2,IF(Data!$C382&gt;=Data!$D382+2,"Mugearite","Shoshonite"),
IF($S382=$L$2,(IF(Data!$C382&gt;=Data!$D382+2,"Benmoreite","Latite")),""))))</f>
        <v/>
      </c>
    </row>
    <row r="383" spans="1:20" x14ac:dyDescent="0.2">
      <c r="A383" s="16" t="str">
        <f>Data!$A383</f>
        <v>Stolper &amp; Holloway 1992</v>
      </c>
      <c r="B383" s="27">
        <f>Data!$B383</f>
        <v>50.92</v>
      </c>
      <c r="C383" s="28">
        <f>Data!$C383+Data!$D383</f>
        <v>2.79</v>
      </c>
      <c r="D383" s="1" t="str">
        <f>IF(AND(AND($B383&gt;=Params!$A$33,$B383&lt;Params!$C$33),AND($C383&gt;=Params!$A$32,$C383&lt;Params!$A$26)),$D$2,"")</f>
        <v/>
      </c>
      <c r="E383" s="1" t="str">
        <f>IF(AND(AND($B383&gt;=Params!$C$33,$B383&lt;Params!$F$33),AND($C383&gt;=Params!$C$32,$C383&lt;Params!$C$22)),$E$2,"")</f>
        <v>Basalt</v>
      </c>
      <c r="F383" s="4" t="str">
        <f>IF(AND($B383&gt;=Params!$F$33,$B383&lt;Params!$J$33,$C383&lt;Params!$F$22+((Params!$J$20-Params!$F$22)/(Params!$J$33-Params!$F$33))*($B383-Params!$F$33)),$F$2,"")</f>
        <v/>
      </c>
      <c r="G383" s="4" t="str">
        <f>IF(AND($B383&gt;=Params!$J$33,$B383&lt;Params!$N$33,$C383&lt;Params!$J$20+((Params!$N$18-Params!$J$20)/(Params!$N$33-Params!$J$33))*($B383-Params!$J$33)),$G$2,"")</f>
        <v/>
      </c>
      <c r="H383" s="4" t="str">
        <f>IF(AND($B383&gt;=Params!$N$33,$C383&lt;Params!$N$18+((Params!$Q$16-Params!$N$18)/(Params!$Q$33-Params!$N$33))*($B383-Params!$N$33),C$3&lt;Params!$Q$16+((Params!$S$32-Params!$Q$16)/(Params!$S$33-Params!$Q$33))*($B383-Params!$Q$33)),$H$2,"")</f>
        <v/>
      </c>
      <c r="I383" s="12" t="str">
        <f>IF(AND($B383&gt;=Params!$Q$33,$C383&gt;=Params!$Q$16+((Params!$S$32-Params!$Q$16)/(Params!$S$33-Params!$Q$33))*($B383-Params!$Q$33)),$I$2,"")</f>
        <v/>
      </c>
      <c r="J383" s="1" t="str">
        <f>IF(AND($C383&gt;=Params!$C$22,$C383&lt;Params!$C$22+((Params!$E$17-Params!$C$22)/(Params!$E$33-Params!$C$33))*($B383-Params!$C$33),$C383&lt;Params!$E$17+((Params!$F$22-Params!$E$17)/(Params!$F$33-Params!$E$33))*($B383-Params!$E$33)),$J$2,"")</f>
        <v/>
      </c>
      <c r="K383" s="1" t="str">
        <f>IF(AND($C383&gt;=Params!$E$17+((Params!$F$22-Params!$E$17)/(Params!$F$33-Params!$E$33))*($B383-Params!$E$33),$C383&gt;=Params!$F$22+((Params!$J$20-Params!$F$22)/(Params!$J$33-Params!$F$33))*($B383-Params!$F$33),$C383&lt;Params!$E$17+((Params!$H$13-Params!$E$17)/(Params!$H$33-Params!$E$33))*($B383-Params!$E$33),$C383&lt;Params!$H$13+((Params!$J$20-Params!$H$13)/(Params!$J$33-Params!$H$33))*($B383-Params!$H$33)),$K$2,"")</f>
        <v/>
      </c>
      <c r="L383" s="1" t="str">
        <f>IF(AND($C383&gt;=Params!$H$13+((Params!$J$20-Params!$H$13)/(Params!$J$33-Params!$H$33))*($B383-Params!$H$33),$C383&gt;=Params!$J$20+((Params!$N$18-Params!$J$20)/(Params!$N$33-Params!$J$33))*($B383-Params!$J$33),$C383&lt;Params!$H$13+((Params!$K$9-Params!$H$13)/(Params!$K$33-Params!$H$33))*($B383-Params!$H$33),$C383&lt;Params!$K$9+((Params!$N$18-Params!$K$9)/(Params!$N$33-Params!$K$33))*($B383-Params!$K$33)),$L$2,"")</f>
        <v/>
      </c>
      <c r="M383" s="2" t="str">
        <f>IF(AND($C383&gt;=Params!$K$9+((Params!$N$18-Params!$K$9)/(Params!$N$33-Params!$K$33))*($B383-Params!$K$33),$C383&gt;=Params!$N$18+((Params!$Q$16-Params!$N$18)/(Params!$Q$33-Params!$N413))*($B383-Params!$Q$33),$C383&lt;Params!$K$9+((Params!$L$5-Params!$K$9)/(Params!$L$33-Params!$K$33))*($B383-Params!$K$33),$C383&lt;Params!$L$5+((Params!$Q$4-Params!$L$5)/(Params!$Q$33-Params!$L$33))*($B383-Params!$L$33),$B383&lt;Params!$Q$33),$M$2,"")</f>
        <v/>
      </c>
      <c r="N383" s="3" t="str">
        <f>IF(OR(AND($C383&gt;=Params!$A$26,$B383&gt;=Params!$A$33,$B383&lt;Params!$C$33,$C383&lt;Params!$A$18+((Params!$C$13-Params!$A$18)/(Params!$C$33-Params!$A$33))*($B383-Params!$A$33)),AND($B383&gt;=Params!$C$33,$C383&gt;Params!$C$22+((Params!$E$17-Params!$C$22)/(Params!$E$33-Params!$C$33))*($B383-Params!$C$33),$C383&lt;Params!$C$13+((Params!$E$17-Params!$C$13)/(Params!$E$33-Params!$C$33))*($B383-Params!$C$33))),$N$2,"")</f>
        <v/>
      </c>
      <c r="O383" s="1" t="str">
        <f>IF(AND($C383&gt;=Params!$C$13+((Params!$E$17-Params!$C$13)/(Params!$E$33-Params!$C$33))*($B383-Params!$C$33),$C383&gt;=Params!$E$17+((Params!$H$13-Params!$E$17)/(Params!$H$33-Params!$E$33))*($B383-Params!$E$33),$C383&lt;Params!$C$13+((Params!$D$9-Params!$C$13)/(Params!$D$33-Params!$C$33))*($B383-Params!$C$33),$C383&lt;Params!$D$9+((Params!$H$13-Params!$D$9)/(Params!$H$33-Params!$D$33))*($B383-Params!$D$33)),$O$2,"")</f>
        <v/>
      </c>
      <c r="P383" s="1" t="str">
        <f>IF(AND($C383&gt;=Params!$D$9+((Params!$H$13-Params!$D$9)/(Params!$H$33-Params!$D$33))*($B383-Params!$D$33),$C383&gt;=Params!$H$13+((Params!$K$9-Params!$H$13)/(Params!$K$33-Params!$H$33))*($B383-Params!$H$33),$C383&lt;Params!$D$9+((Params!$G$4-Params!$D$9)/(Params!$G$33-Params!$D$33))*($B383-Params!$D$33),$C383&lt;Params!$G$4+((Params!$K$9-Params!$G$4)/(Params!$K$33-Params!$G$33))*($B383-Params!$G$33)),$P$2,"")</f>
        <v/>
      </c>
      <c r="Q383" s="1" t="str">
        <f>IF(AND($C383&gt;=Params!$G$4+((Params!$K$9-Params!$G$4)/(Params!$K$33-Params!$G$33))*($B383-Params!$G$33),$C383&gt;Params!$K$9+((Params!$L$5-Params!$K$9)/(Params!$L$33-Params!$K$33))*($B383-Params!$K$33),$C383&lt;Params!$G$4+((Params!$L$5-Params!$G$4)/(Params!$L$33-Params!$G$33))*($B383-Params!$G$33)),$Q$2,"")</f>
        <v/>
      </c>
      <c r="R383" s="2" t="str">
        <f>IF(AND(OR($B383&lt;Params!$A$33,AND($B383&gt;=Params!$A$33,$B383&lt;Params!$C$33,$C383&gt;=Params!$A$18+((Params!$C$13-Params!$A$18)/(Params!$C$33-Params!$A$33))*($B383-Params!$A$33)),AND($B383&gt;=Params!$C$33,$B383&lt;Params!$D$33,$C383&gt;=Params!$C$13+((Params!$D$9-Params!$C$13)/(Params!$D$33-Params!$C$33))*($B383-Params!$C$33)),AND($B383&gt;=Params!$D$33,$C383&gt;=Params!$D$9+((Params!$G$4-Params!$D$9)/(Params!$G$33-Params!$D$33))*($B383-Params!$D$33))),$C383&lt;Params!$G$4,$B383&gt;0,$C383&gt;0),$R$2,"")</f>
        <v/>
      </c>
      <c r="S383" s="18" t="str">
        <f t="shared" si="5"/>
        <v>Basalt</v>
      </c>
      <c r="T383" s="14" t="str">
        <f>IF(AND($S383&lt;&gt;$J$2,$S383&lt;&gt;$K$2,$S383&lt;&gt;$L$2),"",
IF($S383=$J$2,IF(Data!$C383&gt;=Data!$D383+2,"Hawaiite","Potassic Trachybasalt"),
IF($S383=$K$2,IF(Data!$C383&gt;=Data!$D383+2,"Mugearite","Shoshonite"),
IF($S383=$L$2,(IF(Data!$C383&gt;=Data!$D383+2,"Benmoreite","Latite")),""))))</f>
        <v/>
      </c>
    </row>
    <row r="384" spans="1:20" x14ac:dyDescent="0.2">
      <c r="A384" s="16" t="str">
        <f>Data!$A384</f>
        <v>Stolper &amp; Holloway 1993</v>
      </c>
      <c r="B384" s="27">
        <f>Data!$B384</f>
        <v>50.92</v>
      </c>
      <c r="C384" s="28">
        <f>Data!$C384+Data!$D384</f>
        <v>2.79</v>
      </c>
      <c r="D384" s="1" t="str">
        <f>IF(AND(AND($B384&gt;=Params!$A$33,$B384&lt;Params!$C$33),AND($C384&gt;=Params!$A$32,$C384&lt;Params!$A$26)),$D$2,"")</f>
        <v/>
      </c>
      <c r="E384" s="1" t="str">
        <f>IF(AND(AND($B384&gt;=Params!$C$33,$B384&lt;Params!$F$33),AND($C384&gt;=Params!$C$32,$C384&lt;Params!$C$22)),$E$2,"")</f>
        <v>Basalt</v>
      </c>
      <c r="F384" s="4" t="str">
        <f>IF(AND($B384&gt;=Params!$F$33,$B384&lt;Params!$J$33,$C384&lt;Params!$F$22+((Params!$J$20-Params!$F$22)/(Params!$J$33-Params!$F$33))*($B384-Params!$F$33)),$F$2,"")</f>
        <v/>
      </c>
      <c r="G384" s="4" t="str">
        <f>IF(AND($B384&gt;=Params!$J$33,$B384&lt;Params!$N$33,$C384&lt;Params!$J$20+((Params!$N$18-Params!$J$20)/(Params!$N$33-Params!$J$33))*($B384-Params!$J$33)),$G$2,"")</f>
        <v/>
      </c>
      <c r="H384" s="4" t="str">
        <f>IF(AND($B384&gt;=Params!$N$33,$C384&lt;Params!$N$18+((Params!$Q$16-Params!$N$18)/(Params!$Q$33-Params!$N$33))*($B384-Params!$N$33),C$3&lt;Params!$Q$16+((Params!$S$32-Params!$Q$16)/(Params!$S$33-Params!$Q$33))*($B384-Params!$Q$33)),$H$2,"")</f>
        <v/>
      </c>
      <c r="I384" s="12" t="str">
        <f>IF(AND($B384&gt;=Params!$Q$33,$C384&gt;=Params!$Q$16+((Params!$S$32-Params!$Q$16)/(Params!$S$33-Params!$Q$33))*($B384-Params!$Q$33)),$I$2,"")</f>
        <v/>
      </c>
      <c r="J384" s="1" t="str">
        <f>IF(AND($C384&gt;=Params!$C$22,$C384&lt;Params!$C$22+((Params!$E$17-Params!$C$22)/(Params!$E$33-Params!$C$33))*($B384-Params!$C$33),$C384&lt;Params!$E$17+((Params!$F$22-Params!$E$17)/(Params!$F$33-Params!$E$33))*($B384-Params!$E$33)),$J$2,"")</f>
        <v/>
      </c>
      <c r="K384" s="1" t="str">
        <f>IF(AND($C384&gt;=Params!$E$17+((Params!$F$22-Params!$E$17)/(Params!$F$33-Params!$E$33))*($B384-Params!$E$33),$C384&gt;=Params!$F$22+((Params!$J$20-Params!$F$22)/(Params!$J$33-Params!$F$33))*($B384-Params!$F$33),$C384&lt;Params!$E$17+((Params!$H$13-Params!$E$17)/(Params!$H$33-Params!$E$33))*($B384-Params!$E$33),$C384&lt;Params!$H$13+((Params!$J$20-Params!$H$13)/(Params!$J$33-Params!$H$33))*($B384-Params!$H$33)),$K$2,"")</f>
        <v/>
      </c>
      <c r="L384" s="1" t="str">
        <f>IF(AND($C384&gt;=Params!$H$13+((Params!$J$20-Params!$H$13)/(Params!$J$33-Params!$H$33))*($B384-Params!$H$33),$C384&gt;=Params!$J$20+((Params!$N$18-Params!$J$20)/(Params!$N$33-Params!$J$33))*($B384-Params!$J$33),$C384&lt;Params!$H$13+((Params!$K$9-Params!$H$13)/(Params!$K$33-Params!$H$33))*($B384-Params!$H$33),$C384&lt;Params!$K$9+((Params!$N$18-Params!$K$9)/(Params!$N$33-Params!$K$33))*($B384-Params!$K$33)),$L$2,"")</f>
        <v/>
      </c>
      <c r="M384" s="2" t="str">
        <f>IF(AND($C384&gt;=Params!$K$9+((Params!$N$18-Params!$K$9)/(Params!$N$33-Params!$K$33))*($B384-Params!$K$33),$C384&gt;=Params!$N$18+((Params!$Q$16-Params!$N$18)/(Params!$Q$33-Params!$N414))*($B384-Params!$Q$33),$C384&lt;Params!$K$9+((Params!$L$5-Params!$K$9)/(Params!$L$33-Params!$K$33))*($B384-Params!$K$33),$C384&lt;Params!$L$5+((Params!$Q$4-Params!$L$5)/(Params!$Q$33-Params!$L$33))*($B384-Params!$L$33),$B384&lt;Params!$Q$33),$M$2,"")</f>
        <v/>
      </c>
      <c r="N384" s="3" t="str">
        <f>IF(OR(AND($C384&gt;=Params!$A$26,$B384&gt;=Params!$A$33,$B384&lt;Params!$C$33,$C384&lt;Params!$A$18+((Params!$C$13-Params!$A$18)/(Params!$C$33-Params!$A$33))*($B384-Params!$A$33)),AND($B384&gt;=Params!$C$33,$C384&gt;Params!$C$22+((Params!$E$17-Params!$C$22)/(Params!$E$33-Params!$C$33))*($B384-Params!$C$33),$C384&lt;Params!$C$13+((Params!$E$17-Params!$C$13)/(Params!$E$33-Params!$C$33))*($B384-Params!$C$33))),$N$2,"")</f>
        <v/>
      </c>
      <c r="O384" s="1" t="str">
        <f>IF(AND($C384&gt;=Params!$C$13+((Params!$E$17-Params!$C$13)/(Params!$E$33-Params!$C$33))*($B384-Params!$C$33),$C384&gt;=Params!$E$17+((Params!$H$13-Params!$E$17)/(Params!$H$33-Params!$E$33))*($B384-Params!$E$33),$C384&lt;Params!$C$13+((Params!$D$9-Params!$C$13)/(Params!$D$33-Params!$C$33))*($B384-Params!$C$33),$C384&lt;Params!$D$9+((Params!$H$13-Params!$D$9)/(Params!$H$33-Params!$D$33))*($B384-Params!$D$33)),$O$2,"")</f>
        <v/>
      </c>
      <c r="P384" s="1" t="str">
        <f>IF(AND($C384&gt;=Params!$D$9+((Params!$H$13-Params!$D$9)/(Params!$H$33-Params!$D$33))*($B384-Params!$D$33),$C384&gt;=Params!$H$13+((Params!$K$9-Params!$H$13)/(Params!$K$33-Params!$H$33))*($B384-Params!$H$33),$C384&lt;Params!$D$9+((Params!$G$4-Params!$D$9)/(Params!$G$33-Params!$D$33))*($B384-Params!$D$33),$C384&lt;Params!$G$4+((Params!$K$9-Params!$G$4)/(Params!$K$33-Params!$G$33))*($B384-Params!$G$33)),$P$2,"")</f>
        <v/>
      </c>
      <c r="Q384" s="1" t="str">
        <f>IF(AND($C384&gt;=Params!$G$4+((Params!$K$9-Params!$G$4)/(Params!$K$33-Params!$G$33))*($B384-Params!$G$33),$C384&gt;Params!$K$9+((Params!$L$5-Params!$K$9)/(Params!$L$33-Params!$K$33))*($B384-Params!$K$33),$C384&lt;Params!$G$4+((Params!$L$5-Params!$G$4)/(Params!$L$33-Params!$G$33))*($B384-Params!$G$33)),$Q$2,"")</f>
        <v/>
      </c>
      <c r="R384" s="2" t="str">
        <f>IF(AND(OR($B384&lt;Params!$A$33,AND($B384&gt;=Params!$A$33,$B384&lt;Params!$C$33,$C384&gt;=Params!$A$18+((Params!$C$13-Params!$A$18)/(Params!$C$33-Params!$A$33))*($B384-Params!$A$33)),AND($B384&gt;=Params!$C$33,$B384&lt;Params!$D$33,$C384&gt;=Params!$C$13+((Params!$D$9-Params!$C$13)/(Params!$D$33-Params!$C$33))*($B384-Params!$C$33)),AND($B384&gt;=Params!$D$33,$C384&gt;=Params!$D$9+((Params!$G$4-Params!$D$9)/(Params!$G$33-Params!$D$33))*($B384-Params!$D$33))),$C384&lt;Params!$G$4,$B384&gt;0,$C384&gt;0),$R$2,"")</f>
        <v/>
      </c>
      <c r="S384" s="18" t="str">
        <f t="shared" si="5"/>
        <v>Basalt</v>
      </c>
      <c r="T384" s="14" t="str">
        <f>IF(AND($S384&lt;&gt;$J$2,$S384&lt;&gt;$K$2,$S384&lt;&gt;$L$2),"",
IF($S384=$J$2,IF(Data!$C384&gt;=Data!$D384+2,"Hawaiite","Potassic Trachybasalt"),
IF($S384=$K$2,IF(Data!$C384&gt;=Data!$D384+2,"Mugearite","Shoshonite"),
IF($S384=$L$2,(IF(Data!$C384&gt;=Data!$D384+2,"Benmoreite","Latite")),""))))</f>
        <v/>
      </c>
    </row>
    <row r="385" spans="1:20" x14ac:dyDescent="0.2">
      <c r="A385" s="16" t="str">
        <f>Data!$A385</f>
        <v>AH3, phonotephrite; Na/(Na+K)=0.85  - a synthetic analog of the phonotephritic Mt. Mellone lava flow from Alban Hills Volcanic District (Central Italy), same as Alb1 used by Behrens et al, 2009; Iacono-Marziano, 2007 and Freda et al., 2008)</v>
      </c>
      <c r="B385" s="27">
        <f>Data!$B385</f>
        <v>50.99</v>
      </c>
      <c r="C385" s="28">
        <f>Data!$C385+Data!$D385</f>
        <v>9.120000000000001</v>
      </c>
      <c r="D385" s="1" t="str">
        <f>IF(AND(AND($B385&gt;=Params!$A$33,$B385&lt;Params!$C$33),AND($C385&gt;=Params!$A$32,$C385&lt;Params!$A$26)),$D$2,"")</f>
        <v/>
      </c>
      <c r="E385" s="1" t="str">
        <f>IF(AND(AND($B385&gt;=Params!$C$33,$B385&lt;Params!$F$33),AND($C385&gt;=Params!$C$32,$C385&lt;Params!$C$22)),$E$2,"")</f>
        <v/>
      </c>
      <c r="F385" s="4" t="str">
        <f>IF(AND($B385&gt;=Params!$F$33,$B385&lt;Params!$J$33,$C385&lt;Params!$F$22+((Params!$J$20-Params!$F$22)/(Params!$J$33-Params!$F$33))*($B385-Params!$F$33)),$F$2,"")</f>
        <v/>
      </c>
      <c r="G385" s="4" t="str">
        <f>IF(AND($B385&gt;=Params!$J$33,$B385&lt;Params!$N$33,$C385&lt;Params!$J$20+((Params!$N$18-Params!$J$20)/(Params!$N$33-Params!$J$33))*($B385-Params!$J$33)),$G$2,"")</f>
        <v/>
      </c>
      <c r="H385" s="4" t="str">
        <f>IF(AND($B385&gt;=Params!$N$33,$C385&lt;Params!$N$18+((Params!$Q$16-Params!$N$18)/(Params!$Q$33-Params!$N$33))*($B385-Params!$N$33),C$3&lt;Params!$Q$16+((Params!$S$32-Params!$Q$16)/(Params!$S$33-Params!$Q$33))*($B385-Params!$Q$33)),$H$2,"")</f>
        <v/>
      </c>
      <c r="I385" s="12" t="str">
        <f>IF(AND($B385&gt;=Params!$Q$33,$C385&gt;=Params!$Q$16+((Params!$S$32-Params!$Q$16)/(Params!$S$33-Params!$Q$33))*($B385-Params!$Q$33)),$I$2,"")</f>
        <v/>
      </c>
      <c r="J385" s="1" t="str">
        <f>IF(AND($C385&gt;=Params!$C$22,$C385&lt;Params!$C$22+((Params!$E$17-Params!$C$22)/(Params!$E$33-Params!$C$33))*($B385-Params!$C$33),$C385&lt;Params!$E$17+((Params!$F$22-Params!$E$17)/(Params!$F$33-Params!$E$33))*($B385-Params!$E$33)),$J$2,"")</f>
        <v/>
      </c>
      <c r="K385" s="1" t="str">
        <f>IF(AND($C385&gt;=Params!$E$17+((Params!$F$22-Params!$E$17)/(Params!$F$33-Params!$E$33))*($B385-Params!$E$33),$C385&gt;=Params!$F$22+((Params!$J$20-Params!$F$22)/(Params!$J$33-Params!$F$33))*($B385-Params!$F$33),$C385&lt;Params!$E$17+((Params!$H$13-Params!$E$17)/(Params!$H$33-Params!$E$33))*($B385-Params!$E$33),$C385&lt;Params!$H$13+((Params!$J$20-Params!$H$13)/(Params!$J$33-Params!$H$33))*($B385-Params!$H$33)),$K$2,"")</f>
        <v/>
      </c>
      <c r="L385" s="1" t="str">
        <f>IF(AND($C385&gt;=Params!$H$13+((Params!$J$20-Params!$H$13)/(Params!$J$33-Params!$H$33))*($B385-Params!$H$33),$C385&gt;=Params!$J$20+((Params!$N$18-Params!$J$20)/(Params!$N$33-Params!$J$33))*($B385-Params!$J$33),$C385&lt;Params!$H$13+((Params!$K$9-Params!$H$13)/(Params!$K$33-Params!$H$33))*($B385-Params!$H$33),$C385&lt;Params!$K$9+((Params!$N$18-Params!$K$9)/(Params!$N$33-Params!$K$33))*($B385-Params!$K$33)),$L$2,"")</f>
        <v/>
      </c>
      <c r="M385" s="2" t="str">
        <f>IF(AND($C385&gt;=Params!$K$9+((Params!$N$18-Params!$K$9)/(Params!$N$33-Params!$K$33))*($B385-Params!$K$33),$C385&gt;=Params!$N$18+((Params!$Q$16-Params!$N$18)/(Params!$Q$33-Params!$N415))*($B385-Params!$Q$33),$C385&lt;Params!$K$9+((Params!$L$5-Params!$K$9)/(Params!$L$33-Params!$K$33))*($B385-Params!$K$33),$C385&lt;Params!$L$5+((Params!$Q$4-Params!$L$5)/(Params!$Q$33-Params!$L$33))*($B385-Params!$L$33),$B385&lt;Params!$Q$33),$M$2,"")</f>
        <v/>
      </c>
      <c r="N385" s="3" t="str">
        <f>IF(OR(AND($C385&gt;=Params!$A$26,$B385&gt;=Params!$A$33,$B385&lt;Params!$C$33,$C385&lt;Params!$A$18+((Params!$C$13-Params!$A$18)/(Params!$C$33-Params!$A$33))*($B385-Params!$A$33)),AND($B385&gt;=Params!$C$33,$C385&gt;Params!$C$22+((Params!$E$17-Params!$C$22)/(Params!$E$33-Params!$C$33))*($B385-Params!$C$33),$C385&lt;Params!$C$13+((Params!$E$17-Params!$C$13)/(Params!$E$33-Params!$C$33))*($B385-Params!$C$33))),$N$2,"")</f>
        <v/>
      </c>
      <c r="O385" s="1" t="str">
        <f>IF(AND($C385&gt;=Params!$C$13+((Params!$E$17-Params!$C$13)/(Params!$E$33-Params!$C$33))*($B385-Params!$C$33),$C385&gt;=Params!$E$17+((Params!$H$13-Params!$E$17)/(Params!$H$33-Params!$E$33))*($B385-Params!$E$33),$C385&lt;Params!$C$13+((Params!$D$9-Params!$C$13)/(Params!$D$33-Params!$C$33))*($B385-Params!$C$33),$C385&lt;Params!$D$9+((Params!$H$13-Params!$D$9)/(Params!$H$33-Params!$D$33))*($B385-Params!$D$33)),$O$2,"")</f>
        <v>Phonotephrite</v>
      </c>
      <c r="P385" s="1" t="str">
        <f>IF(AND($C385&gt;=Params!$D$9+((Params!$H$13-Params!$D$9)/(Params!$H$33-Params!$D$33))*($B385-Params!$D$33),$C385&gt;=Params!$H$13+((Params!$K$9-Params!$H$13)/(Params!$K$33-Params!$H$33))*($B385-Params!$H$33),$C385&lt;Params!$D$9+((Params!$G$4-Params!$D$9)/(Params!$G$33-Params!$D$33))*($B385-Params!$D$33),$C385&lt;Params!$G$4+((Params!$K$9-Params!$G$4)/(Params!$K$33-Params!$G$33))*($B385-Params!$G$33)),$P$2,"")</f>
        <v/>
      </c>
      <c r="Q385" s="1" t="str">
        <f>IF(AND($C385&gt;=Params!$G$4+((Params!$K$9-Params!$G$4)/(Params!$K$33-Params!$G$33))*($B385-Params!$G$33),$C385&gt;Params!$K$9+((Params!$L$5-Params!$K$9)/(Params!$L$33-Params!$K$33))*($B385-Params!$K$33),$C385&lt;Params!$G$4+((Params!$L$5-Params!$G$4)/(Params!$L$33-Params!$G$33))*($B385-Params!$G$33)),$Q$2,"")</f>
        <v/>
      </c>
      <c r="R385" s="2" t="str">
        <f>IF(AND(OR($B385&lt;Params!$A$33,AND($B385&gt;=Params!$A$33,$B385&lt;Params!$C$33,$C385&gt;=Params!$A$18+((Params!$C$13-Params!$A$18)/(Params!$C$33-Params!$A$33))*($B385-Params!$A$33)),AND($B385&gt;=Params!$C$33,$B385&lt;Params!$D$33,$C385&gt;=Params!$C$13+((Params!$D$9-Params!$C$13)/(Params!$D$33-Params!$C$33))*($B385-Params!$C$33)),AND($B385&gt;=Params!$D$33,$C385&gt;=Params!$D$9+((Params!$G$4-Params!$D$9)/(Params!$G$33-Params!$D$33))*($B385-Params!$D$33))),$C385&lt;Params!$G$4,$B385&gt;0,$C385&gt;0),$R$2,"")</f>
        <v/>
      </c>
      <c r="S385" s="18" t="str">
        <f t="shared" si="5"/>
        <v>Phonotephrite</v>
      </c>
      <c r="T385" s="14" t="str">
        <f>IF(AND($S385&lt;&gt;$J$2,$S385&lt;&gt;$K$2,$S385&lt;&gt;$L$2),"",
IF($S385=$J$2,IF(Data!$C385&gt;=Data!$D385+2,"Hawaiite","Potassic Trachybasalt"),
IF($S385=$K$2,IF(Data!$C385&gt;=Data!$D385+2,"Mugearite","Shoshonite"),
IF($S385=$L$2,(IF(Data!$C385&gt;=Data!$D385+2,"Benmoreite","Latite")),""))))</f>
        <v/>
      </c>
    </row>
    <row r="386" spans="1:20" x14ac:dyDescent="0.2">
      <c r="A386" s="16" t="str">
        <f>Data!$A386</f>
        <v>MORB (ALV892-1a, natural sample)</v>
      </c>
      <c r="B386" s="27">
        <f>Data!$B386</f>
        <v>51.283341721187711</v>
      </c>
      <c r="C386" s="28">
        <f>Data!$C386+Data!$D386</f>
        <v>2.1942627075993957</v>
      </c>
      <c r="D386" s="1" t="str">
        <f>IF(AND(AND($B386&gt;=Params!$A$33,$B386&lt;Params!$C$33),AND($C386&gt;=Params!$A$32,$C386&lt;Params!$A$26)),$D$2,"")</f>
        <v/>
      </c>
      <c r="E386" s="1" t="str">
        <f>IF(AND(AND($B386&gt;=Params!$C$33,$B386&lt;Params!$F$33),AND($C386&gt;=Params!$C$32,$C386&lt;Params!$C$22)),$E$2,"")</f>
        <v>Basalt</v>
      </c>
      <c r="F386" s="4" t="str">
        <f>IF(AND($B386&gt;=Params!$F$33,$B386&lt;Params!$J$33,$C386&lt;Params!$F$22+((Params!$J$20-Params!$F$22)/(Params!$J$33-Params!$F$33))*($B386-Params!$F$33)),$F$2,"")</f>
        <v/>
      </c>
      <c r="G386" s="4" t="str">
        <f>IF(AND($B386&gt;=Params!$J$33,$B386&lt;Params!$N$33,$C386&lt;Params!$J$20+((Params!$N$18-Params!$J$20)/(Params!$N$33-Params!$J$33))*($B386-Params!$J$33)),$G$2,"")</f>
        <v/>
      </c>
      <c r="H386" s="4" t="str">
        <f>IF(AND($B386&gt;=Params!$N$33,$C386&lt;Params!$N$18+((Params!$Q$16-Params!$N$18)/(Params!$Q$33-Params!$N$33))*($B386-Params!$N$33),C$3&lt;Params!$Q$16+((Params!$S$32-Params!$Q$16)/(Params!$S$33-Params!$Q$33))*($B386-Params!$Q$33)),$H$2,"")</f>
        <v/>
      </c>
      <c r="I386" s="12" t="str">
        <f>IF(AND($B386&gt;=Params!$Q$33,$C386&gt;=Params!$Q$16+((Params!$S$32-Params!$Q$16)/(Params!$S$33-Params!$Q$33))*($B386-Params!$Q$33)),$I$2,"")</f>
        <v/>
      </c>
      <c r="J386" s="1" t="str">
        <f>IF(AND($C386&gt;=Params!$C$22,$C386&lt;Params!$C$22+((Params!$E$17-Params!$C$22)/(Params!$E$33-Params!$C$33))*($B386-Params!$C$33),$C386&lt;Params!$E$17+((Params!$F$22-Params!$E$17)/(Params!$F$33-Params!$E$33))*($B386-Params!$E$33)),$J$2,"")</f>
        <v/>
      </c>
      <c r="K386" s="1" t="str">
        <f>IF(AND($C386&gt;=Params!$E$17+((Params!$F$22-Params!$E$17)/(Params!$F$33-Params!$E$33))*($B386-Params!$E$33),$C386&gt;=Params!$F$22+((Params!$J$20-Params!$F$22)/(Params!$J$33-Params!$F$33))*($B386-Params!$F$33),$C386&lt;Params!$E$17+((Params!$H$13-Params!$E$17)/(Params!$H$33-Params!$E$33))*($B386-Params!$E$33),$C386&lt;Params!$H$13+((Params!$J$20-Params!$H$13)/(Params!$J$33-Params!$H$33))*($B386-Params!$H$33)),$K$2,"")</f>
        <v/>
      </c>
      <c r="L386" s="1" t="str">
        <f>IF(AND($C386&gt;=Params!$H$13+((Params!$J$20-Params!$H$13)/(Params!$J$33-Params!$H$33))*($B386-Params!$H$33),$C386&gt;=Params!$J$20+((Params!$N$18-Params!$J$20)/(Params!$N$33-Params!$J$33))*($B386-Params!$J$33),$C386&lt;Params!$H$13+((Params!$K$9-Params!$H$13)/(Params!$K$33-Params!$H$33))*($B386-Params!$H$33),$C386&lt;Params!$K$9+((Params!$N$18-Params!$K$9)/(Params!$N$33-Params!$K$33))*($B386-Params!$K$33)),$L$2,"")</f>
        <v/>
      </c>
      <c r="M386" s="2" t="str">
        <f>IF(AND($C386&gt;=Params!$K$9+((Params!$N$18-Params!$K$9)/(Params!$N$33-Params!$K$33))*($B386-Params!$K$33),$C386&gt;=Params!$N$18+((Params!$Q$16-Params!$N$18)/(Params!$Q$33-Params!$N416))*($B386-Params!$Q$33),$C386&lt;Params!$K$9+((Params!$L$5-Params!$K$9)/(Params!$L$33-Params!$K$33))*($B386-Params!$K$33),$C386&lt;Params!$L$5+((Params!$Q$4-Params!$L$5)/(Params!$Q$33-Params!$L$33))*($B386-Params!$L$33),$B386&lt;Params!$Q$33),$M$2,"")</f>
        <v/>
      </c>
      <c r="N386" s="3" t="str">
        <f>IF(OR(AND($C386&gt;=Params!$A$26,$B386&gt;=Params!$A$33,$B386&lt;Params!$C$33,$C386&lt;Params!$A$18+((Params!$C$13-Params!$A$18)/(Params!$C$33-Params!$A$33))*($B386-Params!$A$33)),AND($B386&gt;=Params!$C$33,$C386&gt;Params!$C$22+((Params!$E$17-Params!$C$22)/(Params!$E$33-Params!$C$33))*($B386-Params!$C$33),$C386&lt;Params!$C$13+((Params!$E$17-Params!$C$13)/(Params!$E$33-Params!$C$33))*($B386-Params!$C$33))),$N$2,"")</f>
        <v/>
      </c>
      <c r="O386" s="1" t="str">
        <f>IF(AND($C386&gt;=Params!$C$13+((Params!$E$17-Params!$C$13)/(Params!$E$33-Params!$C$33))*($B386-Params!$C$33),$C386&gt;=Params!$E$17+((Params!$H$13-Params!$E$17)/(Params!$H$33-Params!$E$33))*($B386-Params!$E$33),$C386&lt;Params!$C$13+((Params!$D$9-Params!$C$13)/(Params!$D$33-Params!$C$33))*($B386-Params!$C$33),$C386&lt;Params!$D$9+((Params!$H$13-Params!$D$9)/(Params!$H$33-Params!$D$33))*($B386-Params!$D$33)),$O$2,"")</f>
        <v/>
      </c>
      <c r="P386" s="1" t="str">
        <f>IF(AND($C386&gt;=Params!$D$9+((Params!$H$13-Params!$D$9)/(Params!$H$33-Params!$D$33))*($B386-Params!$D$33),$C386&gt;=Params!$H$13+((Params!$K$9-Params!$H$13)/(Params!$K$33-Params!$H$33))*($B386-Params!$H$33),$C386&lt;Params!$D$9+((Params!$G$4-Params!$D$9)/(Params!$G$33-Params!$D$33))*($B386-Params!$D$33),$C386&lt;Params!$G$4+((Params!$K$9-Params!$G$4)/(Params!$K$33-Params!$G$33))*($B386-Params!$G$33)),$P$2,"")</f>
        <v/>
      </c>
      <c r="Q386" s="1" t="str">
        <f>IF(AND($C386&gt;=Params!$G$4+((Params!$K$9-Params!$G$4)/(Params!$K$33-Params!$G$33))*($B386-Params!$G$33),$C386&gt;Params!$K$9+((Params!$L$5-Params!$K$9)/(Params!$L$33-Params!$K$33))*($B386-Params!$K$33),$C386&lt;Params!$G$4+((Params!$L$5-Params!$G$4)/(Params!$L$33-Params!$G$33))*($B386-Params!$G$33)),$Q$2,"")</f>
        <v/>
      </c>
      <c r="R386" s="2" t="str">
        <f>IF(AND(OR($B386&lt;Params!$A$33,AND($B386&gt;=Params!$A$33,$B386&lt;Params!$C$33,$C386&gt;=Params!$A$18+((Params!$C$13-Params!$A$18)/(Params!$C$33-Params!$A$33))*($B386-Params!$A$33)),AND($B386&gt;=Params!$C$33,$B386&lt;Params!$D$33,$C386&gt;=Params!$C$13+((Params!$D$9-Params!$C$13)/(Params!$D$33-Params!$C$33))*($B386-Params!$C$33)),AND($B386&gt;=Params!$D$33,$C386&gt;=Params!$D$9+((Params!$G$4-Params!$D$9)/(Params!$G$33-Params!$D$33))*($B386-Params!$D$33))),$C386&lt;Params!$G$4,$B386&gt;0,$C386&gt;0),$R$2,"")</f>
        <v/>
      </c>
      <c r="S386" s="18" t="str">
        <f t="shared" si="5"/>
        <v>Basalt</v>
      </c>
      <c r="T386" s="14" t="str">
        <f>IF(AND($S386&lt;&gt;$J$2,$S386&lt;&gt;$K$2,$S386&lt;&gt;$L$2),"",
IF($S386=$J$2,IF(Data!$C386&gt;=Data!$D386+2,"Hawaiite","Potassic Trachybasalt"),
IF($S386=$K$2,IF(Data!$C386&gt;=Data!$D386+2,"Mugearite","Shoshonite"),
IF($S386=$L$2,(IF(Data!$C386&gt;=Data!$D386+2,"Benmoreite","Latite")),""))))</f>
        <v/>
      </c>
    </row>
    <row r="387" spans="1:20" x14ac:dyDescent="0.2">
      <c r="A387" s="16" t="str">
        <f>Data!$A387</f>
        <v>MORB (ALV892-1a, natural sample)</v>
      </c>
      <c r="B387" s="27">
        <f>Data!$B387</f>
        <v>51.283341721187711</v>
      </c>
      <c r="C387" s="28">
        <f>Data!$C387+Data!$D387</f>
        <v>2.1942627075993957</v>
      </c>
      <c r="D387" s="1" t="str">
        <f>IF(AND(AND($B387&gt;=Params!$A$33,$B387&lt;Params!$C$33),AND($C387&gt;=Params!$A$32,$C387&lt;Params!$A$26)),$D$2,"")</f>
        <v/>
      </c>
      <c r="E387" s="1" t="str">
        <f>IF(AND(AND($B387&gt;=Params!$C$33,$B387&lt;Params!$F$33),AND($C387&gt;=Params!$C$32,$C387&lt;Params!$C$22)),$E$2,"")</f>
        <v>Basalt</v>
      </c>
      <c r="F387" s="4" t="str">
        <f>IF(AND($B387&gt;=Params!$F$33,$B387&lt;Params!$J$33,$C387&lt;Params!$F$22+((Params!$J$20-Params!$F$22)/(Params!$J$33-Params!$F$33))*($B387-Params!$F$33)),$F$2,"")</f>
        <v/>
      </c>
      <c r="G387" s="4" t="str">
        <f>IF(AND($B387&gt;=Params!$J$33,$B387&lt;Params!$N$33,$C387&lt;Params!$J$20+((Params!$N$18-Params!$J$20)/(Params!$N$33-Params!$J$33))*($B387-Params!$J$33)),$G$2,"")</f>
        <v/>
      </c>
      <c r="H387" s="4" t="str">
        <f>IF(AND($B387&gt;=Params!$N$33,$C387&lt;Params!$N$18+((Params!$Q$16-Params!$N$18)/(Params!$Q$33-Params!$N$33))*($B387-Params!$N$33),C$3&lt;Params!$Q$16+((Params!$S$32-Params!$Q$16)/(Params!$S$33-Params!$Q$33))*($B387-Params!$Q$33)),$H$2,"")</f>
        <v/>
      </c>
      <c r="I387" s="12" t="str">
        <f>IF(AND($B387&gt;=Params!$Q$33,$C387&gt;=Params!$Q$16+((Params!$S$32-Params!$Q$16)/(Params!$S$33-Params!$Q$33))*($B387-Params!$Q$33)),$I$2,"")</f>
        <v/>
      </c>
      <c r="J387" s="1" t="str">
        <f>IF(AND($C387&gt;=Params!$C$22,$C387&lt;Params!$C$22+((Params!$E$17-Params!$C$22)/(Params!$E$33-Params!$C$33))*($B387-Params!$C$33),$C387&lt;Params!$E$17+((Params!$F$22-Params!$E$17)/(Params!$F$33-Params!$E$33))*($B387-Params!$E$33)),$J$2,"")</f>
        <v/>
      </c>
      <c r="K387" s="1" t="str">
        <f>IF(AND($C387&gt;=Params!$E$17+((Params!$F$22-Params!$E$17)/(Params!$F$33-Params!$E$33))*($B387-Params!$E$33),$C387&gt;=Params!$F$22+((Params!$J$20-Params!$F$22)/(Params!$J$33-Params!$F$33))*($B387-Params!$F$33),$C387&lt;Params!$E$17+((Params!$H$13-Params!$E$17)/(Params!$H$33-Params!$E$33))*($B387-Params!$E$33),$C387&lt;Params!$H$13+((Params!$J$20-Params!$H$13)/(Params!$J$33-Params!$H$33))*($B387-Params!$H$33)),$K$2,"")</f>
        <v/>
      </c>
      <c r="L387" s="1" t="str">
        <f>IF(AND($C387&gt;=Params!$H$13+((Params!$J$20-Params!$H$13)/(Params!$J$33-Params!$H$33))*($B387-Params!$H$33),$C387&gt;=Params!$J$20+((Params!$N$18-Params!$J$20)/(Params!$N$33-Params!$J$33))*($B387-Params!$J$33),$C387&lt;Params!$H$13+((Params!$K$9-Params!$H$13)/(Params!$K$33-Params!$H$33))*($B387-Params!$H$33),$C387&lt;Params!$K$9+((Params!$N$18-Params!$K$9)/(Params!$N$33-Params!$K$33))*($B387-Params!$K$33)),$L$2,"")</f>
        <v/>
      </c>
      <c r="M387" s="2" t="str">
        <f>IF(AND($C387&gt;=Params!$K$9+((Params!$N$18-Params!$K$9)/(Params!$N$33-Params!$K$33))*($B387-Params!$K$33),$C387&gt;=Params!$N$18+((Params!$Q$16-Params!$N$18)/(Params!$Q$33-Params!$N417))*($B387-Params!$Q$33),$C387&lt;Params!$K$9+((Params!$L$5-Params!$K$9)/(Params!$L$33-Params!$K$33))*($B387-Params!$K$33),$C387&lt;Params!$L$5+((Params!$Q$4-Params!$L$5)/(Params!$Q$33-Params!$L$33))*($B387-Params!$L$33),$B387&lt;Params!$Q$33),$M$2,"")</f>
        <v/>
      </c>
      <c r="N387" s="3" t="str">
        <f>IF(OR(AND($C387&gt;=Params!$A$26,$B387&gt;=Params!$A$33,$B387&lt;Params!$C$33,$C387&lt;Params!$A$18+((Params!$C$13-Params!$A$18)/(Params!$C$33-Params!$A$33))*($B387-Params!$A$33)),AND($B387&gt;=Params!$C$33,$C387&gt;Params!$C$22+((Params!$E$17-Params!$C$22)/(Params!$E$33-Params!$C$33))*($B387-Params!$C$33),$C387&lt;Params!$C$13+((Params!$E$17-Params!$C$13)/(Params!$E$33-Params!$C$33))*($B387-Params!$C$33))),$N$2,"")</f>
        <v/>
      </c>
      <c r="O387" s="1" t="str">
        <f>IF(AND($C387&gt;=Params!$C$13+((Params!$E$17-Params!$C$13)/(Params!$E$33-Params!$C$33))*($B387-Params!$C$33),$C387&gt;=Params!$E$17+((Params!$H$13-Params!$E$17)/(Params!$H$33-Params!$E$33))*($B387-Params!$E$33),$C387&lt;Params!$C$13+((Params!$D$9-Params!$C$13)/(Params!$D$33-Params!$C$33))*($B387-Params!$C$33),$C387&lt;Params!$D$9+((Params!$H$13-Params!$D$9)/(Params!$H$33-Params!$D$33))*($B387-Params!$D$33)),$O$2,"")</f>
        <v/>
      </c>
      <c r="P387" s="1" t="str">
        <f>IF(AND($C387&gt;=Params!$D$9+((Params!$H$13-Params!$D$9)/(Params!$H$33-Params!$D$33))*($B387-Params!$D$33),$C387&gt;=Params!$H$13+((Params!$K$9-Params!$H$13)/(Params!$K$33-Params!$H$33))*($B387-Params!$H$33),$C387&lt;Params!$D$9+((Params!$G$4-Params!$D$9)/(Params!$G$33-Params!$D$33))*($B387-Params!$D$33),$C387&lt;Params!$G$4+((Params!$K$9-Params!$G$4)/(Params!$K$33-Params!$G$33))*($B387-Params!$G$33)),$P$2,"")</f>
        <v/>
      </c>
      <c r="Q387" s="1" t="str">
        <f>IF(AND($C387&gt;=Params!$G$4+((Params!$K$9-Params!$G$4)/(Params!$K$33-Params!$G$33))*($B387-Params!$G$33),$C387&gt;Params!$K$9+((Params!$L$5-Params!$K$9)/(Params!$L$33-Params!$K$33))*($B387-Params!$K$33),$C387&lt;Params!$G$4+((Params!$L$5-Params!$G$4)/(Params!$L$33-Params!$G$33))*($B387-Params!$G$33)),$Q$2,"")</f>
        <v/>
      </c>
      <c r="R387" s="2" t="str">
        <f>IF(AND(OR($B387&lt;Params!$A$33,AND($B387&gt;=Params!$A$33,$B387&lt;Params!$C$33,$C387&gt;=Params!$A$18+((Params!$C$13-Params!$A$18)/(Params!$C$33-Params!$A$33))*($B387-Params!$A$33)),AND($B387&gt;=Params!$C$33,$B387&lt;Params!$D$33,$C387&gt;=Params!$C$13+((Params!$D$9-Params!$C$13)/(Params!$D$33-Params!$C$33))*($B387-Params!$C$33)),AND($B387&gt;=Params!$D$33,$C387&gt;=Params!$D$9+((Params!$G$4-Params!$D$9)/(Params!$G$33-Params!$D$33))*($B387-Params!$D$33))),$C387&lt;Params!$G$4,$B387&gt;0,$C387&gt;0),$R$2,"")</f>
        <v/>
      </c>
      <c r="S387" s="18" t="str">
        <f t="shared" si="5"/>
        <v>Basalt</v>
      </c>
      <c r="T387" s="14" t="str">
        <f>IF(AND($S387&lt;&gt;$J$2,$S387&lt;&gt;$K$2,$S387&lt;&gt;$L$2),"",
IF($S387=$J$2,IF(Data!$C387&gt;=Data!$D387+2,"Hawaiite","Potassic Trachybasalt"),
IF($S387=$K$2,IF(Data!$C387&gt;=Data!$D387+2,"Mugearite","Shoshonite"),
IF($S387=$L$2,(IF(Data!$C387&gt;=Data!$D387+2,"Benmoreite","Latite")),""))))</f>
        <v/>
      </c>
    </row>
    <row r="388" spans="1:20" x14ac:dyDescent="0.2">
      <c r="A388" s="16" t="str">
        <f>Data!$A388</f>
        <v>MORB (ALV892-1a, natural sample)</v>
      </c>
      <c r="B388" s="27">
        <f>Data!$B388</f>
        <v>51.283341721187711</v>
      </c>
      <c r="C388" s="28">
        <f>Data!$C388+Data!$D388</f>
        <v>2.1942627075993957</v>
      </c>
      <c r="D388" s="1" t="str">
        <f>IF(AND(AND($B388&gt;=Params!$A$33,$B388&lt;Params!$C$33),AND($C388&gt;=Params!$A$32,$C388&lt;Params!$A$26)),$D$2,"")</f>
        <v/>
      </c>
      <c r="E388" s="1" t="str">
        <f>IF(AND(AND($B388&gt;=Params!$C$33,$B388&lt;Params!$F$33),AND($C388&gt;=Params!$C$32,$C388&lt;Params!$C$22)),$E$2,"")</f>
        <v>Basalt</v>
      </c>
      <c r="F388" s="4" t="str">
        <f>IF(AND($B388&gt;=Params!$F$33,$B388&lt;Params!$J$33,$C388&lt;Params!$F$22+((Params!$J$20-Params!$F$22)/(Params!$J$33-Params!$F$33))*($B388-Params!$F$33)),$F$2,"")</f>
        <v/>
      </c>
      <c r="G388" s="4" t="str">
        <f>IF(AND($B388&gt;=Params!$J$33,$B388&lt;Params!$N$33,$C388&lt;Params!$J$20+((Params!$N$18-Params!$J$20)/(Params!$N$33-Params!$J$33))*($B388-Params!$J$33)),$G$2,"")</f>
        <v/>
      </c>
      <c r="H388" s="4" t="str">
        <f>IF(AND($B388&gt;=Params!$N$33,$C388&lt;Params!$N$18+((Params!$Q$16-Params!$N$18)/(Params!$Q$33-Params!$N$33))*($B388-Params!$N$33),C$3&lt;Params!$Q$16+((Params!$S$32-Params!$Q$16)/(Params!$S$33-Params!$Q$33))*($B388-Params!$Q$33)),$H$2,"")</f>
        <v/>
      </c>
      <c r="I388" s="12" t="str">
        <f>IF(AND($B388&gt;=Params!$Q$33,$C388&gt;=Params!$Q$16+((Params!$S$32-Params!$Q$16)/(Params!$S$33-Params!$Q$33))*($B388-Params!$Q$33)),$I$2,"")</f>
        <v/>
      </c>
      <c r="J388" s="1" t="str">
        <f>IF(AND($C388&gt;=Params!$C$22,$C388&lt;Params!$C$22+((Params!$E$17-Params!$C$22)/(Params!$E$33-Params!$C$33))*($B388-Params!$C$33),$C388&lt;Params!$E$17+((Params!$F$22-Params!$E$17)/(Params!$F$33-Params!$E$33))*($B388-Params!$E$33)),$J$2,"")</f>
        <v/>
      </c>
      <c r="K388" s="1" t="str">
        <f>IF(AND($C388&gt;=Params!$E$17+((Params!$F$22-Params!$E$17)/(Params!$F$33-Params!$E$33))*($B388-Params!$E$33),$C388&gt;=Params!$F$22+((Params!$J$20-Params!$F$22)/(Params!$J$33-Params!$F$33))*($B388-Params!$F$33),$C388&lt;Params!$E$17+((Params!$H$13-Params!$E$17)/(Params!$H$33-Params!$E$33))*($B388-Params!$E$33),$C388&lt;Params!$H$13+((Params!$J$20-Params!$H$13)/(Params!$J$33-Params!$H$33))*($B388-Params!$H$33)),$K$2,"")</f>
        <v/>
      </c>
      <c r="L388" s="1" t="str">
        <f>IF(AND($C388&gt;=Params!$H$13+((Params!$J$20-Params!$H$13)/(Params!$J$33-Params!$H$33))*($B388-Params!$H$33),$C388&gt;=Params!$J$20+((Params!$N$18-Params!$J$20)/(Params!$N$33-Params!$J$33))*($B388-Params!$J$33),$C388&lt;Params!$H$13+((Params!$K$9-Params!$H$13)/(Params!$K$33-Params!$H$33))*($B388-Params!$H$33),$C388&lt;Params!$K$9+((Params!$N$18-Params!$K$9)/(Params!$N$33-Params!$K$33))*($B388-Params!$K$33)),$L$2,"")</f>
        <v/>
      </c>
      <c r="M388" s="2" t="str">
        <f>IF(AND($C388&gt;=Params!$K$9+((Params!$N$18-Params!$K$9)/(Params!$N$33-Params!$K$33))*($B388-Params!$K$33),$C388&gt;=Params!$N$18+((Params!$Q$16-Params!$N$18)/(Params!$Q$33-Params!$N418))*($B388-Params!$Q$33),$C388&lt;Params!$K$9+((Params!$L$5-Params!$K$9)/(Params!$L$33-Params!$K$33))*($B388-Params!$K$33),$C388&lt;Params!$L$5+((Params!$Q$4-Params!$L$5)/(Params!$Q$33-Params!$L$33))*($B388-Params!$L$33),$B388&lt;Params!$Q$33),$M$2,"")</f>
        <v/>
      </c>
      <c r="N388" s="3" t="str">
        <f>IF(OR(AND($C388&gt;=Params!$A$26,$B388&gt;=Params!$A$33,$B388&lt;Params!$C$33,$C388&lt;Params!$A$18+((Params!$C$13-Params!$A$18)/(Params!$C$33-Params!$A$33))*($B388-Params!$A$33)),AND($B388&gt;=Params!$C$33,$C388&gt;Params!$C$22+((Params!$E$17-Params!$C$22)/(Params!$E$33-Params!$C$33))*($B388-Params!$C$33),$C388&lt;Params!$C$13+((Params!$E$17-Params!$C$13)/(Params!$E$33-Params!$C$33))*($B388-Params!$C$33))),$N$2,"")</f>
        <v/>
      </c>
      <c r="O388" s="1" t="str">
        <f>IF(AND($C388&gt;=Params!$C$13+((Params!$E$17-Params!$C$13)/(Params!$E$33-Params!$C$33))*($B388-Params!$C$33),$C388&gt;=Params!$E$17+((Params!$H$13-Params!$E$17)/(Params!$H$33-Params!$E$33))*($B388-Params!$E$33),$C388&lt;Params!$C$13+((Params!$D$9-Params!$C$13)/(Params!$D$33-Params!$C$33))*($B388-Params!$C$33),$C388&lt;Params!$D$9+((Params!$H$13-Params!$D$9)/(Params!$H$33-Params!$D$33))*($B388-Params!$D$33)),$O$2,"")</f>
        <v/>
      </c>
      <c r="P388" s="1" t="str">
        <f>IF(AND($C388&gt;=Params!$D$9+((Params!$H$13-Params!$D$9)/(Params!$H$33-Params!$D$33))*($B388-Params!$D$33),$C388&gt;=Params!$H$13+((Params!$K$9-Params!$H$13)/(Params!$K$33-Params!$H$33))*($B388-Params!$H$33),$C388&lt;Params!$D$9+((Params!$G$4-Params!$D$9)/(Params!$G$33-Params!$D$33))*($B388-Params!$D$33),$C388&lt;Params!$G$4+((Params!$K$9-Params!$G$4)/(Params!$K$33-Params!$G$33))*($B388-Params!$G$33)),$P$2,"")</f>
        <v/>
      </c>
      <c r="Q388" s="1" t="str">
        <f>IF(AND($C388&gt;=Params!$G$4+((Params!$K$9-Params!$G$4)/(Params!$K$33-Params!$G$33))*($B388-Params!$G$33),$C388&gt;Params!$K$9+((Params!$L$5-Params!$K$9)/(Params!$L$33-Params!$K$33))*($B388-Params!$K$33),$C388&lt;Params!$G$4+((Params!$L$5-Params!$G$4)/(Params!$L$33-Params!$G$33))*($B388-Params!$G$33)),$Q$2,"")</f>
        <v/>
      </c>
      <c r="R388" s="2" t="str">
        <f>IF(AND(OR($B388&lt;Params!$A$33,AND($B388&gt;=Params!$A$33,$B388&lt;Params!$C$33,$C388&gt;=Params!$A$18+((Params!$C$13-Params!$A$18)/(Params!$C$33-Params!$A$33))*($B388-Params!$A$33)),AND($B388&gt;=Params!$C$33,$B388&lt;Params!$D$33,$C388&gt;=Params!$C$13+((Params!$D$9-Params!$C$13)/(Params!$D$33-Params!$C$33))*($B388-Params!$C$33)),AND($B388&gt;=Params!$D$33,$C388&gt;=Params!$D$9+((Params!$G$4-Params!$D$9)/(Params!$G$33-Params!$D$33))*($B388-Params!$D$33))),$C388&lt;Params!$G$4,$B388&gt;0,$C388&gt;0),$R$2,"")</f>
        <v/>
      </c>
      <c r="S388" s="18" t="str">
        <f t="shared" ref="S388:S451" si="6">$D388&amp;$E388&amp;$F388&amp;$G388&amp;$H388&amp;$I388&amp;$J388&amp;$K388&amp;$L388&amp;$M388&amp;$N388&amp;$O388&amp;$P388&amp;$Q388&amp;$R388</f>
        <v>Basalt</v>
      </c>
      <c r="T388" s="14" t="str">
        <f>IF(AND($S388&lt;&gt;$J$2,$S388&lt;&gt;$K$2,$S388&lt;&gt;$L$2),"",
IF($S388=$J$2,IF(Data!$C388&gt;=Data!$D388+2,"Hawaiite","Potassic Trachybasalt"),
IF($S388=$K$2,IF(Data!$C388&gt;=Data!$D388+2,"Mugearite","Shoshonite"),
IF($S388=$L$2,(IF(Data!$C388&gt;=Data!$D388+2,"Benmoreite","Latite")),""))))</f>
        <v/>
      </c>
    </row>
    <row r="389" spans="1:20" x14ac:dyDescent="0.2">
      <c r="A389" s="16" t="str">
        <f>Data!$A389</f>
        <v>KA-12</v>
      </c>
      <c r="B389" s="27">
        <f>Data!$B389</f>
        <v>51.590938974474113</v>
      </c>
      <c r="C389" s="28">
        <f>Data!$C389+Data!$D389</f>
        <v>2.3013814558025731</v>
      </c>
      <c r="D389" s="1" t="str">
        <f>IF(AND(AND($B389&gt;=Params!$A$33,$B389&lt;Params!$C$33),AND($C389&gt;=Params!$A$32,$C389&lt;Params!$A$26)),$D$2,"")</f>
        <v/>
      </c>
      <c r="E389" s="1" t="str">
        <f>IF(AND(AND($B389&gt;=Params!$C$33,$B389&lt;Params!$F$33),AND($C389&gt;=Params!$C$32,$C389&lt;Params!$C$22)),$E$2,"")</f>
        <v>Basalt</v>
      </c>
      <c r="F389" s="4" t="str">
        <f>IF(AND($B389&gt;=Params!$F$33,$B389&lt;Params!$J$33,$C389&lt;Params!$F$22+((Params!$J$20-Params!$F$22)/(Params!$J$33-Params!$F$33))*($B389-Params!$F$33)),$F$2,"")</f>
        <v/>
      </c>
      <c r="G389" s="4" t="str">
        <f>IF(AND($B389&gt;=Params!$J$33,$B389&lt;Params!$N$33,$C389&lt;Params!$J$20+((Params!$N$18-Params!$J$20)/(Params!$N$33-Params!$J$33))*($B389-Params!$J$33)),$G$2,"")</f>
        <v/>
      </c>
      <c r="H389" s="4" t="str">
        <f>IF(AND($B389&gt;=Params!$N$33,$C389&lt;Params!$N$18+((Params!$Q$16-Params!$N$18)/(Params!$Q$33-Params!$N$33))*($B389-Params!$N$33),C$3&lt;Params!$Q$16+((Params!$S$32-Params!$Q$16)/(Params!$S$33-Params!$Q$33))*($B389-Params!$Q$33)),$H$2,"")</f>
        <v/>
      </c>
      <c r="I389" s="12" t="str">
        <f>IF(AND($B389&gt;=Params!$Q$33,$C389&gt;=Params!$Q$16+((Params!$S$32-Params!$Q$16)/(Params!$S$33-Params!$Q$33))*($B389-Params!$Q$33)),$I$2,"")</f>
        <v/>
      </c>
      <c r="J389" s="1" t="str">
        <f>IF(AND($C389&gt;=Params!$C$22,$C389&lt;Params!$C$22+((Params!$E$17-Params!$C$22)/(Params!$E$33-Params!$C$33))*($B389-Params!$C$33),$C389&lt;Params!$E$17+((Params!$F$22-Params!$E$17)/(Params!$F$33-Params!$E$33))*($B389-Params!$E$33)),$J$2,"")</f>
        <v/>
      </c>
      <c r="K389" s="1" t="str">
        <f>IF(AND($C389&gt;=Params!$E$17+((Params!$F$22-Params!$E$17)/(Params!$F$33-Params!$E$33))*($B389-Params!$E$33),$C389&gt;=Params!$F$22+((Params!$J$20-Params!$F$22)/(Params!$J$33-Params!$F$33))*($B389-Params!$F$33),$C389&lt;Params!$E$17+((Params!$H$13-Params!$E$17)/(Params!$H$33-Params!$E$33))*($B389-Params!$E$33),$C389&lt;Params!$H$13+((Params!$J$20-Params!$H$13)/(Params!$J$33-Params!$H$33))*($B389-Params!$H$33)),$K$2,"")</f>
        <v/>
      </c>
      <c r="L389" s="1" t="str">
        <f>IF(AND($C389&gt;=Params!$H$13+((Params!$J$20-Params!$H$13)/(Params!$J$33-Params!$H$33))*($B389-Params!$H$33),$C389&gt;=Params!$J$20+((Params!$N$18-Params!$J$20)/(Params!$N$33-Params!$J$33))*($B389-Params!$J$33),$C389&lt;Params!$H$13+((Params!$K$9-Params!$H$13)/(Params!$K$33-Params!$H$33))*($B389-Params!$H$33),$C389&lt;Params!$K$9+((Params!$N$18-Params!$K$9)/(Params!$N$33-Params!$K$33))*($B389-Params!$K$33)),$L$2,"")</f>
        <v/>
      </c>
      <c r="M389" s="2" t="str">
        <f>IF(AND($C389&gt;=Params!$K$9+((Params!$N$18-Params!$K$9)/(Params!$N$33-Params!$K$33))*($B389-Params!$K$33),$C389&gt;=Params!$N$18+((Params!$Q$16-Params!$N$18)/(Params!$Q$33-Params!$N419))*($B389-Params!$Q$33),$C389&lt;Params!$K$9+((Params!$L$5-Params!$K$9)/(Params!$L$33-Params!$K$33))*($B389-Params!$K$33),$C389&lt;Params!$L$5+((Params!$Q$4-Params!$L$5)/(Params!$Q$33-Params!$L$33))*($B389-Params!$L$33),$B389&lt;Params!$Q$33),$M$2,"")</f>
        <v/>
      </c>
      <c r="N389" s="3" t="str">
        <f>IF(OR(AND($C389&gt;=Params!$A$26,$B389&gt;=Params!$A$33,$B389&lt;Params!$C$33,$C389&lt;Params!$A$18+((Params!$C$13-Params!$A$18)/(Params!$C$33-Params!$A$33))*($B389-Params!$A$33)),AND($B389&gt;=Params!$C$33,$C389&gt;Params!$C$22+((Params!$E$17-Params!$C$22)/(Params!$E$33-Params!$C$33))*($B389-Params!$C$33),$C389&lt;Params!$C$13+((Params!$E$17-Params!$C$13)/(Params!$E$33-Params!$C$33))*($B389-Params!$C$33))),$N$2,"")</f>
        <v/>
      </c>
      <c r="O389" s="1" t="str">
        <f>IF(AND($C389&gt;=Params!$C$13+((Params!$E$17-Params!$C$13)/(Params!$E$33-Params!$C$33))*($B389-Params!$C$33),$C389&gt;=Params!$E$17+((Params!$H$13-Params!$E$17)/(Params!$H$33-Params!$E$33))*($B389-Params!$E$33),$C389&lt;Params!$C$13+((Params!$D$9-Params!$C$13)/(Params!$D$33-Params!$C$33))*($B389-Params!$C$33),$C389&lt;Params!$D$9+((Params!$H$13-Params!$D$9)/(Params!$H$33-Params!$D$33))*($B389-Params!$D$33)),$O$2,"")</f>
        <v/>
      </c>
      <c r="P389" s="1" t="str">
        <f>IF(AND($C389&gt;=Params!$D$9+((Params!$H$13-Params!$D$9)/(Params!$H$33-Params!$D$33))*($B389-Params!$D$33),$C389&gt;=Params!$H$13+((Params!$K$9-Params!$H$13)/(Params!$K$33-Params!$H$33))*($B389-Params!$H$33),$C389&lt;Params!$D$9+((Params!$G$4-Params!$D$9)/(Params!$G$33-Params!$D$33))*($B389-Params!$D$33),$C389&lt;Params!$G$4+((Params!$K$9-Params!$G$4)/(Params!$K$33-Params!$G$33))*($B389-Params!$G$33)),$P$2,"")</f>
        <v/>
      </c>
      <c r="Q389" s="1" t="str">
        <f>IF(AND($C389&gt;=Params!$G$4+((Params!$K$9-Params!$G$4)/(Params!$K$33-Params!$G$33))*($B389-Params!$G$33),$C389&gt;Params!$K$9+((Params!$L$5-Params!$K$9)/(Params!$L$33-Params!$K$33))*($B389-Params!$K$33),$C389&lt;Params!$G$4+((Params!$L$5-Params!$G$4)/(Params!$L$33-Params!$G$33))*($B389-Params!$G$33)),$Q$2,"")</f>
        <v/>
      </c>
      <c r="R389" s="2" t="str">
        <f>IF(AND(OR($B389&lt;Params!$A$33,AND($B389&gt;=Params!$A$33,$B389&lt;Params!$C$33,$C389&gt;=Params!$A$18+((Params!$C$13-Params!$A$18)/(Params!$C$33-Params!$A$33))*($B389-Params!$A$33)),AND($B389&gt;=Params!$C$33,$B389&lt;Params!$D$33,$C389&gt;=Params!$C$13+((Params!$D$9-Params!$C$13)/(Params!$D$33-Params!$C$33))*($B389-Params!$C$33)),AND($B389&gt;=Params!$D$33,$C389&gt;=Params!$D$9+((Params!$G$4-Params!$D$9)/(Params!$G$33-Params!$D$33))*($B389-Params!$D$33))),$C389&lt;Params!$G$4,$B389&gt;0,$C389&gt;0),$R$2,"")</f>
        <v/>
      </c>
      <c r="S389" s="18" t="str">
        <f t="shared" si="6"/>
        <v>Basalt</v>
      </c>
      <c r="T389" s="14" t="str">
        <f>IF(AND($S389&lt;&gt;$J$2,$S389&lt;&gt;$K$2,$S389&lt;&gt;$L$2),"",
IF($S389=$J$2,IF(Data!$C389&gt;=Data!$D389+2,"Hawaiite","Potassic Trachybasalt"),
IF($S389=$K$2,IF(Data!$C389&gt;=Data!$D389+2,"Mugearite","Shoshonite"),
IF($S389=$L$2,(IF(Data!$C389&gt;=Data!$D389+2,"Benmoreite","Latite")),""))))</f>
        <v/>
      </c>
    </row>
    <row r="390" spans="1:20" x14ac:dyDescent="0.2">
      <c r="A390" s="16" t="str">
        <f>Data!$A390</f>
        <v>KA-11</v>
      </c>
      <c r="B390" s="27">
        <f>Data!$B390</f>
        <v>51.590954821199333</v>
      </c>
      <c r="C390" s="28">
        <f>Data!$C390+Data!$D390</f>
        <v>2.3013796363954158</v>
      </c>
      <c r="D390" s="1" t="str">
        <f>IF(AND(AND($B390&gt;=Params!$A$33,$B390&lt;Params!$C$33),AND($C390&gt;=Params!$A$32,$C390&lt;Params!$A$26)),$D$2,"")</f>
        <v/>
      </c>
      <c r="E390" s="1" t="str">
        <f>IF(AND(AND($B390&gt;=Params!$C$33,$B390&lt;Params!$F$33),AND($C390&gt;=Params!$C$32,$C390&lt;Params!$C$22)),$E$2,"")</f>
        <v>Basalt</v>
      </c>
      <c r="F390" s="4" t="str">
        <f>IF(AND($B390&gt;=Params!$F$33,$B390&lt;Params!$J$33,$C390&lt;Params!$F$22+((Params!$J$20-Params!$F$22)/(Params!$J$33-Params!$F$33))*($B390-Params!$F$33)),$F$2,"")</f>
        <v/>
      </c>
      <c r="G390" s="4" t="str">
        <f>IF(AND($B390&gt;=Params!$J$33,$B390&lt;Params!$N$33,$C390&lt;Params!$J$20+((Params!$N$18-Params!$J$20)/(Params!$N$33-Params!$J$33))*($B390-Params!$J$33)),$G$2,"")</f>
        <v/>
      </c>
      <c r="H390" s="4" t="str">
        <f>IF(AND($B390&gt;=Params!$N$33,$C390&lt;Params!$N$18+((Params!$Q$16-Params!$N$18)/(Params!$Q$33-Params!$N$33))*($B390-Params!$N$33),C$3&lt;Params!$Q$16+((Params!$S$32-Params!$Q$16)/(Params!$S$33-Params!$Q$33))*($B390-Params!$Q$33)),$H$2,"")</f>
        <v/>
      </c>
      <c r="I390" s="12" t="str">
        <f>IF(AND($B390&gt;=Params!$Q$33,$C390&gt;=Params!$Q$16+((Params!$S$32-Params!$Q$16)/(Params!$S$33-Params!$Q$33))*($B390-Params!$Q$33)),$I$2,"")</f>
        <v/>
      </c>
      <c r="J390" s="1" t="str">
        <f>IF(AND($C390&gt;=Params!$C$22,$C390&lt;Params!$C$22+((Params!$E$17-Params!$C$22)/(Params!$E$33-Params!$C$33))*($B390-Params!$C$33),$C390&lt;Params!$E$17+((Params!$F$22-Params!$E$17)/(Params!$F$33-Params!$E$33))*($B390-Params!$E$33)),$J$2,"")</f>
        <v/>
      </c>
      <c r="K390" s="1" t="str">
        <f>IF(AND($C390&gt;=Params!$E$17+((Params!$F$22-Params!$E$17)/(Params!$F$33-Params!$E$33))*($B390-Params!$E$33),$C390&gt;=Params!$F$22+((Params!$J$20-Params!$F$22)/(Params!$J$33-Params!$F$33))*($B390-Params!$F$33),$C390&lt;Params!$E$17+((Params!$H$13-Params!$E$17)/(Params!$H$33-Params!$E$33))*($B390-Params!$E$33),$C390&lt;Params!$H$13+((Params!$J$20-Params!$H$13)/(Params!$J$33-Params!$H$33))*($B390-Params!$H$33)),$K$2,"")</f>
        <v/>
      </c>
      <c r="L390" s="1" t="str">
        <f>IF(AND($C390&gt;=Params!$H$13+((Params!$J$20-Params!$H$13)/(Params!$J$33-Params!$H$33))*($B390-Params!$H$33),$C390&gt;=Params!$J$20+((Params!$N$18-Params!$J$20)/(Params!$N$33-Params!$J$33))*($B390-Params!$J$33),$C390&lt;Params!$H$13+((Params!$K$9-Params!$H$13)/(Params!$K$33-Params!$H$33))*($B390-Params!$H$33),$C390&lt;Params!$K$9+((Params!$N$18-Params!$K$9)/(Params!$N$33-Params!$K$33))*($B390-Params!$K$33)),$L$2,"")</f>
        <v/>
      </c>
      <c r="M390" s="2" t="str">
        <f>IF(AND($C390&gt;=Params!$K$9+((Params!$N$18-Params!$K$9)/(Params!$N$33-Params!$K$33))*($B390-Params!$K$33),$C390&gt;=Params!$N$18+((Params!$Q$16-Params!$N$18)/(Params!$Q$33-Params!$N420))*($B390-Params!$Q$33),$C390&lt;Params!$K$9+((Params!$L$5-Params!$K$9)/(Params!$L$33-Params!$K$33))*($B390-Params!$K$33),$C390&lt;Params!$L$5+((Params!$Q$4-Params!$L$5)/(Params!$Q$33-Params!$L$33))*($B390-Params!$L$33),$B390&lt;Params!$Q$33),$M$2,"")</f>
        <v/>
      </c>
      <c r="N390" s="3" t="str">
        <f>IF(OR(AND($C390&gt;=Params!$A$26,$B390&gt;=Params!$A$33,$B390&lt;Params!$C$33,$C390&lt;Params!$A$18+((Params!$C$13-Params!$A$18)/(Params!$C$33-Params!$A$33))*($B390-Params!$A$33)),AND($B390&gt;=Params!$C$33,$C390&gt;Params!$C$22+((Params!$E$17-Params!$C$22)/(Params!$E$33-Params!$C$33))*($B390-Params!$C$33),$C390&lt;Params!$C$13+((Params!$E$17-Params!$C$13)/(Params!$E$33-Params!$C$33))*($B390-Params!$C$33))),$N$2,"")</f>
        <v/>
      </c>
      <c r="O390" s="1" t="str">
        <f>IF(AND($C390&gt;=Params!$C$13+((Params!$E$17-Params!$C$13)/(Params!$E$33-Params!$C$33))*($B390-Params!$C$33),$C390&gt;=Params!$E$17+((Params!$H$13-Params!$E$17)/(Params!$H$33-Params!$E$33))*($B390-Params!$E$33),$C390&lt;Params!$C$13+((Params!$D$9-Params!$C$13)/(Params!$D$33-Params!$C$33))*($B390-Params!$C$33),$C390&lt;Params!$D$9+((Params!$H$13-Params!$D$9)/(Params!$H$33-Params!$D$33))*($B390-Params!$D$33)),$O$2,"")</f>
        <v/>
      </c>
      <c r="P390" s="1" t="str">
        <f>IF(AND($C390&gt;=Params!$D$9+((Params!$H$13-Params!$D$9)/(Params!$H$33-Params!$D$33))*($B390-Params!$D$33),$C390&gt;=Params!$H$13+((Params!$K$9-Params!$H$13)/(Params!$K$33-Params!$H$33))*($B390-Params!$H$33),$C390&lt;Params!$D$9+((Params!$G$4-Params!$D$9)/(Params!$G$33-Params!$D$33))*($B390-Params!$D$33),$C390&lt;Params!$G$4+((Params!$K$9-Params!$G$4)/(Params!$K$33-Params!$G$33))*($B390-Params!$G$33)),$P$2,"")</f>
        <v/>
      </c>
      <c r="Q390" s="1" t="str">
        <f>IF(AND($C390&gt;=Params!$G$4+((Params!$K$9-Params!$G$4)/(Params!$K$33-Params!$G$33))*($B390-Params!$G$33),$C390&gt;Params!$K$9+((Params!$L$5-Params!$K$9)/(Params!$L$33-Params!$K$33))*($B390-Params!$K$33),$C390&lt;Params!$G$4+((Params!$L$5-Params!$G$4)/(Params!$L$33-Params!$G$33))*($B390-Params!$G$33)),$Q$2,"")</f>
        <v/>
      </c>
      <c r="R390" s="2" t="str">
        <f>IF(AND(OR($B390&lt;Params!$A$33,AND($B390&gt;=Params!$A$33,$B390&lt;Params!$C$33,$C390&gt;=Params!$A$18+((Params!$C$13-Params!$A$18)/(Params!$C$33-Params!$A$33))*($B390-Params!$A$33)),AND($B390&gt;=Params!$C$33,$B390&lt;Params!$D$33,$C390&gt;=Params!$C$13+((Params!$D$9-Params!$C$13)/(Params!$D$33-Params!$C$33))*($B390-Params!$C$33)),AND($B390&gt;=Params!$D$33,$C390&gt;=Params!$D$9+((Params!$G$4-Params!$D$9)/(Params!$G$33-Params!$D$33))*($B390-Params!$D$33))),$C390&lt;Params!$G$4,$B390&gt;0,$C390&gt;0),$R$2,"")</f>
        <v/>
      </c>
      <c r="S390" s="18" t="str">
        <f t="shared" si="6"/>
        <v>Basalt</v>
      </c>
      <c r="T390" s="14" t="str">
        <f>IF(AND($S390&lt;&gt;$J$2,$S390&lt;&gt;$K$2,$S390&lt;&gt;$L$2),"",
IF($S390=$J$2,IF(Data!$C390&gt;=Data!$D390+2,"Hawaiite","Potassic Trachybasalt"),
IF($S390=$K$2,IF(Data!$C390&gt;=Data!$D390+2,"Mugearite","Shoshonite"),
IF($S390=$L$2,(IF(Data!$C390&gt;=Data!$D390+2,"Benmoreite","Latite")),""))))</f>
        <v/>
      </c>
    </row>
    <row r="391" spans="1:20" x14ac:dyDescent="0.2">
      <c r="A391" s="16" t="str">
        <f>Data!$A391</f>
        <v>KA-9</v>
      </c>
      <c r="B391" s="27">
        <f>Data!$B391</f>
        <v>51.590958380983622</v>
      </c>
      <c r="C391" s="28">
        <f>Data!$C391+Data!$D391</f>
        <v>2.3013810705599709</v>
      </c>
      <c r="D391" s="1" t="str">
        <f>IF(AND(AND($B391&gt;=Params!$A$33,$B391&lt;Params!$C$33),AND($C391&gt;=Params!$A$32,$C391&lt;Params!$A$26)),$D$2,"")</f>
        <v/>
      </c>
      <c r="E391" s="1" t="str">
        <f>IF(AND(AND($B391&gt;=Params!$C$33,$B391&lt;Params!$F$33),AND($C391&gt;=Params!$C$32,$C391&lt;Params!$C$22)),$E$2,"")</f>
        <v>Basalt</v>
      </c>
      <c r="F391" s="4" t="str">
        <f>IF(AND($B391&gt;=Params!$F$33,$B391&lt;Params!$J$33,$C391&lt;Params!$F$22+((Params!$J$20-Params!$F$22)/(Params!$J$33-Params!$F$33))*($B391-Params!$F$33)),$F$2,"")</f>
        <v/>
      </c>
      <c r="G391" s="4" t="str">
        <f>IF(AND($B391&gt;=Params!$J$33,$B391&lt;Params!$N$33,$C391&lt;Params!$J$20+((Params!$N$18-Params!$J$20)/(Params!$N$33-Params!$J$33))*($B391-Params!$J$33)),$G$2,"")</f>
        <v/>
      </c>
      <c r="H391" s="4" t="str">
        <f>IF(AND($B391&gt;=Params!$N$33,$C391&lt;Params!$N$18+((Params!$Q$16-Params!$N$18)/(Params!$Q$33-Params!$N$33))*($B391-Params!$N$33),C$3&lt;Params!$Q$16+((Params!$S$32-Params!$Q$16)/(Params!$S$33-Params!$Q$33))*($B391-Params!$Q$33)),$H$2,"")</f>
        <v/>
      </c>
      <c r="I391" s="12" t="str">
        <f>IF(AND($B391&gt;=Params!$Q$33,$C391&gt;=Params!$Q$16+((Params!$S$32-Params!$Q$16)/(Params!$S$33-Params!$Q$33))*($B391-Params!$Q$33)),$I$2,"")</f>
        <v/>
      </c>
      <c r="J391" s="1" t="str">
        <f>IF(AND($C391&gt;=Params!$C$22,$C391&lt;Params!$C$22+((Params!$E$17-Params!$C$22)/(Params!$E$33-Params!$C$33))*($B391-Params!$C$33),$C391&lt;Params!$E$17+((Params!$F$22-Params!$E$17)/(Params!$F$33-Params!$E$33))*($B391-Params!$E$33)),$J$2,"")</f>
        <v/>
      </c>
      <c r="K391" s="1" t="str">
        <f>IF(AND($C391&gt;=Params!$E$17+((Params!$F$22-Params!$E$17)/(Params!$F$33-Params!$E$33))*($B391-Params!$E$33),$C391&gt;=Params!$F$22+((Params!$J$20-Params!$F$22)/(Params!$J$33-Params!$F$33))*($B391-Params!$F$33),$C391&lt;Params!$E$17+((Params!$H$13-Params!$E$17)/(Params!$H$33-Params!$E$33))*($B391-Params!$E$33),$C391&lt;Params!$H$13+((Params!$J$20-Params!$H$13)/(Params!$J$33-Params!$H$33))*($B391-Params!$H$33)),$K$2,"")</f>
        <v/>
      </c>
      <c r="L391" s="1" t="str">
        <f>IF(AND($C391&gt;=Params!$H$13+((Params!$J$20-Params!$H$13)/(Params!$J$33-Params!$H$33))*($B391-Params!$H$33),$C391&gt;=Params!$J$20+((Params!$N$18-Params!$J$20)/(Params!$N$33-Params!$J$33))*($B391-Params!$J$33),$C391&lt;Params!$H$13+((Params!$K$9-Params!$H$13)/(Params!$K$33-Params!$H$33))*($B391-Params!$H$33),$C391&lt;Params!$K$9+((Params!$N$18-Params!$K$9)/(Params!$N$33-Params!$K$33))*($B391-Params!$K$33)),$L$2,"")</f>
        <v/>
      </c>
      <c r="M391" s="2" t="str">
        <f>IF(AND($C391&gt;=Params!$K$9+((Params!$N$18-Params!$K$9)/(Params!$N$33-Params!$K$33))*($B391-Params!$K$33),$C391&gt;=Params!$N$18+((Params!$Q$16-Params!$N$18)/(Params!$Q$33-Params!$N421))*($B391-Params!$Q$33),$C391&lt;Params!$K$9+((Params!$L$5-Params!$K$9)/(Params!$L$33-Params!$K$33))*($B391-Params!$K$33),$C391&lt;Params!$L$5+((Params!$Q$4-Params!$L$5)/(Params!$Q$33-Params!$L$33))*($B391-Params!$L$33),$B391&lt;Params!$Q$33),$M$2,"")</f>
        <v/>
      </c>
      <c r="N391" s="3" t="str">
        <f>IF(OR(AND($C391&gt;=Params!$A$26,$B391&gt;=Params!$A$33,$B391&lt;Params!$C$33,$C391&lt;Params!$A$18+((Params!$C$13-Params!$A$18)/(Params!$C$33-Params!$A$33))*($B391-Params!$A$33)),AND($B391&gt;=Params!$C$33,$C391&gt;Params!$C$22+((Params!$E$17-Params!$C$22)/(Params!$E$33-Params!$C$33))*($B391-Params!$C$33),$C391&lt;Params!$C$13+((Params!$E$17-Params!$C$13)/(Params!$E$33-Params!$C$33))*($B391-Params!$C$33))),$N$2,"")</f>
        <v/>
      </c>
      <c r="O391" s="1" t="str">
        <f>IF(AND($C391&gt;=Params!$C$13+((Params!$E$17-Params!$C$13)/(Params!$E$33-Params!$C$33))*($B391-Params!$C$33),$C391&gt;=Params!$E$17+((Params!$H$13-Params!$E$17)/(Params!$H$33-Params!$E$33))*($B391-Params!$E$33),$C391&lt;Params!$C$13+((Params!$D$9-Params!$C$13)/(Params!$D$33-Params!$C$33))*($B391-Params!$C$33),$C391&lt;Params!$D$9+((Params!$H$13-Params!$D$9)/(Params!$H$33-Params!$D$33))*($B391-Params!$D$33)),$O$2,"")</f>
        <v/>
      </c>
      <c r="P391" s="1" t="str">
        <f>IF(AND($C391&gt;=Params!$D$9+((Params!$H$13-Params!$D$9)/(Params!$H$33-Params!$D$33))*($B391-Params!$D$33),$C391&gt;=Params!$H$13+((Params!$K$9-Params!$H$13)/(Params!$K$33-Params!$H$33))*($B391-Params!$H$33),$C391&lt;Params!$D$9+((Params!$G$4-Params!$D$9)/(Params!$G$33-Params!$D$33))*($B391-Params!$D$33),$C391&lt;Params!$G$4+((Params!$K$9-Params!$G$4)/(Params!$K$33-Params!$G$33))*($B391-Params!$G$33)),$P$2,"")</f>
        <v/>
      </c>
      <c r="Q391" s="1" t="str">
        <f>IF(AND($C391&gt;=Params!$G$4+((Params!$K$9-Params!$G$4)/(Params!$K$33-Params!$G$33))*($B391-Params!$G$33),$C391&gt;Params!$K$9+((Params!$L$5-Params!$K$9)/(Params!$L$33-Params!$K$33))*($B391-Params!$K$33),$C391&lt;Params!$G$4+((Params!$L$5-Params!$G$4)/(Params!$L$33-Params!$G$33))*($B391-Params!$G$33)),$Q$2,"")</f>
        <v/>
      </c>
      <c r="R391" s="2" t="str">
        <f>IF(AND(OR($B391&lt;Params!$A$33,AND($B391&gt;=Params!$A$33,$B391&lt;Params!$C$33,$C391&gt;=Params!$A$18+((Params!$C$13-Params!$A$18)/(Params!$C$33-Params!$A$33))*($B391-Params!$A$33)),AND($B391&gt;=Params!$C$33,$B391&lt;Params!$D$33,$C391&gt;=Params!$C$13+((Params!$D$9-Params!$C$13)/(Params!$D$33-Params!$C$33))*($B391-Params!$C$33)),AND($B391&gt;=Params!$D$33,$C391&gt;=Params!$D$9+((Params!$G$4-Params!$D$9)/(Params!$G$33-Params!$D$33))*($B391-Params!$D$33))),$C391&lt;Params!$G$4,$B391&gt;0,$C391&gt;0),$R$2,"")</f>
        <v/>
      </c>
      <c r="S391" s="18" t="str">
        <f t="shared" si="6"/>
        <v>Basalt</v>
      </c>
      <c r="T391" s="14" t="str">
        <f>IF(AND($S391&lt;&gt;$J$2,$S391&lt;&gt;$K$2,$S391&lt;&gt;$L$2),"",
IF($S391=$J$2,IF(Data!$C391&gt;=Data!$D391+2,"Hawaiite","Potassic Trachybasalt"),
IF($S391=$K$2,IF(Data!$C391&gt;=Data!$D391+2,"Mugearite","Shoshonite"),
IF($S391=$L$2,(IF(Data!$C391&gt;=Data!$D391+2,"Benmoreite","Latite")),""))))</f>
        <v/>
      </c>
    </row>
    <row r="392" spans="1:20" x14ac:dyDescent="0.2">
      <c r="A392" s="16" t="str">
        <f>Data!$A392</f>
        <v>KA-14</v>
      </c>
      <c r="B392" s="27">
        <f>Data!$B392</f>
        <v>51.590978812746599</v>
      </c>
      <c r="C392" s="28">
        <f>Data!$C392+Data!$D392</f>
        <v>2.3013812910109324</v>
      </c>
      <c r="D392" s="1" t="str">
        <f>IF(AND(AND($B392&gt;=Params!$A$33,$B392&lt;Params!$C$33),AND($C392&gt;=Params!$A$32,$C392&lt;Params!$A$26)),$D$2,"")</f>
        <v/>
      </c>
      <c r="E392" s="1" t="str">
        <f>IF(AND(AND($B392&gt;=Params!$C$33,$B392&lt;Params!$F$33),AND($C392&gt;=Params!$C$32,$C392&lt;Params!$C$22)),$E$2,"")</f>
        <v>Basalt</v>
      </c>
      <c r="F392" s="4" t="str">
        <f>IF(AND($B392&gt;=Params!$F$33,$B392&lt;Params!$J$33,$C392&lt;Params!$F$22+((Params!$J$20-Params!$F$22)/(Params!$J$33-Params!$F$33))*($B392-Params!$F$33)),$F$2,"")</f>
        <v/>
      </c>
      <c r="G392" s="4" t="str">
        <f>IF(AND($B392&gt;=Params!$J$33,$B392&lt;Params!$N$33,$C392&lt;Params!$J$20+((Params!$N$18-Params!$J$20)/(Params!$N$33-Params!$J$33))*($B392-Params!$J$33)),$G$2,"")</f>
        <v/>
      </c>
      <c r="H392" s="4" t="str">
        <f>IF(AND($B392&gt;=Params!$N$33,$C392&lt;Params!$N$18+((Params!$Q$16-Params!$N$18)/(Params!$Q$33-Params!$N$33))*($B392-Params!$N$33),C$3&lt;Params!$Q$16+((Params!$S$32-Params!$Q$16)/(Params!$S$33-Params!$Q$33))*($B392-Params!$Q$33)),$H$2,"")</f>
        <v/>
      </c>
      <c r="I392" s="12" t="str">
        <f>IF(AND($B392&gt;=Params!$Q$33,$C392&gt;=Params!$Q$16+((Params!$S$32-Params!$Q$16)/(Params!$S$33-Params!$Q$33))*($B392-Params!$Q$33)),$I$2,"")</f>
        <v/>
      </c>
      <c r="J392" s="1" t="str">
        <f>IF(AND($C392&gt;=Params!$C$22,$C392&lt;Params!$C$22+((Params!$E$17-Params!$C$22)/(Params!$E$33-Params!$C$33))*($B392-Params!$C$33),$C392&lt;Params!$E$17+((Params!$F$22-Params!$E$17)/(Params!$F$33-Params!$E$33))*($B392-Params!$E$33)),$J$2,"")</f>
        <v/>
      </c>
      <c r="K392" s="1" t="str">
        <f>IF(AND($C392&gt;=Params!$E$17+((Params!$F$22-Params!$E$17)/(Params!$F$33-Params!$E$33))*($B392-Params!$E$33),$C392&gt;=Params!$F$22+((Params!$J$20-Params!$F$22)/(Params!$J$33-Params!$F$33))*($B392-Params!$F$33),$C392&lt;Params!$E$17+((Params!$H$13-Params!$E$17)/(Params!$H$33-Params!$E$33))*($B392-Params!$E$33),$C392&lt;Params!$H$13+((Params!$J$20-Params!$H$13)/(Params!$J$33-Params!$H$33))*($B392-Params!$H$33)),$K$2,"")</f>
        <v/>
      </c>
      <c r="L392" s="1" t="str">
        <f>IF(AND($C392&gt;=Params!$H$13+((Params!$J$20-Params!$H$13)/(Params!$J$33-Params!$H$33))*($B392-Params!$H$33),$C392&gt;=Params!$J$20+((Params!$N$18-Params!$J$20)/(Params!$N$33-Params!$J$33))*($B392-Params!$J$33),$C392&lt;Params!$H$13+((Params!$K$9-Params!$H$13)/(Params!$K$33-Params!$H$33))*($B392-Params!$H$33),$C392&lt;Params!$K$9+((Params!$N$18-Params!$K$9)/(Params!$N$33-Params!$K$33))*($B392-Params!$K$33)),$L$2,"")</f>
        <v/>
      </c>
      <c r="M392" s="2" t="str">
        <f>IF(AND($C392&gt;=Params!$K$9+((Params!$N$18-Params!$K$9)/(Params!$N$33-Params!$K$33))*($B392-Params!$K$33),$C392&gt;=Params!$N$18+((Params!$Q$16-Params!$N$18)/(Params!$Q$33-Params!$N422))*($B392-Params!$Q$33),$C392&lt;Params!$K$9+((Params!$L$5-Params!$K$9)/(Params!$L$33-Params!$K$33))*($B392-Params!$K$33),$C392&lt;Params!$L$5+((Params!$Q$4-Params!$L$5)/(Params!$Q$33-Params!$L$33))*($B392-Params!$L$33),$B392&lt;Params!$Q$33),$M$2,"")</f>
        <v/>
      </c>
      <c r="N392" s="3" t="str">
        <f>IF(OR(AND($C392&gt;=Params!$A$26,$B392&gt;=Params!$A$33,$B392&lt;Params!$C$33,$C392&lt;Params!$A$18+((Params!$C$13-Params!$A$18)/(Params!$C$33-Params!$A$33))*($B392-Params!$A$33)),AND($B392&gt;=Params!$C$33,$C392&gt;Params!$C$22+((Params!$E$17-Params!$C$22)/(Params!$E$33-Params!$C$33))*($B392-Params!$C$33),$C392&lt;Params!$C$13+((Params!$E$17-Params!$C$13)/(Params!$E$33-Params!$C$33))*($B392-Params!$C$33))),$N$2,"")</f>
        <v/>
      </c>
      <c r="O392" s="1" t="str">
        <f>IF(AND($C392&gt;=Params!$C$13+((Params!$E$17-Params!$C$13)/(Params!$E$33-Params!$C$33))*($B392-Params!$C$33),$C392&gt;=Params!$E$17+((Params!$H$13-Params!$E$17)/(Params!$H$33-Params!$E$33))*($B392-Params!$E$33),$C392&lt;Params!$C$13+((Params!$D$9-Params!$C$13)/(Params!$D$33-Params!$C$33))*($B392-Params!$C$33),$C392&lt;Params!$D$9+((Params!$H$13-Params!$D$9)/(Params!$H$33-Params!$D$33))*($B392-Params!$D$33)),$O$2,"")</f>
        <v/>
      </c>
      <c r="P392" s="1" t="str">
        <f>IF(AND($C392&gt;=Params!$D$9+((Params!$H$13-Params!$D$9)/(Params!$H$33-Params!$D$33))*($B392-Params!$D$33),$C392&gt;=Params!$H$13+((Params!$K$9-Params!$H$13)/(Params!$K$33-Params!$H$33))*($B392-Params!$H$33),$C392&lt;Params!$D$9+((Params!$G$4-Params!$D$9)/(Params!$G$33-Params!$D$33))*($B392-Params!$D$33),$C392&lt;Params!$G$4+((Params!$K$9-Params!$G$4)/(Params!$K$33-Params!$G$33))*($B392-Params!$G$33)),$P$2,"")</f>
        <v/>
      </c>
      <c r="Q392" s="1" t="str">
        <f>IF(AND($C392&gt;=Params!$G$4+((Params!$K$9-Params!$G$4)/(Params!$K$33-Params!$G$33))*($B392-Params!$G$33),$C392&gt;Params!$K$9+((Params!$L$5-Params!$K$9)/(Params!$L$33-Params!$K$33))*($B392-Params!$K$33),$C392&lt;Params!$G$4+((Params!$L$5-Params!$G$4)/(Params!$L$33-Params!$G$33))*($B392-Params!$G$33)),$Q$2,"")</f>
        <v/>
      </c>
      <c r="R392" s="2" t="str">
        <f>IF(AND(OR($B392&lt;Params!$A$33,AND($B392&gt;=Params!$A$33,$B392&lt;Params!$C$33,$C392&gt;=Params!$A$18+((Params!$C$13-Params!$A$18)/(Params!$C$33-Params!$A$33))*($B392-Params!$A$33)),AND($B392&gt;=Params!$C$33,$B392&lt;Params!$D$33,$C392&gt;=Params!$C$13+((Params!$D$9-Params!$C$13)/(Params!$D$33-Params!$C$33))*($B392-Params!$C$33)),AND($B392&gt;=Params!$D$33,$C392&gt;=Params!$D$9+((Params!$G$4-Params!$D$9)/(Params!$G$33-Params!$D$33))*($B392-Params!$D$33))),$C392&lt;Params!$G$4,$B392&gt;0,$C392&gt;0),$R$2,"")</f>
        <v/>
      </c>
      <c r="S392" s="18" t="str">
        <f t="shared" si="6"/>
        <v>Basalt</v>
      </c>
      <c r="T392" s="14" t="str">
        <f>IF(AND($S392&lt;&gt;$J$2,$S392&lt;&gt;$K$2,$S392&lt;&gt;$L$2),"",
IF($S392=$J$2,IF(Data!$C392&gt;=Data!$D392+2,"Hawaiite","Potassic Trachybasalt"),
IF($S392=$K$2,IF(Data!$C392&gt;=Data!$D392+2,"Mugearite","Shoshonite"),
IF($S392=$L$2,(IF(Data!$C392&gt;=Data!$D392+2,"Benmoreite","Latite")),""))))</f>
        <v/>
      </c>
    </row>
    <row r="393" spans="1:20" x14ac:dyDescent="0.2">
      <c r="A393" s="16" t="str">
        <f>Data!$A393</f>
        <v>KA-13</v>
      </c>
      <c r="B393" s="27">
        <f>Data!$B393</f>
        <v>51.590991335471493</v>
      </c>
      <c r="C393" s="28">
        <f>Data!$C393+Data!$D393</f>
        <v>2.3013838656959873</v>
      </c>
      <c r="D393" s="1" t="str">
        <f>IF(AND(AND($B393&gt;=Params!$A$33,$B393&lt;Params!$C$33),AND($C393&gt;=Params!$A$32,$C393&lt;Params!$A$26)),$D$2,"")</f>
        <v/>
      </c>
      <c r="E393" s="1" t="str">
        <f>IF(AND(AND($B393&gt;=Params!$C$33,$B393&lt;Params!$F$33),AND($C393&gt;=Params!$C$32,$C393&lt;Params!$C$22)),$E$2,"")</f>
        <v>Basalt</v>
      </c>
      <c r="F393" s="4" t="str">
        <f>IF(AND($B393&gt;=Params!$F$33,$B393&lt;Params!$J$33,$C393&lt;Params!$F$22+((Params!$J$20-Params!$F$22)/(Params!$J$33-Params!$F$33))*($B393-Params!$F$33)),$F$2,"")</f>
        <v/>
      </c>
      <c r="G393" s="4" t="str">
        <f>IF(AND($B393&gt;=Params!$J$33,$B393&lt;Params!$N$33,$C393&lt;Params!$J$20+((Params!$N$18-Params!$J$20)/(Params!$N$33-Params!$J$33))*($B393-Params!$J$33)),$G$2,"")</f>
        <v/>
      </c>
      <c r="H393" s="4" t="str">
        <f>IF(AND($B393&gt;=Params!$N$33,$C393&lt;Params!$N$18+((Params!$Q$16-Params!$N$18)/(Params!$Q$33-Params!$N$33))*($B393-Params!$N$33),C$3&lt;Params!$Q$16+((Params!$S$32-Params!$Q$16)/(Params!$S$33-Params!$Q$33))*($B393-Params!$Q$33)),$H$2,"")</f>
        <v/>
      </c>
      <c r="I393" s="12" t="str">
        <f>IF(AND($B393&gt;=Params!$Q$33,$C393&gt;=Params!$Q$16+((Params!$S$32-Params!$Q$16)/(Params!$S$33-Params!$Q$33))*($B393-Params!$Q$33)),$I$2,"")</f>
        <v/>
      </c>
      <c r="J393" s="1" t="str">
        <f>IF(AND($C393&gt;=Params!$C$22,$C393&lt;Params!$C$22+((Params!$E$17-Params!$C$22)/(Params!$E$33-Params!$C$33))*($B393-Params!$C$33),$C393&lt;Params!$E$17+((Params!$F$22-Params!$E$17)/(Params!$F$33-Params!$E$33))*($B393-Params!$E$33)),$J$2,"")</f>
        <v/>
      </c>
      <c r="K393" s="1" t="str">
        <f>IF(AND($C393&gt;=Params!$E$17+((Params!$F$22-Params!$E$17)/(Params!$F$33-Params!$E$33))*($B393-Params!$E$33),$C393&gt;=Params!$F$22+((Params!$J$20-Params!$F$22)/(Params!$J$33-Params!$F$33))*($B393-Params!$F$33),$C393&lt;Params!$E$17+((Params!$H$13-Params!$E$17)/(Params!$H$33-Params!$E$33))*($B393-Params!$E$33),$C393&lt;Params!$H$13+((Params!$J$20-Params!$H$13)/(Params!$J$33-Params!$H$33))*($B393-Params!$H$33)),$K$2,"")</f>
        <v/>
      </c>
      <c r="L393" s="1" t="str">
        <f>IF(AND($C393&gt;=Params!$H$13+((Params!$J$20-Params!$H$13)/(Params!$J$33-Params!$H$33))*($B393-Params!$H$33),$C393&gt;=Params!$J$20+((Params!$N$18-Params!$J$20)/(Params!$N$33-Params!$J$33))*($B393-Params!$J$33),$C393&lt;Params!$H$13+((Params!$K$9-Params!$H$13)/(Params!$K$33-Params!$H$33))*($B393-Params!$H$33),$C393&lt;Params!$K$9+((Params!$N$18-Params!$K$9)/(Params!$N$33-Params!$K$33))*($B393-Params!$K$33)),$L$2,"")</f>
        <v/>
      </c>
      <c r="M393" s="2" t="str">
        <f>IF(AND($C393&gt;=Params!$K$9+((Params!$N$18-Params!$K$9)/(Params!$N$33-Params!$K$33))*($B393-Params!$K$33),$C393&gt;=Params!$N$18+((Params!$Q$16-Params!$N$18)/(Params!$Q$33-Params!$N423))*($B393-Params!$Q$33),$C393&lt;Params!$K$9+((Params!$L$5-Params!$K$9)/(Params!$L$33-Params!$K$33))*($B393-Params!$K$33),$C393&lt;Params!$L$5+((Params!$Q$4-Params!$L$5)/(Params!$Q$33-Params!$L$33))*($B393-Params!$L$33),$B393&lt;Params!$Q$33),$M$2,"")</f>
        <v/>
      </c>
      <c r="N393" s="3" t="str">
        <f>IF(OR(AND($C393&gt;=Params!$A$26,$B393&gt;=Params!$A$33,$B393&lt;Params!$C$33,$C393&lt;Params!$A$18+((Params!$C$13-Params!$A$18)/(Params!$C$33-Params!$A$33))*($B393-Params!$A$33)),AND($B393&gt;=Params!$C$33,$C393&gt;Params!$C$22+((Params!$E$17-Params!$C$22)/(Params!$E$33-Params!$C$33))*($B393-Params!$C$33),$C393&lt;Params!$C$13+((Params!$E$17-Params!$C$13)/(Params!$E$33-Params!$C$33))*($B393-Params!$C$33))),$N$2,"")</f>
        <v/>
      </c>
      <c r="O393" s="1" t="str">
        <f>IF(AND($C393&gt;=Params!$C$13+((Params!$E$17-Params!$C$13)/(Params!$E$33-Params!$C$33))*($B393-Params!$C$33),$C393&gt;=Params!$E$17+((Params!$H$13-Params!$E$17)/(Params!$H$33-Params!$E$33))*($B393-Params!$E$33),$C393&lt;Params!$C$13+((Params!$D$9-Params!$C$13)/(Params!$D$33-Params!$C$33))*($B393-Params!$C$33),$C393&lt;Params!$D$9+((Params!$H$13-Params!$D$9)/(Params!$H$33-Params!$D$33))*($B393-Params!$D$33)),$O$2,"")</f>
        <v/>
      </c>
      <c r="P393" s="1" t="str">
        <f>IF(AND($C393&gt;=Params!$D$9+((Params!$H$13-Params!$D$9)/(Params!$H$33-Params!$D$33))*($B393-Params!$D$33),$C393&gt;=Params!$H$13+((Params!$K$9-Params!$H$13)/(Params!$K$33-Params!$H$33))*($B393-Params!$H$33),$C393&lt;Params!$D$9+((Params!$G$4-Params!$D$9)/(Params!$G$33-Params!$D$33))*($B393-Params!$D$33),$C393&lt;Params!$G$4+((Params!$K$9-Params!$G$4)/(Params!$K$33-Params!$G$33))*($B393-Params!$G$33)),$P$2,"")</f>
        <v/>
      </c>
      <c r="Q393" s="1" t="str">
        <f>IF(AND($C393&gt;=Params!$G$4+((Params!$K$9-Params!$G$4)/(Params!$K$33-Params!$G$33))*($B393-Params!$G$33),$C393&gt;Params!$K$9+((Params!$L$5-Params!$K$9)/(Params!$L$33-Params!$K$33))*($B393-Params!$K$33),$C393&lt;Params!$G$4+((Params!$L$5-Params!$G$4)/(Params!$L$33-Params!$G$33))*($B393-Params!$G$33)),$Q$2,"")</f>
        <v/>
      </c>
      <c r="R393" s="2" t="str">
        <f>IF(AND(OR($B393&lt;Params!$A$33,AND($B393&gt;=Params!$A$33,$B393&lt;Params!$C$33,$C393&gt;=Params!$A$18+((Params!$C$13-Params!$A$18)/(Params!$C$33-Params!$A$33))*($B393-Params!$A$33)),AND($B393&gt;=Params!$C$33,$B393&lt;Params!$D$33,$C393&gt;=Params!$C$13+((Params!$D$9-Params!$C$13)/(Params!$D$33-Params!$C$33))*($B393-Params!$C$33)),AND($B393&gt;=Params!$D$33,$C393&gt;=Params!$D$9+((Params!$G$4-Params!$D$9)/(Params!$G$33-Params!$D$33))*($B393-Params!$D$33))),$C393&lt;Params!$G$4,$B393&gt;0,$C393&gt;0),$R$2,"")</f>
        <v/>
      </c>
      <c r="S393" s="18" t="str">
        <f t="shared" si="6"/>
        <v>Basalt</v>
      </c>
      <c r="T393" s="14" t="str">
        <f>IF(AND($S393&lt;&gt;$J$2,$S393&lt;&gt;$K$2,$S393&lt;&gt;$L$2),"",
IF($S393=$J$2,IF(Data!$C393&gt;=Data!$D393+2,"Hawaiite","Potassic Trachybasalt"),
IF($S393=$K$2,IF(Data!$C393&gt;=Data!$D393+2,"Mugearite","Shoshonite"),
IF($S393=$L$2,(IF(Data!$C393&gt;=Data!$D393+2,"Benmoreite","Latite")),""))))</f>
        <v/>
      </c>
    </row>
    <row r="394" spans="1:20" x14ac:dyDescent="0.2">
      <c r="A394" s="16" t="str">
        <f>Data!$A394</f>
        <v>KA-10</v>
      </c>
      <c r="B394" s="27">
        <f>Data!$B394</f>
        <v>51.591006081634369</v>
      </c>
      <c r="C394" s="28">
        <f>Data!$C394+Data!$D394</f>
        <v>2.3013809498801323</v>
      </c>
      <c r="D394" s="1" t="str">
        <f>IF(AND(AND($B394&gt;=Params!$A$33,$B394&lt;Params!$C$33),AND($C394&gt;=Params!$A$32,$C394&lt;Params!$A$26)),$D$2,"")</f>
        <v/>
      </c>
      <c r="E394" s="1" t="str">
        <f>IF(AND(AND($B394&gt;=Params!$C$33,$B394&lt;Params!$F$33),AND($C394&gt;=Params!$C$32,$C394&lt;Params!$C$22)),$E$2,"")</f>
        <v>Basalt</v>
      </c>
      <c r="F394" s="4" t="str">
        <f>IF(AND($B394&gt;=Params!$F$33,$B394&lt;Params!$J$33,$C394&lt;Params!$F$22+((Params!$J$20-Params!$F$22)/(Params!$J$33-Params!$F$33))*($B394-Params!$F$33)),$F$2,"")</f>
        <v/>
      </c>
      <c r="G394" s="4" t="str">
        <f>IF(AND($B394&gt;=Params!$J$33,$B394&lt;Params!$N$33,$C394&lt;Params!$J$20+((Params!$N$18-Params!$J$20)/(Params!$N$33-Params!$J$33))*($B394-Params!$J$33)),$G$2,"")</f>
        <v/>
      </c>
      <c r="H394" s="4" t="str">
        <f>IF(AND($B394&gt;=Params!$N$33,$C394&lt;Params!$N$18+((Params!$Q$16-Params!$N$18)/(Params!$Q$33-Params!$N$33))*($B394-Params!$N$33),C$3&lt;Params!$Q$16+((Params!$S$32-Params!$Q$16)/(Params!$S$33-Params!$Q$33))*($B394-Params!$Q$33)),$H$2,"")</f>
        <v/>
      </c>
      <c r="I394" s="12" t="str">
        <f>IF(AND($B394&gt;=Params!$Q$33,$C394&gt;=Params!$Q$16+((Params!$S$32-Params!$Q$16)/(Params!$S$33-Params!$Q$33))*($B394-Params!$Q$33)),$I$2,"")</f>
        <v/>
      </c>
      <c r="J394" s="1" t="str">
        <f>IF(AND($C394&gt;=Params!$C$22,$C394&lt;Params!$C$22+((Params!$E$17-Params!$C$22)/(Params!$E$33-Params!$C$33))*($B394-Params!$C$33),$C394&lt;Params!$E$17+((Params!$F$22-Params!$E$17)/(Params!$F$33-Params!$E$33))*($B394-Params!$E$33)),$J$2,"")</f>
        <v/>
      </c>
      <c r="K394" s="1" t="str">
        <f>IF(AND($C394&gt;=Params!$E$17+((Params!$F$22-Params!$E$17)/(Params!$F$33-Params!$E$33))*($B394-Params!$E$33),$C394&gt;=Params!$F$22+((Params!$J$20-Params!$F$22)/(Params!$J$33-Params!$F$33))*($B394-Params!$F$33),$C394&lt;Params!$E$17+((Params!$H$13-Params!$E$17)/(Params!$H$33-Params!$E$33))*($B394-Params!$E$33),$C394&lt;Params!$H$13+((Params!$J$20-Params!$H$13)/(Params!$J$33-Params!$H$33))*($B394-Params!$H$33)),$K$2,"")</f>
        <v/>
      </c>
      <c r="L394" s="1" t="str">
        <f>IF(AND($C394&gt;=Params!$H$13+((Params!$J$20-Params!$H$13)/(Params!$J$33-Params!$H$33))*($B394-Params!$H$33),$C394&gt;=Params!$J$20+((Params!$N$18-Params!$J$20)/(Params!$N$33-Params!$J$33))*($B394-Params!$J$33),$C394&lt;Params!$H$13+((Params!$K$9-Params!$H$13)/(Params!$K$33-Params!$H$33))*($B394-Params!$H$33),$C394&lt;Params!$K$9+((Params!$N$18-Params!$K$9)/(Params!$N$33-Params!$K$33))*($B394-Params!$K$33)),$L$2,"")</f>
        <v/>
      </c>
      <c r="M394" s="2" t="str">
        <f>IF(AND($C394&gt;=Params!$K$9+((Params!$N$18-Params!$K$9)/(Params!$N$33-Params!$K$33))*($B394-Params!$K$33),$C394&gt;=Params!$N$18+((Params!$Q$16-Params!$N$18)/(Params!$Q$33-Params!$N424))*($B394-Params!$Q$33),$C394&lt;Params!$K$9+((Params!$L$5-Params!$K$9)/(Params!$L$33-Params!$K$33))*($B394-Params!$K$33),$C394&lt;Params!$L$5+((Params!$Q$4-Params!$L$5)/(Params!$Q$33-Params!$L$33))*($B394-Params!$L$33),$B394&lt;Params!$Q$33),$M$2,"")</f>
        <v/>
      </c>
      <c r="N394" s="3" t="str">
        <f>IF(OR(AND($C394&gt;=Params!$A$26,$B394&gt;=Params!$A$33,$B394&lt;Params!$C$33,$C394&lt;Params!$A$18+((Params!$C$13-Params!$A$18)/(Params!$C$33-Params!$A$33))*($B394-Params!$A$33)),AND($B394&gt;=Params!$C$33,$C394&gt;Params!$C$22+((Params!$E$17-Params!$C$22)/(Params!$E$33-Params!$C$33))*($B394-Params!$C$33),$C394&lt;Params!$C$13+((Params!$E$17-Params!$C$13)/(Params!$E$33-Params!$C$33))*($B394-Params!$C$33))),$N$2,"")</f>
        <v/>
      </c>
      <c r="O394" s="1" t="str">
        <f>IF(AND($C394&gt;=Params!$C$13+((Params!$E$17-Params!$C$13)/(Params!$E$33-Params!$C$33))*($B394-Params!$C$33),$C394&gt;=Params!$E$17+((Params!$H$13-Params!$E$17)/(Params!$H$33-Params!$E$33))*($B394-Params!$E$33),$C394&lt;Params!$C$13+((Params!$D$9-Params!$C$13)/(Params!$D$33-Params!$C$33))*($B394-Params!$C$33),$C394&lt;Params!$D$9+((Params!$H$13-Params!$D$9)/(Params!$H$33-Params!$D$33))*($B394-Params!$D$33)),$O$2,"")</f>
        <v/>
      </c>
      <c r="P394" s="1" t="str">
        <f>IF(AND($C394&gt;=Params!$D$9+((Params!$H$13-Params!$D$9)/(Params!$H$33-Params!$D$33))*($B394-Params!$D$33),$C394&gt;=Params!$H$13+((Params!$K$9-Params!$H$13)/(Params!$K$33-Params!$H$33))*($B394-Params!$H$33),$C394&lt;Params!$D$9+((Params!$G$4-Params!$D$9)/(Params!$G$33-Params!$D$33))*($B394-Params!$D$33),$C394&lt;Params!$G$4+((Params!$K$9-Params!$G$4)/(Params!$K$33-Params!$G$33))*($B394-Params!$G$33)),$P$2,"")</f>
        <v/>
      </c>
      <c r="Q394" s="1" t="str">
        <f>IF(AND($C394&gt;=Params!$G$4+((Params!$K$9-Params!$G$4)/(Params!$K$33-Params!$G$33))*($B394-Params!$G$33),$C394&gt;Params!$K$9+((Params!$L$5-Params!$K$9)/(Params!$L$33-Params!$K$33))*($B394-Params!$K$33),$C394&lt;Params!$G$4+((Params!$L$5-Params!$G$4)/(Params!$L$33-Params!$G$33))*($B394-Params!$G$33)),$Q$2,"")</f>
        <v/>
      </c>
      <c r="R394" s="2" t="str">
        <f>IF(AND(OR($B394&lt;Params!$A$33,AND($B394&gt;=Params!$A$33,$B394&lt;Params!$C$33,$C394&gt;=Params!$A$18+((Params!$C$13-Params!$A$18)/(Params!$C$33-Params!$A$33))*($B394-Params!$A$33)),AND($B394&gt;=Params!$C$33,$B394&lt;Params!$D$33,$C394&gt;=Params!$C$13+((Params!$D$9-Params!$C$13)/(Params!$D$33-Params!$C$33))*($B394-Params!$C$33)),AND($B394&gt;=Params!$D$33,$C394&gt;=Params!$D$9+((Params!$G$4-Params!$D$9)/(Params!$G$33-Params!$D$33))*($B394-Params!$D$33))),$C394&lt;Params!$G$4,$B394&gt;0,$C394&gt;0),$R$2,"")</f>
        <v/>
      </c>
      <c r="S394" s="18" t="str">
        <f t="shared" si="6"/>
        <v>Basalt</v>
      </c>
      <c r="T394" s="14" t="str">
        <f>IF(AND($S394&lt;&gt;$J$2,$S394&lt;&gt;$K$2,$S394&lt;&gt;$L$2),"",
IF($S394=$J$2,IF(Data!$C394&gt;=Data!$D394+2,"Hawaiite","Potassic Trachybasalt"),
IF($S394=$K$2,IF(Data!$C394&gt;=Data!$D394+2,"Mugearite","Shoshonite"),
IF($S394=$L$2,(IF(Data!$C394&gt;=Data!$D394+2,"Benmoreite","Latite")),""))))</f>
        <v/>
      </c>
    </row>
    <row r="395" spans="1:20" x14ac:dyDescent="0.2">
      <c r="A395" s="16" t="str">
        <f>Data!$A395</f>
        <v>Di Matteo et al 2006</v>
      </c>
      <c r="B395" s="27">
        <f>Data!$B395</f>
        <v>51.8</v>
      </c>
      <c r="C395" s="28">
        <f>Data!$C395+Data!$D395</f>
        <v>5.32</v>
      </c>
      <c r="D395" s="1" t="str">
        <f>IF(AND(AND($B395&gt;=Params!$A$33,$B395&lt;Params!$C$33),AND($C395&gt;=Params!$A$32,$C395&lt;Params!$A$26)),$D$2,"")</f>
        <v/>
      </c>
      <c r="E395" s="1" t="str">
        <f>IF(AND(AND($B395&gt;=Params!$C$33,$B395&lt;Params!$F$33),AND($C395&gt;=Params!$C$32,$C395&lt;Params!$C$22)),$E$2,"")</f>
        <v/>
      </c>
      <c r="F395" s="4" t="str">
        <f>IF(AND($B395&gt;=Params!$F$33,$B395&lt;Params!$J$33,$C395&lt;Params!$F$22+((Params!$J$20-Params!$F$22)/(Params!$J$33-Params!$F$33))*($B395-Params!$F$33)),$F$2,"")</f>
        <v/>
      </c>
      <c r="G395" s="4" t="str">
        <f>IF(AND($B395&gt;=Params!$J$33,$B395&lt;Params!$N$33,$C395&lt;Params!$J$20+((Params!$N$18-Params!$J$20)/(Params!$N$33-Params!$J$33))*($B395-Params!$J$33)),$G$2,"")</f>
        <v/>
      </c>
      <c r="H395" s="4" t="str">
        <f>IF(AND($B395&gt;=Params!$N$33,$C395&lt;Params!$N$18+((Params!$Q$16-Params!$N$18)/(Params!$Q$33-Params!$N$33))*($B395-Params!$N$33),C$3&lt;Params!$Q$16+((Params!$S$32-Params!$Q$16)/(Params!$S$33-Params!$Q$33))*($B395-Params!$Q$33)),$H$2,"")</f>
        <v/>
      </c>
      <c r="I395" s="12" t="str">
        <f>IF(AND($B395&gt;=Params!$Q$33,$C395&gt;=Params!$Q$16+((Params!$S$32-Params!$Q$16)/(Params!$S$33-Params!$Q$33))*($B395-Params!$Q$33)),$I$2,"")</f>
        <v/>
      </c>
      <c r="J395" s="1" t="str">
        <f>IF(AND($C395&gt;=Params!$C$22,$C395&lt;Params!$C$22+((Params!$E$17-Params!$C$22)/(Params!$E$33-Params!$C$33))*($B395-Params!$C$33),$C395&lt;Params!$E$17+((Params!$F$22-Params!$E$17)/(Params!$F$33-Params!$E$33))*($B395-Params!$E$33)),$J$2,"")</f>
        <v/>
      </c>
      <c r="K395" s="1" t="str">
        <f>IF(AND($C395&gt;=Params!$E$17+((Params!$F$22-Params!$E$17)/(Params!$F$33-Params!$E$33))*($B395-Params!$E$33),$C395&gt;=Params!$F$22+((Params!$J$20-Params!$F$22)/(Params!$J$33-Params!$F$33))*($B395-Params!$F$33),$C395&lt;Params!$E$17+((Params!$H$13-Params!$E$17)/(Params!$H$33-Params!$E$33))*($B395-Params!$E$33),$C395&lt;Params!$H$13+((Params!$J$20-Params!$H$13)/(Params!$J$33-Params!$H$33))*($B395-Params!$H$33)),$K$2,"")</f>
        <v>Basaltic TrachyAndesite</v>
      </c>
      <c r="L395" s="1" t="str">
        <f>IF(AND($C395&gt;=Params!$H$13+((Params!$J$20-Params!$H$13)/(Params!$J$33-Params!$H$33))*($B395-Params!$H$33),$C395&gt;=Params!$J$20+((Params!$N$18-Params!$J$20)/(Params!$N$33-Params!$J$33))*($B395-Params!$J$33),$C395&lt;Params!$H$13+((Params!$K$9-Params!$H$13)/(Params!$K$33-Params!$H$33))*($B395-Params!$H$33),$C395&lt;Params!$K$9+((Params!$N$18-Params!$K$9)/(Params!$N$33-Params!$K$33))*($B395-Params!$K$33)),$L$2,"")</f>
        <v/>
      </c>
      <c r="M395" s="2" t="str">
        <f>IF(AND($C395&gt;=Params!$K$9+((Params!$N$18-Params!$K$9)/(Params!$N$33-Params!$K$33))*($B395-Params!$K$33),$C395&gt;=Params!$N$18+((Params!$Q$16-Params!$N$18)/(Params!$Q$33-Params!$N425))*($B395-Params!$Q$33),$C395&lt;Params!$K$9+((Params!$L$5-Params!$K$9)/(Params!$L$33-Params!$K$33))*($B395-Params!$K$33),$C395&lt;Params!$L$5+((Params!$Q$4-Params!$L$5)/(Params!$Q$33-Params!$L$33))*($B395-Params!$L$33),$B395&lt;Params!$Q$33),$M$2,"")</f>
        <v/>
      </c>
      <c r="N395" s="3" t="str">
        <f>IF(OR(AND($C395&gt;=Params!$A$26,$B395&gt;=Params!$A$33,$B395&lt;Params!$C$33,$C395&lt;Params!$A$18+((Params!$C$13-Params!$A$18)/(Params!$C$33-Params!$A$33))*($B395-Params!$A$33)),AND($B395&gt;=Params!$C$33,$C395&gt;Params!$C$22+((Params!$E$17-Params!$C$22)/(Params!$E$33-Params!$C$33))*($B395-Params!$C$33),$C395&lt;Params!$C$13+((Params!$E$17-Params!$C$13)/(Params!$E$33-Params!$C$33))*($B395-Params!$C$33))),$N$2,"")</f>
        <v/>
      </c>
      <c r="O395" s="1" t="str">
        <f>IF(AND($C395&gt;=Params!$C$13+((Params!$E$17-Params!$C$13)/(Params!$E$33-Params!$C$33))*($B395-Params!$C$33),$C395&gt;=Params!$E$17+((Params!$H$13-Params!$E$17)/(Params!$H$33-Params!$E$33))*($B395-Params!$E$33),$C395&lt;Params!$C$13+((Params!$D$9-Params!$C$13)/(Params!$D$33-Params!$C$33))*($B395-Params!$C$33),$C395&lt;Params!$D$9+((Params!$H$13-Params!$D$9)/(Params!$H$33-Params!$D$33))*($B395-Params!$D$33)),$O$2,"")</f>
        <v/>
      </c>
      <c r="P395" s="1" t="str">
        <f>IF(AND($C395&gt;=Params!$D$9+((Params!$H$13-Params!$D$9)/(Params!$H$33-Params!$D$33))*($B395-Params!$D$33),$C395&gt;=Params!$H$13+((Params!$K$9-Params!$H$13)/(Params!$K$33-Params!$H$33))*($B395-Params!$H$33),$C395&lt;Params!$D$9+((Params!$G$4-Params!$D$9)/(Params!$G$33-Params!$D$33))*($B395-Params!$D$33),$C395&lt;Params!$G$4+((Params!$K$9-Params!$G$4)/(Params!$K$33-Params!$G$33))*($B395-Params!$G$33)),$P$2,"")</f>
        <v/>
      </c>
      <c r="Q395" s="1" t="str">
        <f>IF(AND($C395&gt;=Params!$G$4+((Params!$K$9-Params!$G$4)/(Params!$K$33-Params!$G$33))*($B395-Params!$G$33),$C395&gt;Params!$K$9+((Params!$L$5-Params!$K$9)/(Params!$L$33-Params!$K$33))*($B395-Params!$K$33),$C395&lt;Params!$G$4+((Params!$L$5-Params!$G$4)/(Params!$L$33-Params!$G$33))*($B395-Params!$G$33)),$Q$2,"")</f>
        <v/>
      </c>
      <c r="R395" s="2" t="str">
        <f>IF(AND(OR($B395&lt;Params!$A$33,AND($B395&gt;=Params!$A$33,$B395&lt;Params!$C$33,$C395&gt;=Params!$A$18+((Params!$C$13-Params!$A$18)/(Params!$C$33-Params!$A$33))*($B395-Params!$A$33)),AND($B395&gt;=Params!$C$33,$B395&lt;Params!$D$33,$C395&gt;=Params!$C$13+((Params!$D$9-Params!$C$13)/(Params!$D$33-Params!$C$33))*($B395-Params!$C$33)),AND($B395&gt;=Params!$D$33,$C395&gt;=Params!$D$9+((Params!$G$4-Params!$D$9)/(Params!$G$33-Params!$D$33))*($B395-Params!$D$33))),$C395&lt;Params!$G$4,$B395&gt;0,$C395&gt;0),$R$2,"")</f>
        <v/>
      </c>
      <c r="S395" s="18" t="str">
        <f t="shared" si="6"/>
        <v>Basaltic TrachyAndesite</v>
      </c>
      <c r="T395" s="14" t="str">
        <f>IF(AND($S395&lt;&gt;$J$2,$S395&lt;&gt;$K$2,$S395&lt;&gt;$L$2),"",
IF($S395=$J$2,IF(Data!$C395&gt;=Data!$D395+2,"Hawaiite","Potassic Trachybasalt"),
IF($S395=$K$2,IF(Data!$C395&gt;=Data!$D395+2,"Mugearite","Shoshonite"),
IF($S395=$L$2,(IF(Data!$C395&gt;=Data!$D395+2,"Benmoreite","Latite")),""))))</f>
        <v>Shoshonite</v>
      </c>
    </row>
    <row r="396" spans="1:20" x14ac:dyDescent="0.2">
      <c r="A396" s="16" t="str">
        <f>Data!$A396</f>
        <v>Di Matteo et al 2006</v>
      </c>
      <c r="B396" s="27">
        <f>Data!$B396</f>
        <v>51.8</v>
      </c>
      <c r="C396" s="28">
        <f>Data!$C396+Data!$D396</f>
        <v>5.32</v>
      </c>
      <c r="D396" s="1" t="str">
        <f>IF(AND(AND($B396&gt;=Params!$A$33,$B396&lt;Params!$C$33),AND($C396&gt;=Params!$A$32,$C396&lt;Params!$A$26)),$D$2,"")</f>
        <v/>
      </c>
      <c r="E396" s="1" t="str">
        <f>IF(AND(AND($B396&gt;=Params!$C$33,$B396&lt;Params!$F$33),AND($C396&gt;=Params!$C$32,$C396&lt;Params!$C$22)),$E$2,"")</f>
        <v/>
      </c>
      <c r="F396" s="4" t="str">
        <f>IF(AND($B396&gt;=Params!$F$33,$B396&lt;Params!$J$33,$C396&lt;Params!$F$22+((Params!$J$20-Params!$F$22)/(Params!$J$33-Params!$F$33))*($B396-Params!$F$33)),$F$2,"")</f>
        <v/>
      </c>
      <c r="G396" s="4" t="str">
        <f>IF(AND($B396&gt;=Params!$J$33,$B396&lt;Params!$N$33,$C396&lt;Params!$J$20+((Params!$N$18-Params!$J$20)/(Params!$N$33-Params!$J$33))*($B396-Params!$J$33)),$G$2,"")</f>
        <v/>
      </c>
      <c r="H396" s="4" t="str">
        <f>IF(AND($B396&gt;=Params!$N$33,$C396&lt;Params!$N$18+((Params!$Q$16-Params!$N$18)/(Params!$Q$33-Params!$N$33))*($B396-Params!$N$33),C$3&lt;Params!$Q$16+((Params!$S$32-Params!$Q$16)/(Params!$S$33-Params!$Q$33))*($B396-Params!$Q$33)),$H$2,"")</f>
        <v/>
      </c>
      <c r="I396" s="12" t="str">
        <f>IF(AND($B396&gt;=Params!$Q$33,$C396&gt;=Params!$Q$16+((Params!$S$32-Params!$Q$16)/(Params!$S$33-Params!$Q$33))*($B396-Params!$Q$33)),$I$2,"")</f>
        <v/>
      </c>
      <c r="J396" s="1" t="str">
        <f>IF(AND($C396&gt;=Params!$C$22,$C396&lt;Params!$C$22+((Params!$E$17-Params!$C$22)/(Params!$E$33-Params!$C$33))*($B396-Params!$C$33),$C396&lt;Params!$E$17+((Params!$F$22-Params!$E$17)/(Params!$F$33-Params!$E$33))*($B396-Params!$E$33)),$J$2,"")</f>
        <v/>
      </c>
      <c r="K396" s="1" t="str">
        <f>IF(AND($C396&gt;=Params!$E$17+((Params!$F$22-Params!$E$17)/(Params!$F$33-Params!$E$33))*($B396-Params!$E$33),$C396&gt;=Params!$F$22+((Params!$J$20-Params!$F$22)/(Params!$J$33-Params!$F$33))*($B396-Params!$F$33),$C396&lt;Params!$E$17+((Params!$H$13-Params!$E$17)/(Params!$H$33-Params!$E$33))*($B396-Params!$E$33),$C396&lt;Params!$H$13+((Params!$J$20-Params!$H$13)/(Params!$J$33-Params!$H$33))*($B396-Params!$H$33)),$K$2,"")</f>
        <v>Basaltic TrachyAndesite</v>
      </c>
      <c r="L396" s="1" t="str">
        <f>IF(AND($C396&gt;=Params!$H$13+((Params!$J$20-Params!$H$13)/(Params!$J$33-Params!$H$33))*($B396-Params!$H$33),$C396&gt;=Params!$J$20+((Params!$N$18-Params!$J$20)/(Params!$N$33-Params!$J$33))*($B396-Params!$J$33),$C396&lt;Params!$H$13+((Params!$K$9-Params!$H$13)/(Params!$K$33-Params!$H$33))*($B396-Params!$H$33),$C396&lt;Params!$K$9+((Params!$N$18-Params!$K$9)/(Params!$N$33-Params!$K$33))*($B396-Params!$K$33)),$L$2,"")</f>
        <v/>
      </c>
      <c r="M396" s="2" t="str">
        <f>IF(AND($C396&gt;=Params!$K$9+((Params!$N$18-Params!$K$9)/(Params!$N$33-Params!$K$33))*($B396-Params!$K$33),$C396&gt;=Params!$N$18+((Params!$Q$16-Params!$N$18)/(Params!$Q$33-Params!$N426))*($B396-Params!$Q$33),$C396&lt;Params!$K$9+((Params!$L$5-Params!$K$9)/(Params!$L$33-Params!$K$33))*($B396-Params!$K$33),$C396&lt;Params!$L$5+((Params!$Q$4-Params!$L$5)/(Params!$Q$33-Params!$L$33))*($B396-Params!$L$33),$B396&lt;Params!$Q$33),$M$2,"")</f>
        <v/>
      </c>
      <c r="N396" s="3" t="str">
        <f>IF(OR(AND($C396&gt;=Params!$A$26,$B396&gt;=Params!$A$33,$B396&lt;Params!$C$33,$C396&lt;Params!$A$18+((Params!$C$13-Params!$A$18)/(Params!$C$33-Params!$A$33))*($B396-Params!$A$33)),AND($B396&gt;=Params!$C$33,$C396&gt;Params!$C$22+((Params!$E$17-Params!$C$22)/(Params!$E$33-Params!$C$33))*($B396-Params!$C$33),$C396&lt;Params!$C$13+((Params!$E$17-Params!$C$13)/(Params!$E$33-Params!$C$33))*($B396-Params!$C$33))),$N$2,"")</f>
        <v/>
      </c>
      <c r="O396" s="1" t="str">
        <f>IF(AND($C396&gt;=Params!$C$13+((Params!$E$17-Params!$C$13)/(Params!$E$33-Params!$C$33))*($B396-Params!$C$33),$C396&gt;=Params!$E$17+((Params!$H$13-Params!$E$17)/(Params!$H$33-Params!$E$33))*($B396-Params!$E$33),$C396&lt;Params!$C$13+((Params!$D$9-Params!$C$13)/(Params!$D$33-Params!$C$33))*($B396-Params!$C$33),$C396&lt;Params!$D$9+((Params!$H$13-Params!$D$9)/(Params!$H$33-Params!$D$33))*($B396-Params!$D$33)),$O$2,"")</f>
        <v/>
      </c>
      <c r="P396" s="1" t="str">
        <f>IF(AND($C396&gt;=Params!$D$9+((Params!$H$13-Params!$D$9)/(Params!$H$33-Params!$D$33))*($B396-Params!$D$33),$C396&gt;=Params!$H$13+((Params!$K$9-Params!$H$13)/(Params!$K$33-Params!$H$33))*($B396-Params!$H$33),$C396&lt;Params!$D$9+((Params!$G$4-Params!$D$9)/(Params!$G$33-Params!$D$33))*($B396-Params!$D$33),$C396&lt;Params!$G$4+((Params!$K$9-Params!$G$4)/(Params!$K$33-Params!$G$33))*($B396-Params!$G$33)),$P$2,"")</f>
        <v/>
      </c>
      <c r="Q396" s="1" t="str">
        <f>IF(AND($C396&gt;=Params!$G$4+((Params!$K$9-Params!$G$4)/(Params!$K$33-Params!$G$33))*($B396-Params!$G$33),$C396&gt;Params!$K$9+((Params!$L$5-Params!$K$9)/(Params!$L$33-Params!$K$33))*($B396-Params!$K$33),$C396&lt;Params!$G$4+((Params!$L$5-Params!$G$4)/(Params!$L$33-Params!$G$33))*($B396-Params!$G$33)),$Q$2,"")</f>
        <v/>
      </c>
      <c r="R396" s="2" t="str">
        <f>IF(AND(OR($B396&lt;Params!$A$33,AND($B396&gt;=Params!$A$33,$B396&lt;Params!$C$33,$C396&gt;=Params!$A$18+((Params!$C$13-Params!$A$18)/(Params!$C$33-Params!$A$33))*($B396-Params!$A$33)),AND($B396&gt;=Params!$C$33,$B396&lt;Params!$D$33,$C396&gt;=Params!$C$13+((Params!$D$9-Params!$C$13)/(Params!$D$33-Params!$C$33))*($B396-Params!$C$33)),AND($B396&gt;=Params!$D$33,$C396&gt;=Params!$D$9+((Params!$G$4-Params!$D$9)/(Params!$G$33-Params!$D$33))*($B396-Params!$D$33))),$C396&lt;Params!$G$4,$B396&gt;0,$C396&gt;0),$R$2,"")</f>
        <v/>
      </c>
      <c r="S396" s="18" t="str">
        <f t="shared" si="6"/>
        <v>Basaltic TrachyAndesite</v>
      </c>
      <c r="T396" s="14" t="str">
        <f>IF(AND($S396&lt;&gt;$J$2,$S396&lt;&gt;$K$2,$S396&lt;&gt;$L$2),"",
IF($S396=$J$2,IF(Data!$C396&gt;=Data!$D396+2,"Hawaiite","Potassic Trachybasalt"),
IF($S396=$K$2,IF(Data!$C396&gt;=Data!$D396+2,"Mugearite","Shoshonite"),
IF($S396=$L$2,(IF(Data!$C396&gt;=Data!$D396+2,"Benmoreite","Latite")),""))))</f>
        <v>Shoshonite</v>
      </c>
    </row>
    <row r="397" spans="1:20" x14ac:dyDescent="0.2">
      <c r="A397" s="16" t="str">
        <f>Data!$A397</f>
        <v>Di Matteo et al 2006</v>
      </c>
      <c r="B397" s="27">
        <f>Data!$B397</f>
        <v>51.8</v>
      </c>
      <c r="C397" s="28">
        <f>Data!$C397+Data!$D397</f>
        <v>5.32</v>
      </c>
      <c r="D397" s="1" t="str">
        <f>IF(AND(AND($B397&gt;=Params!$A$33,$B397&lt;Params!$C$33),AND($C397&gt;=Params!$A$32,$C397&lt;Params!$A$26)),$D$2,"")</f>
        <v/>
      </c>
      <c r="E397" s="1" t="str">
        <f>IF(AND(AND($B397&gt;=Params!$C$33,$B397&lt;Params!$F$33),AND($C397&gt;=Params!$C$32,$C397&lt;Params!$C$22)),$E$2,"")</f>
        <v/>
      </c>
      <c r="F397" s="4" t="str">
        <f>IF(AND($B397&gt;=Params!$F$33,$B397&lt;Params!$J$33,$C397&lt;Params!$F$22+((Params!$J$20-Params!$F$22)/(Params!$J$33-Params!$F$33))*($B397-Params!$F$33)),$F$2,"")</f>
        <v/>
      </c>
      <c r="G397" s="4" t="str">
        <f>IF(AND($B397&gt;=Params!$J$33,$B397&lt;Params!$N$33,$C397&lt;Params!$J$20+((Params!$N$18-Params!$J$20)/(Params!$N$33-Params!$J$33))*($B397-Params!$J$33)),$G$2,"")</f>
        <v/>
      </c>
      <c r="H397" s="4" t="str">
        <f>IF(AND($B397&gt;=Params!$N$33,$C397&lt;Params!$N$18+((Params!$Q$16-Params!$N$18)/(Params!$Q$33-Params!$N$33))*($B397-Params!$N$33),C$3&lt;Params!$Q$16+((Params!$S$32-Params!$Q$16)/(Params!$S$33-Params!$Q$33))*($B397-Params!$Q$33)),$H$2,"")</f>
        <v/>
      </c>
      <c r="I397" s="12" t="str">
        <f>IF(AND($B397&gt;=Params!$Q$33,$C397&gt;=Params!$Q$16+((Params!$S$32-Params!$Q$16)/(Params!$S$33-Params!$Q$33))*($B397-Params!$Q$33)),$I$2,"")</f>
        <v/>
      </c>
      <c r="J397" s="1" t="str">
        <f>IF(AND($C397&gt;=Params!$C$22,$C397&lt;Params!$C$22+((Params!$E$17-Params!$C$22)/(Params!$E$33-Params!$C$33))*($B397-Params!$C$33),$C397&lt;Params!$E$17+((Params!$F$22-Params!$E$17)/(Params!$F$33-Params!$E$33))*($B397-Params!$E$33)),$J$2,"")</f>
        <v/>
      </c>
      <c r="K397" s="1" t="str">
        <f>IF(AND($C397&gt;=Params!$E$17+((Params!$F$22-Params!$E$17)/(Params!$F$33-Params!$E$33))*($B397-Params!$E$33),$C397&gt;=Params!$F$22+((Params!$J$20-Params!$F$22)/(Params!$J$33-Params!$F$33))*($B397-Params!$F$33),$C397&lt;Params!$E$17+((Params!$H$13-Params!$E$17)/(Params!$H$33-Params!$E$33))*($B397-Params!$E$33),$C397&lt;Params!$H$13+((Params!$J$20-Params!$H$13)/(Params!$J$33-Params!$H$33))*($B397-Params!$H$33)),$K$2,"")</f>
        <v>Basaltic TrachyAndesite</v>
      </c>
      <c r="L397" s="1" t="str">
        <f>IF(AND($C397&gt;=Params!$H$13+((Params!$J$20-Params!$H$13)/(Params!$J$33-Params!$H$33))*($B397-Params!$H$33),$C397&gt;=Params!$J$20+((Params!$N$18-Params!$J$20)/(Params!$N$33-Params!$J$33))*($B397-Params!$J$33),$C397&lt;Params!$H$13+((Params!$K$9-Params!$H$13)/(Params!$K$33-Params!$H$33))*($B397-Params!$H$33),$C397&lt;Params!$K$9+((Params!$N$18-Params!$K$9)/(Params!$N$33-Params!$K$33))*($B397-Params!$K$33)),$L$2,"")</f>
        <v/>
      </c>
      <c r="M397" s="2" t="str">
        <f>IF(AND($C397&gt;=Params!$K$9+((Params!$N$18-Params!$K$9)/(Params!$N$33-Params!$K$33))*($B397-Params!$K$33),$C397&gt;=Params!$N$18+((Params!$Q$16-Params!$N$18)/(Params!$Q$33-Params!$N427))*($B397-Params!$Q$33),$C397&lt;Params!$K$9+((Params!$L$5-Params!$K$9)/(Params!$L$33-Params!$K$33))*($B397-Params!$K$33),$C397&lt;Params!$L$5+((Params!$Q$4-Params!$L$5)/(Params!$Q$33-Params!$L$33))*($B397-Params!$L$33),$B397&lt;Params!$Q$33),$M$2,"")</f>
        <v/>
      </c>
      <c r="N397" s="3" t="str">
        <f>IF(OR(AND($C397&gt;=Params!$A$26,$B397&gt;=Params!$A$33,$B397&lt;Params!$C$33,$C397&lt;Params!$A$18+((Params!$C$13-Params!$A$18)/(Params!$C$33-Params!$A$33))*($B397-Params!$A$33)),AND($B397&gt;=Params!$C$33,$C397&gt;Params!$C$22+((Params!$E$17-Params!$C$22)/(Params!$E$33-Params!$C$33))*($B397-Params!$C$33),$C397&lt;Params!$C$13+((Params!$E$17-Params!$C$13)/(Params!$E$33-Params!$C$33))*($B397-Params!$C$33))),$N$2,"")</f>
        <v/>
      </c>
      <c r="O397" s="1" t="str">
        <f>IF(AND($C397&gt;=Params!$C$13+((Params!$E$17-Params!$C$13)/(Params!$E$33-Params!$C$33))*($B397-Params!$C$33),$C397&gt;=Params!$E$17+((Params!$H$13-Params!$E$17)/(Params!$H$33-Params!$E$33))*($B397-Params!$E$33),$C397&lt;Params!$C$13+((Params!$D$9-Params!$C$13)/(Params!$D$33-Params!$C$33))*($B397-Params!$C$33),$C397&lt;Params!$D$9+((Params!$H$13-Params!$D$9)/(Params!$H$33-Params!$D$33))*($B397-Params!$D$33)),$O$2,"")</f>
        <v/>
      </c>
      <c r="P397" s="1" t="str">
        <f>IF(AND($C397&gt;=Params!$D$9+((Params!$H$13-Params!$D$9)/(Params!$H$33-Params!$D$33))*($B397-Params!$D$33),$C397&gt;=Params!$H$13+((Params!$K$9-Params!$H$13)/(Params!$K$33-Params!$H$33))*($B397-Params!$H$33),$C397&lt;Params!$D$9+((Params!$G$4-Params!$D$9)/(Params!$G$33-Params!$D$33))*($B397-Params!$D$33),$C397&lt;Params!$G$4+((Params!$K$9-Params!$G$4)/(Params!$K$33-Params!$G$33))*($B397-Params!$G$33)),$P$2,"")</f>
        <v/>
      </c>
      <c r="Q397" s="1" t="str">
        <f>IF(AND($C397&gt;=Params!$G$4+((Params!$K$9-Params!$G$4)/(Params!$K$33-Params!$G$33))*($B397-Params!$G$33),$C397&gt;Params!$K$9+((Params!$L$5-Params!$K$9)/(Params!$L$33-Params!$K$33))*($B397-Params!$K$33),$C397&lt;Params!$G$4+((Params!$L$5-Params!$G$4)/(Params!$L$33-Params!$G$33))*($B397-Params!$G$33)),$Q$2,"")</f>
        <v/>
      </c>
      <c r="R397" s="2" t="str">
        <f>IF(AND(OR($B397&lt;Params!$A$33,AND($B397&gt;=Params!$A$33,$B397&lt;Params!$C$33,$C397&gt;=Params!$A$18+((Params!$C$13-Params!$A$18)/(Params!$C$33-Params!$A$33))*($B397-Params!$A$33)),AND($B397&gt;=Params!$C$33,$B397&lt;Params!$D$33,$C397&gt;=Params!$C$13+((Params!$D$9-Params!$C$13)/(Params!$D$33-Params!$C$33))*($B397-Params!$C$33)),AND($B397&gt;=Params!$D$33,$C397&gt;=Params!$D$9+((Params!$G$4-Params!$D$9)/(Params!$G$33-Params!$D$33))*($B397-Params!$D$33))),$C397&lt;Params!$G$4,$B397&gt;0,$C397&gt;0),$R$2,"")</f>
        <v/>
      </c>
      <c r="S397" s="18" t="str">
        <f t="shared" si="6"/>
        <v>Basaltic TrachyAndesite</v>
      </c>
      <c r="T397" s="14" t="str">
        <f>IF(AND($S397&lt;&gt;$J$2,$S397&lt;&gt;$K$2,$S397&lt;&gt;$L$2),"",
IF($S397=$J$2,IF(Data!$C397&gt;=Data!$D397+2,"Hawaiite","Potassic Trachybasalt"),
IF($S397=$K$2,IF(Data!$C397&gt;=Data!$D397+2,"Mugearite","Shoshonite"),
IF($S397=$L$2,(IF(Data!$C397&gt;=Data!$D397+2,"Benmoreite","Latite")),""))))</f>
        <v>Shoshonite</v>
      </c>
    </row>
    <row r="398" spans="1:20" x14ac:dyDescent="0.2">
      <c r="A398" s="16" t="str">
        <f>Data!$A398</f>
        <v>Di Matteo et al 2006</v>
      </c>
      <c r="B398" s="27">
        <f>Data!$B398</f>
        <v>51.8</v>
      </c>
      <c r="C398" s="28">
        <f>Data!$C398+Data!$D398</f>
        <v>5.32</v>
      </c>
      <c r="D398" s="1" t="str">
        <f>IF(AND(AND($B398&gt;=Params!$A$33,$B398&lt;Params!$C$33),AND($C398&gt;=Params!$A$32,$C398&lt;Params!$A$26)),$D$2,"")</f>
        <v/>
      </c>
      <c r="E398" s="1" t="str">
        <f>IF(AND(AND($B398&gt;=Params!$C$33,$B398&lt;Params!$F$33),AND($C398&gt;=Params!$C$32,$C398&lt;Params!$C$22)),$E$2,"")</f>
        <v/>
      </c>
      <c r="F398" s="4" t="str">
        <f>IF(AND($B398&gt;=Params!$F$33,$B398&lt;Params!$J$33,$C398&lt;Params!$F$22+((Params!$J$20-Params!$F$22)/(Params!$J$33-Params!$F$33))*($B398-Params!$F$33)),$F$2,"")</f>
        <v/>
      </c>
      <c r="G398" s="4" t="str">
        <f>IF(AND($B398&gt;=Params!$J$33,$B398&lt;Params!$N$33,$C398&lt;Params!$J$20+((Params!$N$18-Params!$J$20)/(Params!$N$33-Params!$J$33))*($B398-Params!$J$33)),$G$2,"")</f>
        <v/>
      </c>
      <c r="H398" s="4" t="str">
        <f>IF(AND($B398&gt;=Params!$N$33,$C398&lt;Params!$N$18+((Params!$Q$16-Params!$N$18)/(Params!$Q$33-Params!$N$33))*($B398-Params!$N$33),C$3&lt;Params!$Q$16+((Params!$S$32-Params!$Q$16)/(Params!$S$33-Params!$Q$33))*($B398-Params!$Q$33)),$H$2,"")</f>
        <v/>
      </c>
      <c r="I398" s="12" t="str">
        <f>IF(AND($B398&gt;=Params!$Q$33,$C398&gt;=Params!$Q$16+((Params!$S$32-Params!$Q$16)/(Params!$S$33-Params!$Q$33))*($B398-Params!$Q$33)),$I$2,"")</f>
        <v/>
      </c>
      <c r="J398" s="1" t="str">
        <f>IF(AND($C398&gt;=Params!$C$22,$C398&lt;Params!$C$22+((Params!$E$17-Params!$C$22)/(Params!$E$33-Params!$C$33))*($B398-Params!$C$33),$C398&lt;Params!$E$17+((Params!$F$22-Params!$E$17)/(Params!$F$33-Params!$E$33))*($B398-Params!$E$33)),$J$2,"")</f>
        <v/>
      </c>
      <c r="K398" s="1" t="str">
        <f>IF(AND($C398&gt;=Params!$E$17+((Params!$F$22-Params!$E$17)/(Params!$F$33-Params!$E$33))*($B398-Params!$E$33),$C398&gt;=Params!$F$22+((Params!$J$20-Params!$F$22)/(Params!$J$33-Params!$F$33))*($B398-Params!$F$33),$C398&lt;Params!$E$17+((Params!$H$13-Params!$E$17)/(Params!$H$33-Params!$E$33))*($B398-Params!$E$33),$C398&lt;Params!$H$13+((Params!$J$20-Params!$H$13)/(Params!$J$33-Params!$H$33))*($B398-Params!$H$33)),$K$2,"")</f>
        <v>Basaltic TrachyAndesite</v>
      </c>
      <c r="L398" s="1" t="str">
        <f>IF(AND($C398&gt;=Params!$H$13+((Params!$J$20-Params!$H$13)/(Params!$J$33-Params!$H$33))*($B398-Params!$H$33),$C398&gt;=Params!$J$20+((Params!$N$18-Params!$J$20)/(Params!$N$33-Params!$J$33))*($B398-Params!$J$33),$C398&lt;Params!$H$13+((Params!$K$9-Params!$H$13)/(Params!$K$33-Params!$H$33))*($B398-Params!$H$33),$C398&lt;Params!$K$9+((Params!$N$18-Params!$K$9)/(Params!$N$33-Params!$K$33))*($B398-Params!$K$33)),$L$2,"")</f>
        <v/>
      </c>
      <c r="M398" s="2" t="str">
        <f>IF(AND($C398&gt;=Params!$K$9+((Params!$N$18-Params!$K$9)/(Params!$N$33-Params!$K$33))*($B398-Params!$K$33),$C398&gt;=Params!$N$18+((Params!$Q$16-Params!$N$18)/(Params!$Q$33-Params!$N428))*($B398-Params!$Q$33),$C398&lt;Params!$K$9+((Params!$L$5-Params!$K$9)/(Params!$L$33-Params!$K$33))*($B398-Params!$K$33),$C398&lt;Params!$L$5+((Params!$Q$4-Params!$L$5)/(Params!$Q$33-Params!$L$33))*($B398-Params!$L$33),$B398&lt;Params!$Q$33),$M$2,"")</f>
        <v/>
      </c>
      <c r="N398" s="3" t="str">
        <f>IF(OR(AND($C398&gt;=Params!$A$26,$B398&gt;=Params!$A$33,$B398&lt;Params!$C$33,$C398&lt;Params!$A$18+((Params!$C$13-Params!$A$18)/(Params!$C$33-Params!$A$33))*($B398-Params!$A$33)),AND($B398&gt;=Params!$C$33,$C398&gt;Params!$C$22+((Params!$E$17-Params!$C$22)/(Params!$E$33-Params!$C$33))*($B398-Params!$C$33),$C398&lt;Params!$C$13+((Params!$E$17-Params!$C$13)/(Params!$E$33-Params!$C$33))*($B398-Params!$C$33))),$N$2,"")</f>
        <v/>
      </c>
      <c r="O398" s="1" t="str">
        <f>IF(AND($C398&gt;=Params!$C$13+((Params!$E$17-Params!$C$13)/(Params!$E$33-Params!$C$33))*($B398-Params!$C$33),$C398&gt;=Params!$E$17+((Params!$H$13-Params!$E$17)/(Params!$H$33-Params!$E$33))*($B398-Params!$E$33),$C398&lt;Params!$C$13+((Params!$D$9-Params!$C$13)/(Params!$D$33-Params!$C$33))*($B398-Params!$C$33),$C398&lt;Params!$D$9+((Params!$H$13-Params!$D$9)/(Params!$H$33-Params!$D$33))*($B398-Params!$D$33)),$O$2,"")</f>
        <v/>
      </c>
      <c r="P398" s="1" t="str">
        <f>IF(AND($C398&gt;=Params!$D$9+((Params!$H$13-Params!$D$9)/(Params!$H$33-Params!$D$33))*($B398-Params!$D$33),$C398&gt;=Params!$H$13+((Params!$K$9-Params!$H$13)/(Params!$K$33-Params!$H$33))*($B398-Params!$H$33),$C398&lt;Params!$D$9+((Params!$G$4-Params!$D$9)/(Params!$G$33-Params!$D$33))*($B398-Params!$D$33),$C398&lt;Params!$G$4+((Params!$K$9-Params!$G$4)/(Params!$K$33-Params!$G$33))*($B398-Params!$G$33)),$P$2,"")</f>
        <v/>
      </c>
      <c r="Q398" s="1" t="str">
        <f>IF(AND($C398&gt;=Params!$G$4+((Params!$K$9-Params!$G$4)/(Params!$K$33-Params!$G$33))*($B398-Params!$G$33),$C398&gt;Params!$K$9+((Params!$L$5-Params!$K$9)/(Params!$L$33-Params!$K$33))*($B398-Params!$K$33),$C398&lt;Params!$G$4+((Params!$L$5-Params!$G$4)/(Params!$L$33-Params!$G$33))*($B398-Params!$G$33)),$Q$2,"")</f>
        <v/>
      </c>
      <c r="R398" s="2" t="str">
        <f>IF(AND(OR($B398&lt;Params!$A$33,AND($B398&gt;=Params!$A$33,$B398&lt;Params!$C$33,$C398&gt;=Params!$A$18+((Params!$C$13-Params!$A$18)/(Params!$C$33-Params!$A$33))*($B398-Params!$A$33)),AND($B398&gt;=Params!$C$33,$B398&lt;Params!$D$33,$C398&gt;=Params!$C$13+((Params!$D$9-Params!$C$13)/(Params!$D$33-Params!$C$33))*($B398-Params!$C$33)),AND($B398&gt;=Params!$D$33,$C398&gt;=Params!$D$9+((Params!$G$4-Params!$D$9)/(Params!$G$33-Params!$D$33))*($B398-Params!$D$33))),$C398&lt;Params!$G$4,$B398&gt;0,$C398&gt;0),$R$2,"")</f>
        <v/>
      </c>
      <c r="S398" s="18" t="str">
        <f t="shared" si="6"/>
        <v>Basaltic TrachyAndesite</v>
      </c>
      <c r="T398" s="14" t="str">
        <f>IF(AND($S398&lt;&gt;$J$2,$S398&lt;&gt;$K$2,$S398&lt;&gt;$L$2),"",
IF($S398=$J$2,IF(Data!$C398&gt;=Data!$D398+2,"Hawaiite","Potassic Trachybasalt"),
IF($S398=$K$2,IF(Data!$C398&gt;=Data!$D398+2,"Mugearite","Shoshonite"),
IF($S398=$L$2,(IF(Data!$C398&gt;=Data!$D398+2,"Benmoreite","Latite")),""))))</f>
        <v>Shoshonite</v>
      </c>
    </row>
    <row r="399" spans="1:20" x14ac:dyDescent="0.2">
      <c r="A399" s="16" t="str">
        <f>Data!$A399</f>
        <v>Di Matteo et al 2006</v>
      </c>
      <c r="B399" s="27">
        <f>Data!$B399</f>
        <v>51.8</v>
      </c>
      <c r="C399" s="28">
        <f>Data!$C399+Data!$D399</f>
        <v>5.32</v>
      </c>
      <c r="D399" s="1" t="str">
        <f>IF(AND(AND($B399&gt;=Params!$A$33,$B399&lt;Params!$C$33),AND($C399&gt;=Params!$A$32,$C399&lt;Params!$A$26)),$D$2,"")</f>
        <v/>
      </c>
      <c r="E399" s="1" t="str">
        <f>IF(AND(AND($B399&gt;=Params!$C$33,$B399&lt;Params!$F$33),AND($C399&gt;=Params!$C$32,$C399&lt;Params!$C$22)),$E$2,"")</f>
        <v/>
      </c>
      <c r="F399" s="4" t="str">
        <f>IF(AND($B399&gt;=Params!$F$33,$B399&lt;Params!$J$33,$C399&lt;Params!$F$22+((Params!$J$20-Params!$F$22)/(Params!$J$33-Params!$F$33))*($B399-Params!$F$33)),$F$2,"")</f>
        <v/>
      </c>
      <c r="G399" s="4" t="str">
        <f>IF(AND($B399&gt;=Params!$J$33,$B399&lt;Params!$N$33,$C399&lt;Params!$J$20+((Params!$N$18-Params!$J$20)/(Params!$N$33-Params!$J$33))*($B399-Params!$J$33)),$G$2,"")</f>
        <v/>
      </c>
      <c r="H399" s="4" t="str">
        <f>IF(AND($B399&gt;=Params!$N$33,$C399&lt;Params!$N$18+((Params!$Q$16-Params!$N$18)/(Params!$Q$33-Params!$N$33))*($B399-Params!$N$33),C$3&lt;Params!$Q$16+((Params!$S$32-Params!$Q$16)/(Params!$S$33-Params!$Q$33))*($B399-Params!$Q$33)),$H$2,"")</f>
        <v/>
      </c>
      <c r="I399" s="12" t="str">
        <f>IF(AND($B399&gt;=Params!$Q$33,$C399&gt;=Params!$Q$16+((Params!$S$32-Params!$Q$16)/(Params!$S$33-Params!$Q$33))*($B399-Params!$Q$33)),$I$2,"")</f>
        <v/>
      </c>
      <c r="J399" s="1" t="str">
        <f>IF(AND($C399&gt;=Params!$C$22,$C399&lt;Params!$C$22+((Params!$E$17-Params!$C$22)/(Params!$E$33-Params!$C$33))*($B399-Params!$C$33),$C399&lt;Params!$E$17+((Params!$F$22-Params!$E$17)/(Params!$F$33-Params!$E$33))*($B399-Params!$E$33)),$J$2,"")</f>
        <v/>
      </c>
      <c r="K399" s="1" t="str">
        <f>IF(AND($C399&gt;=Params!$E$17+((Params!$F$22-Params!$E$17)/(Params!$F$33-Params!$E$33))*($B399-Params!$E$33),$C399&gt;=Params!$F$22+((Params!$J$20-Params!$F$22)/(Params!$J$33-Params!$F$33))*($B399-Params!$F$33),$C399&lt;Params!$E$17+((Params!$H$13-Params!$E$17)/(Params!$H$33-Params!$E$33))*($B399-Params!$E$33),$C399&lt;Params!$H$13+((Params!$J$20-Params!$H$13)/(Params!$J$33-Params!$H$33))*($B399-Params!$H$33)),$K$2,"")</f>
        <v>Basaltic TrachyAndesite</v>
      </c>
      <c r="L399" s="1" t="str">
        <f>IF(AND($C399&gt;=Params!$H$13+((Params!$J$20-Params!$H$13)/(Params!$J$33-Params!$H$33))*($B399-Params!$H$33),$C399&gt;=Params!$J$20+((Params!$N$18-Params!$J$20)/(Params!$N$33-Params!$J$33))*($B399-Params!$J$33),$C399&lt;Params!$H$13+((Params!$K$9-Params!$H$13)/(Params!$K$33-Params!$H$33))*($B399-Params!$H$33),$C399&lt;Params!$K$9+((Params!$N$18-Params!$K$9)/(Params!$N$33-Params!$K$33))*($B399-Params!$K$33)),$L$2,"")</f>
        <v/>
      </c>
      <c r="M399" s="2" t="str">
        <f>IF(AND($C399&gt;=Params!$K$9+((Params!$N$18-Params!$K$9)/(Params!$N$33-Params!$K$33))*($B399-Params!$K$33),$C399&gt;=Params!$N$18+((Params!$Q$16-Params!$N$18)/(Params!$Q$33-Params!$N429))*($B399-Params!$Q$33),$C399&lt;Params!$K$9+((Params!$L$5-Params!$K$9)/(Params!$L$33-Params!$K$33))*($B399-Params!$K$33),$C399&lt;Params!$L$5+((Params!$Q$4-Params!$L$5)/(Params!$Q$33-Params!$L$33))*($B399-Params!$L$33),$B399&lt;Params!$Q$33),$M$2,"")</f>
        <v/>
      </c>
      <c r="N399" s="3" t="str">
        <f>IF(OR(AND($C399&gt;=Params!$A$26,$B399&gt;=Params!$A$33,$B399&lt;Params!$C$33,$C399&lt;Params!$A$18+((Params!$C$13-Params!$A$18)/(Params!$C$33-Params!$A$33))*($B399-Params!$A$33)),AND($B399&gt;=Params!$C$33,$C399&gt;Params!$C$22+((Params!$E$17-Params!$C$22)/(Params!$E$33-Params!$C$33))*($B399-Params!$C$33),$C399&lt;Params!$C$13+((Params!$E$17-Params!$C$13)/(Params!$E$33-Params!$C$33))*($B399-Params!$C$33))),$N$2,"")</f>
        <v/>
      </c>
      <c r="O399" s="1" t="str">
        <f>IF(AND($C399&gt;=Params!$C$13+((Params!$E$17-Params!$C$13)/(Params!$E$33-Params!$C$33))*($B399-Params!$C$33),$C399&gt;=Params!$E$17+((Params!$H$13-Params!$E$17)/(Params!$H$33-Params!$E$33))*($B399-Params!$E$33),$C399&lt;Params!$C$13+((Params!$D$9-Params!$C$13)/(Params!$D$33-Params!$C$33))*($B399-Params!$C$33),$C399&lt;Params!$D$9+((Params!$H$13-Params!$D$9)/(Params!$H$33-Params!$D$33))*($B399-Params!$D$33)),$O$2,"")</f>
        <v/>
      </c>
      <c r="P399" s="1" t="str">
        <f>IF(AND($C399&gt;=Params!$D$9+((Params!$H$13-Params!$D$9)/(Params!$H$33-Params!$D$33))*($B399-Params!$D$33),$C399&gt;=Params!$H$13+((Params!$K$9-Params!$H$13)/(Params!$K$33-Params!$H$33))*($B399-Params!$H$33),$C399&lt;Params!$D$9+((Params!$G$4-Params!$D$9)/(Params!$G$33-Params!$D$33))*($B399-Params!$D$33),$C399&lt;Params!$G$4+((Params!$K$9-Params!$G$4)/(Params!$K$33-Params!$G$33))*($B399-Params!$G$33)),$P$2,"")</f>
        <v/>
      </c>
      <c r="Q399" s="1" t="str">
        <f>IF(AND($C399&gt;=Params!$G$4+((Params!$K$9-Params!$G$4)/(Params!$K$33-Params!$G$33))*($B399-Params!$G$33),$C399&gt;Params!$K$9+((Params!$L$5-Params!$K$9)/(Params!$L$33-Params!$K$33))*($B399-Params!$K$33),$C399&lt;Params!$G$4+((Params!$L$5-Params!$G$4)/(Params!$L$33-Params!$G$33))*($B399-Params!$G$33)),$Q$2,"")</f>
        <v/>
      </c>
      <c r="R399" s="2" t="str">
        <f>IF(AND(OR($B399&lt;Params!$A$33,AND($B399&gt;=Params!$A$33,$B399&lt;Params!$C$33,$C399&gt;=Params!$A$18+((Params!$C$13-Params!$A$18)/(Params!$C$33-Params!$A$33))*($B399-Params!$A$33)),AND($B399&gt;=Params!$C$33,$B399&lt;Params!$D$33,$C399&gt;=Params!$C$13+((Params!$D$9-Params!$C$13)/(Params!$D$33-Params!$C$33))*($B399-Params!$C$33)),AND($B399&gt;=Params!$D$33,$C399&gt;=Params!$D$9+((Params!$G$4-Params!$D$9)/(Params!$G$33-Params!$D$33))*($B399-Params!$D$33))),$C399&lt;Params!$G$4,$B399&gt;0,$C399&gt;0),$R$2,"")</f>
        <v/>
      </c>
      <c r="S399" s="18" t="str">
        <f t="shared" si="6"/>
        <v>Basaltic TrachyAndesite</v>
      </c>
      <c r="T399" s="14" t="str">
        <f>IF(AND($S399&lt;&gt;$J$2,$S399&lt;&gt;$K$2,$S399&lt;&gt;$L$2),"",
IF($S399=$J$2,IF(Data!$C399&gt;=Data!$D399+2,"Hawaiite","Potassic Trachybasalt"),
IF($S399=$K$2,IF(Data!$C399&gt;=Data!$D399+2,"Mugearite","Shoshonite"),
IF($S399=$L$2,(IF(Data!$C399&gt;=Data!$D399+2,"Benmoreite","Latite")),""))))</f>
        <v>Shoshonite</v>
      </c>
    </row>
    <row r="400" spans="1:20" x14ac:dyDescent="0.2">
      <c r="A400" s="16" t="str">
        <f>Data!$A400</f>
        <v>Di Matteo et al 2006</v>
      </c>
      <c r="B400" s="27">
        <f>Data!$B400</f>
        <v>51.8</v>
      </c>
      <c r="C400" s="28">
        <f>Data!$C400+Data!$D400</f>
        <v>5.32</v>
      </c>
      <c r="D400" s="1" t="str">
        <f>IF(AND(AND($B400&gt;=Params!$A$33,$B400&lt;Params!$C$33),AND($C400&gt;=Params!$A$32,$C400&lt;Params!$A$26)),$D$2,"")</f>
        <v/>
      </c>
      <c r="E400" s="1" t="str">
        <f>IF(AND(AND($B400&gt;=Params!$C$33,$B400&lt;Params!$F$33),AND($C400&gt;=Params!$C$32,$C400&lt;Params!$C$22)),$E$2,"")</f>
        <v/>
      </c>
      <c r="F400" s="4" t="str">
        <f>IF(AND($B400&gt;=Params!$F$33,$B400&lt;Params!$J$33,$C400&lt;Params!$F$22+((Params!$J$20-Params!$F$22)/(Params!$J$33-Params!$F$33))*($B400-Params!$F$33)),$F$2,"")</f>
        <v/>
      </c>
      <c r="G400" s="4" t="str">
        <f>IF(AND($B400&gt;=Params!$J$33,$B400&lt;Params!$N$33,$C400&lt;Params!$J$20+((Params!$N$18-Params!$J$20)/(Params!$N$33-Params!$J$33))*($B400-Params!$J$33)),$G$2,"")</f>
        <v/>
      </c>
      <c r="H400" s="4" t="str">
        <f>IF(AND($B400&gt;=Params!$N$33,$C400&lt;Params!$N$18+((Params!$Q$16-Params!$N$18)/(Params!$Q$33-Params!$N$33))*($B400-Params!$N$33),C$3&lt;Params!$Q$16+((Params!$S$32-Params!$Q$16)/(Params!$S$33-Params!$Q$33))*($B400-Params!$Q$33)),$H$2,"")</f>
        <v/>
      </c>
      <c r="I400" s="12" t="str">
        <f>IF(AND($B400&gt;=Params!$Q$33,$C400&gt;=Params!$Q$16+((Params!$S$32-Params!$Q$16)/(Params!$S$33-Params!$Q$33))*($B400-Params!$Q$33)),$I$2,"")</f>
        <v/>
      </c>
      <c r="J400" s="1" t="str">
        <f>IF(AND($C400&gt;=Params!$C$22,$C400&lt;Params!$C$22+((Params!$E$17-Params!$C$22)/(Params!$E$33-Params!$C$33))*($B400-Params!$C$33),$C400&lt;Params!$E$17+((Params!$F$22-Params!$E$17)/(Params!$F$33-Params!$E$33))*($B400-Params!$E$33)),$J$2,"")</f>
        <v/>
      </c>
      <c r="K400" s="1" t="str">
        <f>IF(AND($C400&gt;=Params!$E$17+((Params!$F$22-Params!$E$17)/(Params!$F$33-Params!$E$33))*($B400-Params!$E$33),$C400&gt;=Params!$F$22+((Params!$J$20-Params!$F$22)/(Params!$J$33-Params!$F$33))*($B400-Params!$F$33),$C400&lt;Params!$E$17+((Params!$H$13-Params!$E$17)/(Params!$H$33-Params!$E$33))*($B400-Params!$E$33),$C400&lt;Params!$H$13+((Params!$J$20-Params!$H$13)/(Params!$J$33-Params!$H$33))*($B400-Params!$H$33)),$K$2,"")</f>
        <v>Basaltic TrachyAndesite</v>
      </c>
      <c r="L400" s="1" t="str">
        <f>IF(AND($C400&gt;=Params!$H$13+((Params!$J$20-Params!$H$13)/(Params!$J$33-Params!$H$33))*($B400-Params!$H$33),$C400&gt;=Params!$J$20+((Params!$N$18-Params!$J$20)/(Params!$N$33-Params!$J$33))*($B400-Params!$J$33),$C400&lt;Params!$H$13+((Params!$K$9-Params!$H$13)/(Params!$K$33-Params!$H$33))*($B400-Params!$H$33),$C400&lt;Params!$K$9+((Params!$N$18-Params!$K$9)/(Params!$N$33-Params!$K$33))*($B400-Params!$K$33)),$L$2,"")</f>
        <v/>
      </c>
      <c r="M400" s="2" t="str">
        <f>IF(AND($C400&gt;=Params!$K$9+((Params!$N$18-Params!$K$9)/(Params!$N$33-Params!$K$33))*($B400-Params!$K$33),$C400&gt;=Params!$N$18+((Params!$Q$16-Params!$N$18)/(Params!$Q$33-Params!$N430))*($B400-Params!$Q$33),$C400&lt;Params!$K$9+((Params!$L$5-Params!$K$9)/(Params!$L$33-Params!$K$33))*($B400-Params!$K$33),$C400&lt;Params!$L$5+((Params!$Q$4-Params!$L$5)/(Params!$Q$33-Params!$L$33))*($B400-Params!$L$33),$B400&lt;Params!$Q$33),$M$2,"")</f>
        <v/>
      </c>
      <c r="N400" s="3" t="str">
        <f>IF(OR(AND($C400&gt;=Params!$A$26,$B400&gt;=Params!$A$33,$B400&lt;Params!$C$33,$C400&lt;Params!$A$18+((Params!$C$13-Params!$A$18)/(Params!$C$33-Params!$A$33))*($B400-Params!$A$33)),AND($B400&gt;=Params!$C$33,$C400&gt;Params!$C$22+((Params!$E$17-Params!$C$22)/(Params!$E$33-Params!$C$33))*($B400-Params!$C$33),$C400&lt;Params!$C$13+((Params!$E$17-Params!$C$13)/(Params!$E$33-Params!$C$33))*($B400-Params!$C$33))),$N$2,"")</f>
        <v/>
      </c>
      <c r="O400" s="1" t="str">
        <f>IF(AND($C400&gt;=Params!$C$13+((Params!$E$17-Params!$C$13)/(Params!$E$33-Params!$C$33))*($B400-Params!$C$33),$C400&gt;=Params!$E$17+((Params!$H$13-Params!$E$17)/(Params!$H$33-Params!$E$33))*($B400-Params!$E$33),$C400&lt;Params!$C$13+((Params!$D$9-Params!$C$13)/(Params!$D$33-Params!$C$33))*($B400-Params!$C$33),$C400&lt;Params!$D$9+((Params!$H$13-Params!$D$9)/(Params!$H$33-Params!$D$33))*($B400-Params!$D$33)),$O$2,"")</f>
        <v/>
      </c>
      <c r="P400" s="1" t="str">
        <f>IF(AND($C400&gt;=Params!$D$9+((Params!$H$13-Params!$D$9)/(Params!$H$33-Params!$D$33))*($B400-Params!$D$33),$C400&gt;=Params!$H$13+((Params!$K$9-Params!$H$13)/(Params!$K$33-Params!$H$33))*($B400-Params!$H$33),$C400&lt;Params!$D$9+((Params!$G$4-Params!$D$9)/(Params!$G$33-Params!$D$33))*($B400-Params!$D$33),$C400&lt;Params!$G$4+((Params!$K$9-Params!$G$4)/(Params!$K$33-Params!$G$33))*($B400-Params!$G$33)),$P$2,"")</f>
        <v/>
      </c>
      <c r="Q400" s="1" t="str">
        <f>IF(AND($C400&gt;=Params!$G$4+((Params!$K$9-Params!$G$4)/(Params!$K$33-Params!$G$33))*($B400-Params!$G$33),$C400&gt;Params!$K$9+((Params!$L$5-Params!$K$9)/(Params!$L$33-Params!$K$33))*($B400-Params!$K$33),$C400&lt;Params!$G$4+((Params!$L$5-Params!$G$4)/(Params!$L$33-Params!$G$33))*($B400-Params!$G$33)),$Q$2,"")</f>
        <v/>
      </c>
      <c r="R400" s="2" t="str">
        <f>IF(AND(OR($B400&lt;Params!$A$33,AND($B400&gt;=Params!$A$33,$B400&lt;Params!$C$33,$C400&gt;=Params!$A$18+((Params!$C$13-Params!$A$18)/(Params!$C$33-Params!$A$33))*($B400-Params!$A$33)),AND($B400&gt;=Params!$C$33,$B400&lt;Params!$D$33,$C400&gt;=Params!$C$13+((Params!$D$9-Params!$C$13)/(Params!$D$33-Params!$C$33))*($B400-Params!$C$33)),AND($B400&gt;=Params!$D$33,$C400&gt;=Params!$D$9+((Params!$G$4-Params!$D$9)/(Params!$G$33-Params!$D$33))*($B400-Params!$D$33))),$C400&lt;Params!$G$4,$B400&gt;0,$C400&gt;0),$R$2,"")</f>
        <v/>
      </c>
      <c r="S400" s="18" t="str">
        <f t="shared" si="6"/>
        <v>Basaltic TrachyAndesite</v>
      </c>
      <c r="T400" s="14" t="str">
        <f>IF(AND($S400&lt;&gt;$J$2,$S400&lt;&gt;$K$2,$S400&lt;&gt;$L$2),"",
IF($S400=$J$2,IF(Data!$C400&gt;=Data!$D400+2,"Hawaiite","Potassic Trachybasalt"),
IF($S400=$K$2,IF(Data!$C400&gt;=Data!$D400+2,"Mugearite","Shoshonite"),
IF($S400=$L$2,(IF(Data!$C400&gt;=Data!$D400+2,"Benmoreite","Latite")),""))))</f>
        <v>Shoshonite</v>
      </c>
    </row>
    <row r="401" spans="1:20" x14ac:dyDescent="0.2">
      <c r="A401" s="16" t="str">
        <f>Data!$A401</f>
        <v>Di Matteo et al 2006</v>
      </c>
      <c r="B401" s="27">
        <f>Data!$B401</f>
        <v>51.8</v>
      </c>
      <c r="C401" s="28">
        <f>Data!$C401+Data!$D401</f>
        <v>5.32</v>
      </c>
      <c r="D401" s="1" t="str">
        <f>IF(AND(AND($B401&gt;=Params!$A$33,$B401&lt;Params!$C$33),AND($C401&gt;=Params!$A$32,$C401&lt;Params!$A$26)),$D$2,"")</f>
        <v/>
      </c>
      <c r="E401" s="1" t="str">
        <f>IF(AND(AND($B401&gt;=Params!$C$33,$B401&lt;Params!$F$33),AND($C401&gt;=Params!$C$32,$C401&lt;Params!$C$22)),$E$2,"")</f>
        <v/>
      </c>
      <c r="F401" s="4" t="str">
        <f>IF(AND($B401&gt;=Params!$F$33,$B401&lt;Params!$J$33,$C401&lt;Params!$F$22+((Params!$J$20-Params!$F$22)/(Params!$J$33-Params!$F$33))*($B401-Params!$F$33)),$F$2,"")</f>
        <v/>
      </c>
      <c r="G401" s="4" t="str">
        <f>IF(AND($B401&gt;=Params!$J$33,$B401&lt;Params!$N$33,$C401&lt;Params!$J$20+((Params!$N$18-Params!$J$20)/(Params!$N$33-Params!$J$33))*($B401-Params!$J$33)),$G$2,"")</f>
        <v/>
      </c>
      <c r="H401" s="4" t="str">
        <f>IF(AND($B401&gt;=Params!$N$33,$C401&lt;Params!$N$18+((Params!$Q$16-Params!$N$18)/(Params!$Q$33-Params!$N$33))*($B401-Params!$N$33),C$3&lt;Params!$Q$16+((Params!$S$32-Params!$Q$16)/(Params!$S$33-Params!$Q$33))*($B401-Params!$Q$33)),$H$2,"")</f>
        <v/>
      </c>
      <c r="I401" s="12" t="str">
        <f>IF(AND($B401&gt;=Params!$Q$33,$C401&gt;=Params!$Q$16+((Params!$S$32-Params!$Q$16)/(Params!$S$33-Params!$Q$33))*($B401-Params!$Q$33)),$I$2,"")</f>
        <v/>
      </c>
      <c r="J401" s="1" t="str">
        <f>IF(AND($C401&gt;=Params!$C$22,$C401&lt;Params!$C$22+((Params!$E$17-Params!$C$22)/(Params!$E$33-Params!$C$33))*($B401-Params!$C$33),$C401&lt;Params!$E$17+((Params!$F$22-Params!$E$17)/(Params!$F$33-Params!$E$33))*($B401-Params!$E$33)),$J$2,"")</f>
        <v/>
      </c>
      <c r="K401" s="1" t="str">
        <f>IF(AND($C401&gt;=Params!$E$17+((Params!$F$22-Params!$E$17)/(Params!$F$33-Params!$E$33))*($B401-Params!$E$33),$C401&gt;=Params!$F$22+((Params!$J$20-Params!$F$22)/(Params!$J$33-Params!$F$33))*($B401-Params!$F$33),$C401&lt;Params!$E$17+((Params!$H$13-Params!$E$17)/(Params!$H$33-Params!$E$33))*($B401-Params!$E$33),$C401&lt;Params!$H$13+((Params!$J$20-Params!$H$13)/(Params!$J$33-Params!$H$33))*($B401-Params!$H$33)),$K$2,"")</f>
        <v>Basaltic TrachyAndesite</v>
      </c>
      <c r="L401" s="1" t="str">
        <f>IF(AND($C401&gt;=Params!$H$13+((Params!$J$20-Params!$H$13)/(Params!$J$33-Params!$H$33))*($B401-Params!$H$33),$C401&gt;=Params!$J$20+((Params!$N$18-Params!$J$20)/(Params!$N$33-Params!$J$33))*($B401-Params!$J$33),$C401&lt;Params!$H$13+((Params!$K$9-Params!$H$13)/(Params!$K$33-Params!$H$33))*($B401-Params!$H$33),$C401&lt;Params!$K$9+((Params!$N$18-Params!$K$9)/(Params!$N$33-Params!$K$33))*($B401-Params!$K$33)),$L$2,"")</f>
        <v/>
      </c>
      <c r="M401" s="2" t="str">
        <f>IF(AND($C401&gt;=Params!$K$9+((Params!$N$18-Params!$K$9)/(Params!$N$33-Params!$K$33))*($B401-Params!$K$33),$C401&gt;=Params!$N$18+((Params!$Q$16-Params!$N$18)/(Params!$Q$33-Params!$N431))*($B401-Params!$Q$33),$C401&lt;Params!$K$9+((Params!$L$5-Params!$K$9)/(Params!$L$33-Params!$K$33))*($B401-Params!$K$33),$C401&lt;Params!$L$5+((Params!$Q$4-Params!$L$5)/(Params!$Q$33-Params!$L$33))*($B401-Params!$L$33),$B401&lt;Params!$Q$33),$M$2,"")</f>
        <v/>
      </c>
      <c r="N401" s="3" t="str">
        <f>IF(OR(AND($C401&gt;=Params!$A$26,$B401&gt;=Params!$A$33,$B401&lt;Params!$C$33,$C401&lt;Params!$A$18+((Params!$C$13-Params!$A$18)/(Params!$C$33-Params!$A$33))*($B401-Params!$A$33)),AND($B401&gt;=Params!$C$33,$C401&gt;Params!$C$22+((Params!$E$17-Params!$C$22)/(Params!$E$33-Params!$C$33))*($B401-Params!$C$33),$C401&lt;Params!$C$13+((Params!$E$17-Params!$C$13)/(Params!$E$33-Params!$C$33))*($B401-Params!$C$33))),$N$2,"")</f>
        <v/>
      </c>
      <c r="O401" s="1" t="str">
        <f>IF(AND($C401&gt;=Params!$C$13+((Params!$E$17-Params!$C$13)/(Params!$E$33-Params!$C$33))*($B401-Params!$C$33),$C401&gt;=Params!$E$17+((Params!$H$13-Params!$E$17)/(Params!$H$33-Params!$E$33))*($B401-Params!$E$33),$C401&lt;Params!$C$13+((Params!$D$9-Params!$C$13)/(Params!$D$33-Params!$C$33))*($B401-Params!$C$33),$C401&lt;Params!$D$9+((Params!$H$13-Params!$D$9)/(Params!$H$33-Params!$D$33))*($B401-Params!$D$33)),$O$2,"")</f>
        <v/>
      </c>
      <c r="P401" s="1" t="str">
        <f>IF(AND($C401&gt;=Params!$D$9+((Params!$H$13-Params!$D$9)/(Params!$H$33-Params!$D$33))*($B401-Params!$D$33),$C401&gt;=Params!$H$13+((Params!$K$9-Params!$H$13)/(Params!$K$33-Params!$H$33))*($B401-Params!$H$33),$C401&lt;Params!$D$9+((Params!$G$4-Params!$D$9)/(Params!$G$33-Params!$D$33))*($B401-Params!$D$33),$C401&lt;Params!$G$4+((Params!$K$9-Params!$G$4)/(Params!$K$33-Params!$G$33))*($B401-Params!$G$33)),$P$2,"")</f>
        <v/>
      </c>
      <c r="Q401" s="1" t="str">
        <f>IF(AND($C401&gt;=Params!$G$4+((Params!$K$9-Params!$G$4)/(Params!$K$33-Params!$G$33))*($B401-Params!$G$33),$C401&gt;Params!$K$9+((Params!$L$5-Params!$K$9)/(Params!$L$33-Params!$K$33))*($B401-Params!$K$33),$C401&lt;Params!$G$4+((Params!$L$5-Params!$G$4)/(Params!$L$33-Params!$G$33))*($B401-Params!$G$33)),$Q$2,"")</f>
        <v/>
      </c>
      <c r="R401" s="2" t="str">
        <f>IF(AND(OR($B401&lt;Params!$A$33,AND($B401&gt;=Params!$A$33,$B401&lt;Params!$C$33,$C401&gt;=Params!$A$18+((Params!$C$13-Params!$A$18)/(Params!$C$33-Params!$A$33))*($B401-Params!$A$33)),AND($B401&gt;=Params!$C$33,$B401&lt;Params!$D$33,$C401&gt;=Params!$C$13+((Params!$D$9-Params!$C$13)/(Params!$D$33-Params!$C$33))*($B401-Params!$C$33)),AND($B401&gt;=Params!$D$33,$C401&gt;=Params!$D$9+((Params!$G$4-Params!$D$9)/(Params!$G$33-Params!$D$33))*($B401-Params!$D$33))),$C401&lt;Params!$G$4,$B401&gt;0,$C401&gt;0),$R$2,"")</f>
        <v/>
      </c>
      <c r="S401" s="18" t="str">
        <f t="shared" si="6"/>
        <v>Basaltic TrachyAndesite</v>
      </c>
      <c r="T401" s="14" t="str">
        <f>IF(AND($S401&lt;&gt;$J$2,$S401&lt;&gt;$K$2,$S401&lt;&gt;$L$2),"",
IF($S401=$J$2,IF(Data!$C401&gt;=Data!$D401+2,"Hawaiite","Potassic Trachybasalt"),
IF($S401=$K$2,IF(Data!$C401&gt;=Data!$D401+2,"Mugearite","Shoshonite"),
IF($S401=$L$2,(IF(Data!$C401&gt;=Data!$D401+2,"Benmoreite","Latite")),""))))</f>
        <v>Shoshonite</v>
      </c>
    </row>
    <row r="402" spans="1:20" x14ac:dyDescent="0.2">
      <c r="A402" s="16" t="str">
        <f>Data!$A402</f>
        <v>Di Matteo et al 2006</v>
      </c>
      <c r="B402" s="27">
        <f>Data!$B402</f>
        <v>51.8</v>
      </c>
      <c r="C402" s="28">
        <f>Data!$C402+Data!$D402</f>
        <v>5.32</v>
      </c>
      <c r="D402" s="1" t="str">
        <f>IF(AND(AND($B402&gt;=Params!$A$33,$B402&lt;Params!$C$33),AND($C402&gt;=Params!$A$32,$C402&lt;Params!$A$26)),$D$2,"")</f>
        <v/>
      </c>
      <c r="E402" s="1" t="str">
        <f>IF(AND(AND($B402&gt;=Params!$C$33,$B402&lt;Params!$F$33),AND($C402&gt;=Params!$C$32,$C402&lt;Params!$C$22)),$E$2,"")</f>
        <v/>
      </c>
      <c r="F402" s="4" t="str">
        <f>IF(AND($B402&gt;=Params!$F$33,$B402&lt;Params!$J$33,$C402&lt;Params!$F$22+((Params!$J$20-Params!$F$22)/(Params!$J$33-Params!$F$33))*($B402-Params!$F$33)),$F$2,"")</f>
        <v/>
      </c>
      <c r="G402" s="4" t="str">
        <f>IF(AND($B402&gt;=Params!$J$33,$B402&lt;Params!$N$33,$C402&lt;Params!$J$20+((Params!$N$18-Params!$J$20)/(Params!$N$33-Params!$J$33))*($B402-Params!$J$33)),$G$2,"")</f>
        <v/>
      </c>
      <c r="H402" s="4" t="str">
        <f>IF(AND($B402&gt;=Params!$N$33,$C402&lt;Params!$N$18+((Params!$Q$16-Params!$N$18)/(Params!$Q$33-Params!$N$33))*($B402-Params!$N$33),C$3&lt;Params!$Q$16+((Params!$S$32-Params!$Q$16)/(Params!$S$33-Params!$Q$33))*($B402-Params!$Q$33)),$H$2,"")</f>
        <v/>
      </c>
      <c r="I402" s="12" t="str">
        <f>IF(AND($B402&gt;=Params!$Q$33,$C402&gt;=Params!$Q$16+((Params!$S$32-Params!$Q$16)/(Params!$S$33-Params!$Q$33))*($B402-Params!$Q$33)),$I$2,"")</f>
        <v/>
      </c>
      <c r="J402" s="1" t="str">
        <f>IF(AND($C402&gt;=Params!$C$22,$C402&lt;Params!$C$22+((Params!$E$17-Params!$C$22)/(Params!$E$33-Params!$C$33))*($B402-Params!$C$33),$C402&lt;Params!$E$17+((Params!$F$22-Params!$E$17)/(Params!$F$33-Params!$E$33))*($B402-Params!$E$33)),$J$2,"")</f>
        <v/>
      </c>
      <c r="K402" s="1" t="str">
        <f>IF(AND($C402&gt;=Params!$E$17+((Params!$F$22-Params!$E$17)/(Params!$F$33-Params!$E$33))*($B402-Params!$E$33),$C402&gt;=Params!$F$22+((Params!$J$20-Params!$F$22)/(Params!$J$33-Params!$F$33))*($B402-Params!$F$33),$C402&lt;Params!$E$17+((Params!$H$13-Params!$E$17)/(Params!$H$33-Params!$E$33))*($B402-Params!$E$33),$C402&lt;Params!$H$13+((Params!$J$20-Params!$H$13)/(Params!$J$33-Params!$H$33))*($B402-Params!$H$33)),$K$2,"")</f>
        <v>Basaltic TrachyAndesite</v>
      </c>
      <c r="L402" s="1" t="str">
        <f>IF(AND($C402&gt;=Params!$H$13+((Params!$J$20-Params!$H$13)/(Params!$J$33-Params!$H$33))*($B402-Params!$H$33),$C402&gt;=Params!$J$20+((Params!$N$18-Params!$J$20)/(Params!$N$33-Params!$J$33))*($B402-Params!$J$33),$C402&lt;Params!$H$13+((Params!$K$9-Params!$H$13)/(Params!$K$33-Params!$H$33))*($B402-Params!$H$33),$C402&lt;Params!$K$9+((Params!$N$18-Params!$K$9)/(Params!$N$33-Params!$K$33))*($B402-Params!$K$33)),$L$2,"")</f>
        <v/>
      </c>
      <c r="M402" s="2" t="str">
        <f>IF(AND($C402&gt;=Params!$K$9+((Params!$N$18-Params!$K$9)/(Params!$N$33-Params!$K$33))*($B402-Params!$K$33),$C402&gt;=Params!$N$18+((Params!$Q$16-Params!$N$18)/(Params!$Q$33-Params!$N432))*($B402-Params!$Q$33),$C402&lt;Params!$K$9+((Params!$L$5-Params!$K$9)/(Params!$L$33-Params!$K$33))*($B402-Params!$K$33),$C402&lt;Params!$L$5+((Params!$Q$4-Params!$L$5)/(Params!$Q$33-Params!$L$33))*($B402-Params!$L$33),$B402&lt;Params!$Q$33),$M$2,"")</f>
        <v/>
      </c>
      <c r="N402" s="3" t="str">
        <f>IF(OR(AND($C402&gt;=Params!$A$26,$B402&gt;=Params!$A$33,$B402&lt;Params!$C$33,$C402&lt;Params!$A$18+((Params!$C$13-Params!$A$18)/(Params!$C$33-Params!$A$33))*($B402-Params!$A$33)),AND($B402&gt;=Params!$C$33,$C402&gt;Params!$C$22+((Params!$E$17-Params!$C$22)/(Params!$E$33-Params!$C$33))*($B402-Params!$C$33),$C402&lt;Params!$C$13+((Params!$E$17-Params!$C$13)/(Params!$E$33-Params!$C$33))*($B402-Params!$C$33))),$N$2,"")</f>
        <v/>
      </c>
      <c r="O402" s="1" t="str">
        <f>IF(AND($C402&gt;=Params!$C$13+((Params!$E$17-Params!$C$13)/(Params!$E$33-Params!$C$33))*($B402-Params!$C$33),$C402&gt;=Params!$E$17+((Params!$H$13-Params!$E$17)/(Params!$H$33-Params!$E$33))*($B402-Params!$E$33),$C402&lt;Params!$C$13+((Params!$D$9-Params!$C$13)/(Params!$D$33-Params!$C$33))*($B402-Params!$C$33),$C402&lt;Params!$D$9+((Params!$H$13-Params!$D$9)/(Params!$H$33-Params!$D$33))*($B402-Params!$D$33)),$O$2,"")</f>
        <v/>
      </c>
      <c r="P402" s="1" t="str">
        <f>IF(AND($C402&gt;=Params!$D$9+((Params!$H$13-Params!$D$9)/(Params!$H$33-Params!$D$33))*($B402-Params!$D$33),$C402&gt;=Params!$H$13+((Params!$K$9-Params!$H$13)/(Params!$K$33-Params!$H$33))*($B402-Params!$H$33),$C402&lt;Params!$D$9+((Params!$G$4-Params!$D$9)/(Params!$G$33-Params!$D$33))*($B402-Params!$D$33),$C402&lt;Params!$G$4+((Params!$K$9-Params!$G$4)/(Params!$K$33-Params!$G$33))*($B402-Params!$G$33)),$P$2,"")</f>
        <v/>
      </c>
      <c r="Q402" s="1" t="str">
        <f>IF(AND($C402&gt;=Params!$G$4+((Params!$K$9-Params!$G$4)/(Params!$K$33-Params!$G$33))*($B402-Params!$G$33),$C402&gt;Params!$K$9+((Params!$L$5-Params!$K$9)/(Params!$L$33-Params!$K$33))*($B402-Params!$K$33),$C402&lt;Params!$G$4+((Params!$L$5-Params!$G$4)/(Params!$L$33-Params!$G$33))*($B402-Params!$G$33)),$Q$2,"")</f>
        <v/>
      </c>
      <c r="R402" s="2" t="str">
        <f>IF(AND(OR($B402&lt;Params!$A$33,AND($B402&gt;=Params!$A$33,$B402&lt;Params!$C$33,$C402&gt;=Params!$A$18+((Params!$C$13-Params!$A$18)/(Params!$C$33-Params!$A$33))*($B402-Params!$A$33)),AND($B402&gt;=Params!$C$33,$B402&lt;Params!$D$33,$C402&gt;=Params!$C$13+((Params!$D$9-Params!$C$13)/(Params!$D$33-Params!$C$33))*($B402-Params!$C$33)),AND($B402&gt;=Params!$D$33,$C402&gt;=Params!$D$9+((Params!$G$4-Params!$D$9)/(Params!$G$33-Params!$D$33))*($B402-Params!$D$33))),$C402&lt;Params!$G$4,$B402&gt;0,$C402&gt;0),$R$2,"")</f>
        <v/>
      </c>
      <c r="S402" s="18" t="str">
        <f t="shared" si="6"/>
        <v>Basaltic TrachyAndesite</v>
      </c>
      <c r="T402" s="14" t="str">
        <f>IF(AND($S402&lt;&gt;$J$2,$S402&lt;&gt;$K$2,$S402&lt;&gt;$L$2),"",
IF($S402=$J$2,IF(Data!$C402&gt;=Data!$D402+2,"Hawaiite","Potassic Trachybasalt"),
IF($S402=$K$2,IF(Data!$C402&gt;=Data!$D402+2,"Mugearite","Shoshonite"),
IF($S402=$L$2,(IF(Data!$C402&gt;=Data!$D402+2,"Benmoreite","Latite")),""))))</f>
        <v>Shoshonite</v>
      </c>
    </row>
    <row r="403" spans="1:20" x14ac:dyDescent="0.2">
      <c r="A403" s="16" t="str">
        <f>Data!$A403</f>
        <v>Di Matteo et al 2006</v>
      </c>
      <c r="B403" s="27">
        <f>Data!$B403</f>
        <v>51.8</v>
      </c>
      <c r="C403" s="28">
        <f>Data!$C403+Data!$D403</f>
        <v>5.32</v>
      </c>
      <c r="D403" s="1" t="str">
        <f>IF(AND(AND($B403&gt;=Params!$A$33,$B403&lt;Params!$C$33),AND($C403&gt;=Params!$A$32,$C403&lt;Params!$A$26)),$D$2,"")</f>
        <v/>
      </c>
      <c r="E403" s="1" t="str">
        <f>IF(AND(AND($B403&gt;=Params!$C$33,$B403&lt;Params!$F$33),AND($C403&gt;=Params!$C$32,$C403&lt;Params!$C$22)),$E$2,"")</f>
        <v/>
      </c>
      <c r="F403" s="4" t="str">
        <f>IF(AND($B403&gt;=Params!$F$33,$B403&lt;Params!$J$33,$C403&lt;Params!$F$22+((Params!$J$20-Params!$F$22)/(Params!$J$33-Params!$F$33))*($B403-Params!$F$33)),$F$2,"")</f>
        <v/>
      </c>
      <c r="G403" s="4" t="str">
        <f>IF(AND($B403&gt;=Params!$J$33,$B403&lt;Params!$N$33,$C403&lt;Params!$J$20+((Params!$N$18-Params!$J$20)/(Params!$N$33-Params!$J$33))*($B403-Params!$J$33)),$G$2,"")</f>
        <v/>
      </c>
      <c r="H403" s="4" t="str">
        <f>IF(AND($B403&gt;=Params!$N$33,$C403&lt;Params!$N$18+((Params!$Q$16-Params!$N$18)/(Params!$Q$33-Params!$N$33))*($B403-Params!$N$33),C$3&lt;Params!$Q$16+((Params!$S$32-Params!$Q$16)/(Params!$S$33-Params!$Q$33))*($B403-Params!$Q$33)),$H$2,"")</f>
        <v/>
      </c>
      <c r="I403" s="12" t="str">
        <f>IF(AND($B403&gt;=Params!$Q$33,$C403&gt;=Params!$Q$16+((Params!$S$32-Params!$Q$16)/(Params!$S$33-Params!$Q$33))*($B403-Params!$Q$33)),$I$2,"")</f>
        <v/>
      </c>
      <c r="J403" s="1" t="str">
        <f>IF(AND($C403&gt;=Params!$C$22,$C403&lt;Params!$C$22+((Params!$E$17-Params!$C$22)/(Params!$E$33-Params!$C$33))*($B403-Params!$C$33),$C403&lt;Params!$E$17+((Params!$F$22-Params!$E$17)/(Params!$F$33-Params!$E$33))*($B403-Params!$E$33)),$J$2,"")</f>
        <v/>
      </c>
      <c r="K403" s="1" t="str">
        <f>IF(AND($C403&gt;=Params!$E$17+((Params!$F$22-Params!$E$17)/(Params!$F$33-Params!$E$33))*($B403-Params!$E$33),$C403&gt;=Params!$F$22+((Params!$J$20-Params!$F$22)/(Params!$J$33-Params!$F$33))*($B403-Params!$F$33),$C403&lt;Params!$E$17+((Params!$H$13-Params!$E$17)/(Params!$H$33-Params!$E$33))*($B403-Params!$E$33),$C403&lt;Params!$H$13+((Params!$J$20-Params!$H$13)/(Params!$J$33-Params!$H$33))*($B403-Params!$H$33)),$K$2,"")</f>
        <v>Basaltic TrachyAndesite</v>
      </c>
      <c r="L403" s="1" t="str">
        <f>IF(AND($C403&gt;=Params!$H$13+((Params!$J$20-Params!$H$13)/(Params!$J$33-Params!$H$33))*($B403-Params!$H$33),$C403&gt;=Params!$J$20+((Params!$N$18-Params!$J$20)/(Params!$N$33-Params!$J$33))*($B403-Params!$J$33),$C403&lt;Params!$H$13+((Params!$K$9-Params!$H$13)/(Params!$K$33-Params!$H$33))*($B403-Params!$H$33),$C403&lt;Params!$K$9+((Params!$N$18-Params!$K$9)/(Params!$N$33-Params!$K$33))*($B403-Params!$K$33)),$L$2,"")</f>
        <v/>
      </c>
      <c r="M403" s="2" t="str">
        <f>IF(AND($C403&gt;=Params!$K$9+((Params!$N$18-Params!$K$9)/(Params!$N$33-Params!$K$33))*($B403-Params!$K$33),$C403&gt;=Params!$N$18+((Params!$Q$16-Params!$N$18)/(Params!$Q$33-Params!$N433))*($B403-Params!$Q$33),$C403&lt;Params!$K$9+((Params!$L$5-Params!$K$9)/(Params!$L$33-Params!$K$33))*($B403-Params!$K$33),$C403&lt;Params!$L$5+((Params!$Q$4-Params!$L$5)/(Params!$Q$33-Params!$L$33))*($B403-Params!$L$33),$B403&lt;Params!$Q$33),$M$2,"")</f>
        <v/>
      </c>
      <c r="N403" s="3" t="str">
        <f>IF(OR(AND($C403&gt;=Params!$A$26,$B403&gt;=Params!$A$33,$B403&lt;Params!$C$33,$C403&lt;Params!$A$18+((Params!$C$13-Params!$A$18)/(Params!$C$33-Params!$A$33))*($B403-Params!$A$33)),AND($B403&gt;=Params!$C$33,$C403&gt;Params!$C$22+((Params!$E$17-Params!$C$22)/(Params!$E$33-Params!$C$33))*($B403-Params!$C$33),$C403&lt;Params!$C$13+((Params!$E$17-Params!$C$13)/(Params!$E$33-Params!$C$33))*($B403-Params!$C$33))),$N$2,"")</f>
        <v/>
      </c>
      <c r="O403" s="1" t="str">
        <f>IF(AND($C403&gt;=Params!$C$13+((Params!$E$17-Params!$C$13)/(Params!$E$33-Params!$C$33))*($B403-Params!$C$33),$C403&gt;=Params!$E$17+((Params!$H$13-Params!$E$17)/(Params!$H$33-Params!$E$33))*($B403-Params!$E$33),$C403&lt;Params!$C$13+((Params!$D$9-Params!$C$13)/(Params!$D$33-Params!$C$33))*($B403-Params!$C$33),$C403&lt;Params!$D$9+((Params!$H$13-Params!$D$9)/(Params!$H$33-Params!$D$33))*($B403-Params!$D$33)),$O$2,"")</f>
        <v/>
      </c>
      <c r="P403" s="1" t="str">
        <f>IF(AND($C403&gt;=Params!$D$9+((Params!$H$13-Params!$D$9)/(Params!$H$33-Params!$D$33))*($B403-Params!$D$33),$C403&gt;=Params!$H$13+((Params!$K$9-Params!$H$13)/(Params!$K$33-Params!$H$33))*($B403-Params!$H$33),$C403&lt;Params!$D$9+((Params!$G$4-Params!$D$9)/(Params!$G$33-Params!$D$33))*($B403-Params!$D$33),$C403&lt;Params!$G$4+((Params!$K$9-Params!$G$4)/(Params!$K$33-Params!$G$33))*($B403-Params!$G$33)),$P$2,"")</f>
        <v/>
      </c>
      <c r="Q403" s="1" t="str">
        <f>IF(AND($C403&gt;=Params!$G$4+((Params!$K$9-Params!$G$4)/(Params!$K$33-Params!$G$33))*($B403-Params!$G$33),$C403&gt;Params!$K$9+((Params!$L$5-Params!$K$9)/(Params!$L$33-Params!$K$33))*($B403-Params!$K$33),$C403&lt;Params!$G$4+((Params!$L$5-Params!$G$4)/(Params!$L$33-Params!$G$33))*($B403-Params!$G$33)),$Q$2,"")</f>
        <v/>
      </c>
      <c r="R403" s="2" t="str">
        <f>IF(AND(OR($B403&lt;Params!$A$33,AND($B403&gt;=Params!$A$33,$B403&lt;Params!$C$33,$C403&gt;=Params!$A$18+((Params!$C$13-Params!$A$18)/(Params!$C$33-Params!$A$33))*($B403-Params!$A$33)),AND($B403&gt;=Params!$C$33,$B403&lt;Params!$D$33,$C403&gt;=Params!$C$13+((Params!$D$9-Params!$C$13)/(Params!$D$33-Params!$C$33))*($B403-Params!$C$33)),AND($B403&gt;=Params!$D$33,$C403&gt;=Params!$D$9+((Params!$G$4-Params!$D$9)/(Params!$G$33-Params!$D$33))*($B403-Params!$D$33))),$C403&lt;Params!$G$4,$B403&gt;0,$C403&gt;0),$R$2,"")</f>
        <v/>
      </c>
      <c r="S403" s="18" t="str">
        <f t="shared" si="6"/>
        <v>Basaltic TrachyAndesite</v>
      </c>
      <c r="T403" s="14" t="str">
        <f>IF(AND($S403&lt;&gt;$J$2,$S403&lt;&gt;$K$2,$S403&lt;&gt;$L$2),"",
IF($S403=$J$2,IF(Data!$C403&gt;=Data!$D403+2,"Hawaiite","Potassic Trachybasalt"),
IF($S403=$K$2,IF(Data!$C403&gt;=Data!$D403+2,"Mugearite","Shoshonite"),
IF($S403=$L$2,(IF(Data!$C403&gt;=Data!$D403+2,"Benmoreite","Latite")),""))))</f>
        <v>Shoshonite</v>
      </c>
    </row>
    <row r="404" spans="1:20" x14ac:dyDescent="0.2">
      <c r="A404" s="16" t="str">
        <f>Data!$A404</f>
        <v>Di Matteo et al 2006</v>
      </c>
      <c r="B404" s="27">
        <f>Data!$B404</f>
        <v>51.8</v>
      </c>
      <c r="C404" s="28">
        <f>Data!$C404+Data!$D404</f>
        <v>5.32</v>
      </c>
      <c r="D404" s="1" t="str">
        <f>IF(AND(AND($B404&gt;=Params!$A$33,$B404&lt;Params!$C$33),AND($C404&gt;=Params!$A$32,$C404&lt;Params!$A$26)),$D$2,"")</f>
        <v/>
      </c>
      <c r="E404" s="1" t="str">
        <f>IF(AND(AND($B404&gt;=Params!$C$33,$B404&lt;Params!$F$33),AND($C404&gt;=Params!$C$32,$C404&lt;Params!$C$22)),$E$2,"")</f>
        <v/>
      </c>
      <c r="F404" s="4" t="str">
        <f>IF(AND($B404&gt;=Params!$F$33,$B404&lt;Params!$J$33,$C404&lt;Params!$F$22+((Params!$J$20-Params!$F$22)/(Params!$J$33-Params!$F$33))*($B404-Params!$F$33)),$F$2,"")</f>
        <v/>
      </c>
      <c r="G404" s="4" t="str">
        <f>IF(AND($B404&gt;=Params!$J$33,$B404&lt;Params!$N$33,$C404&lt;Params!$J$20+((Params!$N$18-Params!$J$20)/(Params!$N$33-Params!$J$33))*($B404-Params!$J$33)),$G$2,"")</f>
        <v/>
      </c>
      <c r="H404" s="4" t="str">
        <f>IF(AND($B404&gt;=Params!$N$33,$C404&lt;Params!$N$18+((Params!$Q$16-Params!$N$18)/(Params!$Q$33-Params!$N$33))*($B404-Params!$N$33),C$3&lt;Params!$Q$16+((Params!$S$32-Params!$Q$16)/(Params!$S$33-Params!$Q$33))*($B404-Params!$Q$33)),$H$2,"")</f>
        <v/>
      </c>
      <c r="I404" s="12" t="str">
        <f>IF(AND($B404&gt;=Params!$Q$33,$C404&gt;=Params!$Q$16+((Params!$S$32-Params!$Q$16)/(Params!$S$33-Params!$Q$33))*($B404-Params!$Q$33)),$I$2,"")</f>
        <v/>
      </c>
      <c r="J404" s="1" t="str">
        <f>IF(AND($C404&gt;=Params!$C$22,$C404&lt;Params!$C$22+((Params!$E$17-Params!$C$22)/(Params!$E$33-Params!$C$33))*($B404-Params!$C$33),$C404&lt;Params!$E$17+((Params!$F$22-Params!$E$17)/(Params!$F$33-Params!$E$33))*($B404-Params!$E$33)),$J$2,"")</f>
        <v/>
      </c>
      <c r="K404" s="1" t="str">
        <f>IF(AND($C404&gt;=Params!$E$17+((Params!$F$22-Params!$E$17)/(Params!$F$33-Params!$E$33))*($B404-Params!$E$33),$C404&gt;=Params!$F$22+((Params!$J$20-Params!$F$22)/(Params!$J$33-Params!$F$33))*($B404-Params!$F$33),$C404&lt;Params!$E$17+((Params!$H$13-Params!$E$17)/(Params!$H$33-Params!$E$33))*($B404-Params!$E$33),$C404&lt;Params!$H$13+((Params!$J$20-Params!$H$13)/(Params!$J$33-Params!$H$33))*($B404-Params!$H$33)),$K$2,"")</f>
        <v>Basaltic TrachyAndesite</v>
      </c>
      <c r="L404" s="1" t="str">
        <f>IF(AND($C404&gt;=Params!$H$13+((Params!$J$20-Params!$H$13)/(Params!$J$33-Params!$H$33))*($B404-Params!$H$33),$C404&gt;=Params!$J$20+((Params!$N$18-Params!$J$20)/(Params!$N$33-Params!$J$33))*($B404-Params!$J$33),$C404&lt;Params!$H$13+((Params!$K$9-Params!$H$13)/(Params!$K$33-Params!$H$33))*($B404-Params!$H$33),$C404&lt;Params!$K$9+((Params!$N$18-Params!$K$9)/(Params!$N$33-Params!$K$33))*($B404-Params!$K$33)),$L$2,"")</f>
        <v/>
      </c>
      <c r="M404" s="2" t="str">
        <f>IF(AND($C404&gt;=Params!$K$9+((Params!$N$18-Params!$K$9)/(Params!$N$33-Params!$K$33))*($B404-Params!$K$33),$C404&gt;=Params!$N$18+((Params!$Q$16-Params!$N$18)/(Params!$Q$33-Params!$N434))*($B404-Params!$Q$33),$C404&lt;Params!$K$9+((Params!$L$5-Params!$K$9)/(Params!$L$33-Params!$K$33))*($B404-Params!$K$33),$C404&lt;Params!$L$5+((Params!$Q$4-Params!$L$5)/(Params!$Q$33-Params!$L$33))*($B404-Params!$L$33),$B404&lt;Params!$Q$33),$M$2,"")</f>
        <v/>
      </c>
      <c r="N404" s="3" t="str">
        <f>IF(OR(AND($C404&gt;=Params!$A$26,$B404&gt;=Params!$A$33,$B404&lt;Params!$C$33,$C404&lt;Params!$A$18+((Params!$C$13-Params!$A$18)/(Params!$C$33-Params!$A$33))*($B404-Params!$A$33)),AND($B404&gt;=Params!$C$33,$C404&gt;Params!$C$22+((Params!$E$17-Params!$C$22)/(Params!$E$33-Params!$C$33))*($B404-Params!$C$33),$C404&lt;Params!$C$13+((Params!$E$17-Params!$C$13)/(Params!$E$33-Params!$C$33))*($B404-Params!$C$33))),$N$2,"")</f>
        <v/>
      </c>
      <c r="O404" s="1" t="str">
        <f>IF(AND($C404&gt;=Params!$C$13+((Params!$E$17-Params!$C$13)/(Params!$E$33-Params!$C$33))*($B404-Params!$C$33),$C404&gt;=Params!$E$17+((Params!$H$13-Params!$E$17)/(Params!$H$33-Params!$E$33))*($B404-Params!$E$33),$C404&lt;Params!$C$13+((Params!$D$9-Params!$C$13)/(Params!$D$33-Params!$C$33))*($B404-Params!$C$33),$C404&lt;Params!$D$9+((Params!$H$13-Params!$D$9)/(Params!$H$33-Params!$D$33))*($B404-Params!$D$33)),$O$2,"")</f>
        <v/>
      </c>
      <c r="P404" s="1" t="str">
        <f>IF(AND($C404&gt;=Params!$D$9+((Params!$H$13-Params!$D$9)/(Params!$H$33-Params!$D$33))*($B404-Params!$D$33),$C404&gt;=Params!$H$13+((Params!$K$9-Params!$H$13)/(Params!$K$33-Params!$H$33))*($B404-Params!$H$33),$C404&lt;Params!$D$9+((Params!$G$4-Params!$D$9)/(Params!$G$33-Params!$D$33))*($B404-Params!$D$33),$C404&lt;Params!$G$4+((Params!$K$9-Params!$G$4)/(Params!$K$33-Params!$G$33))*($B404-Params!$G$33)),$P$2,"")</f>
        <v/>
      </c>
      <c r="Q404" s="1" t="str">
        <f>IF(AND($C404&gt;=Params!$G$4+((Params!$K$9-Params!$G$4)/(Params!$K$33-Params!$G$33))*($B404-Params!$G$33),$C404&gt;Params!$K$9+((Params!$L$5-Params!$K$9)/(Params!$L$33-Params!$K$33))*($B404-Params!$K$33),$C404&lt;Params!$G$4+((Params!$L$5-Params!$G$4)/(Params!$L$33-Params!$G$33))*($B404-Params!$G$33)),$Q$2,"")</f>
        <v/>
      </c>
      <c r="R404" s="2" t="str">
        <f>IF(AND(OR($B404&lt;Params!$A$33,AND($B404&gt;=Params!$A$33,$B404&lt;Params!$C$33,$C404&gt;=Params!$A$18+((Params!$C$13-Params!$A$18)/(Params!$C$33-Params!$A$33))*($B404-Params!$A$33)),AND($B404&gt;=Params!$C$33,$B404&lt;Params!$D$33,$C404&gt;=Params!$C$13+((Params!$D$9-Params!$C$13)/(Params!$D$33-Params!$C$33))*($B404-Params!$C$33)),AND($B404&gt;=Params!$D$33,$C404&gt;=Params!$D$9+((Params!$G$4-Params!$D$9)/(Params!$G$33-Params!$D$33))*($B404-Params!$D$33))),$C404&lt;Params!$G$4,$B404&gt;0,$C404&gt;0),$R$2,"")</f>
        <v/>
      </c>
      <c r="S404" s="18" t="str">
        <f t="shared" si="6"/>
        <v>Basaltic TrachyAndesite</v>
      </c>
      <c r="T404" s="14" t="str">
        <f>IF(AND($S404&lt;&gt;$J$2,$S404&lt;&gt;$K$2,$S404&lt;&gt;$L$2),"",
IF($S404=$J$2,IF(Data!$C404&gt;=Data!$D404+2,"Hawaiite","Potassic Trachybasalt"),
IF($S404=$K$2,IF(Data!$C404&gt;=Data!$D404+2,"Mugearite","Shoshonite"),
IF($S404=$L$2,(IF(Data!$C404&gt;=Data!$D404+2,"Benmoreite","Latite")),""))))</f>
        <v>Shoshonite</v>
      </c>
    </row>
    <row r="405" spans="1:20" x14ac:dyDescent="0.2">
      <c r="A405" s="16" t="str">
        <f>Data!$A405</f>
        <v>Jendrzejewski et al 1997</v>
      </c>
      <c r="B405" s="27">
        <f>Data!$B405</f>
        <v>52</v>
      </c>
      <c r="C405" s="28">
        <f>Data!$C405+Data!$D405</f>
        <v>2.14</v>
      </c>
      <c r="D405" s="1" t="str">
        <f>IF(AND(AND($B405&gt;=Params!$A$33,$B405&lt;Params!$C$33),AND($C405&gt;=Params!$A$32,$C405&lt;Params!$A$26)),$D$2,"")</f>
        <v/>
      </c>
      <c r="E405" s="1" t="str">
        <f>IF(AND(AND($B405&gt;=Params!$C$33,$B405&lt;Params!$F$33),AND($C405&gt;=Params!$C$32,$C405&lt;Params!$C$22)),$E$2,"")</f>
        <v/>
      </c>
      <c r="F405" s="4" t="str">
        <f>IF(AND($B405&gt;=Params!$F$33,$B405&lt;Params!$J$33,$C405&lt;Params!$F$22+((Params!$J$20-Params!$F$22)/(Params!$J$33-Params!$F$33))*($B405-Params!$F$33)),$F$2,"")</f>
        <v>Basaltic Andesite</v>
      </c>
      <c r="G405" s="4" t="str">
        <f>IF(AND($B405&gt;=Params!$J$33,$B405&lt;Params!$N$33,$C405&lt;Params!$J$20+((Params!$N$18-Params!$J$20)/(Params!$N$33-Params!$J$33))*($B405-Params!$J$33)),$G$2,"")</f>
        <v/>
      </c>
      <c r="H405" s="4" t="str">
        <f>IF(AND($B405&gt;=Params!$N$33,$C405&lt;Params!$N$18+((Params!$Q$16-Params!$N$18)/(Params!$Q$33-Params!$N$33))*($B405-Params!$N$33),C$3&lt;Params!$Q$16+((Params!$S$32-Params!$Q$16)/(Params!$S$33-Params!$Q$33))*($B405-Params!$Q$33)),$H$2,"")</f>
        <v/>
      </c>
      <c r="I405" s="12" t="str">
        <f>IF(AND($B405&gt;=Params!$Q$33,$C405&gt;=Params!$Q$16+((Params!$S$32-Params!$Q$16)/(Params!$S$33-Params!$Q$33))*($B405-Params!$Q$33)),$I$2,"")</f>
        <v/>
      </c>
      <c r="J405" s="1" t="str">
        <f>IF(AND($C405&gt;=Params!$C$22,$C405&lt;Params!$C$22+((Params!$E$17-Params!$C$22)/(Params!$E$33-Params!$C$33))*($B405-Params!$C$33),$C405&lt;Params!$E$17+((Params!$F$22-Params!$E$17)/(Params!$F$33-Params!$E$33))*($B405-Params!$E$33)),$J$2,"")</f>
        <v/>
      </c>
      <c r="K405" s="1" t="str">
        <f>IF(AND($C405&gt;=Params!$E$17+((Params!$F$22-Params!$E$17)/(Params!$F$33-Params!$E$33))*($B405-Params!$E$33),$C405&gt;=Params!$F$22+((Params!$J$20-Params!$F$22)/(Params!$J$33-Params!$F$33))*($B405-Params!$F$33),$C405&lt;Params!$E$17+((Params!$H$13-Params!$E$17)/(Params!$H$33-Params!$E$33))*($B405-Params!$E$33),$C405&lt;Params!$H$13+((Params!$J$20-Params!$H$13)/(Params!$J$33-Params!$H$33))*($B405-Params!$H$33)),$K$2,"")</f>
        <v/>
      </c>
      <c r="L405" s="1" t="str">
        <f>IF(AND($C405&gt;=Params!$H$13+((Params!$J$20-Params!$H$13)/(Params!$J$33-Params!$H$33))*($B405-Params!$H$33),$C405&gt;=Params!$J$20+((Params!$N$18-Params!$J$20)/(Params!$N$33-Params!$J$33))*($B405-Params!$J$33),$C405&lt;Params!$H$13+((Params!$K$9-Params!$H$13)/(Params!$K$33-Params!$H$33))*($B405-Params!$H$33),$C405&lt;Params!$K$9+((Params!$N$18-Params!$K$9)/(Params!$N$33-Params!$K$33))*($B405-Params!$K$33)),$L$2,"")</f>
        <v/>
      </c>
      <c r="M405" s="2" t="str">
        <f>IF(AND($C405&gt;=Params!$K$9+((Params!$N$18-Params!$K$9)/(Params!$N$33-Params!$K$33))*($B405-Params!$K$33),$C405&gt;=Params!$N$18+((Params!$Q$16-Params!$N$18)/(Params!$Q$33-Params!$N435))*($B405-Params!$Q$33),$C405&lt;Params!$K$9+((Params!$L$5-Params!$K$9)/(Params!$L$33-Params!$K$33))*($B405-Params!$K$33),$C405&lt;Params!$L$5+((Params!$Q$4-Params!$L$5)/(Params!$Q$33-Params!$L$33))*($B405-Params!$L$33),$B405&lt;Params!$Q$33),$M$2,"")</f>
        <v/>
      </c>
      <c r="N405" s="3" t="str">
        <f>IF(OR(AND($C405&gt;=Params!$A$26,$B405&gt;=Params!$A$33,$B405&lt;Params!$C$33,$C405&lt;Params!$A$18+((Params!$C$13-Params!$A$18)/(Params!$C$33-Params!$A$33))*($B405-Params!$A$33)),AND($B405&gt;=Params!$C$33,$C405&gt;Params!$C$22+((Params!$E$17-Params!$C$22)/(Params!$E$33-Params!$C$33))*($B405-Params!$C$33),$C405&lt;Params!$C$13+((Params!$E$17-Params!$C$13)/(Params!$E$33-Params!$C$33))*($B405-Params!$C$33))),$N$2,"")</f>
        <v/>
      </c>
      <c r="O405" s="1" t="str">
        <f>IF(AND($C405&gt;=Params!$C$13+((Params!$E$17-Params!$C$13)/(Params!$E$33-Params!$C$33))*($B405-Params!$C$33),$C405&gt;=Params!$E$17+((Params!$H$13-Params!$E$17)/(Params!$H$33-Params!$E$33))*($B405-Params!$E$33),$C405&lt;Params!$C$13+((Params!$D$9-Params!$C$13)/(Params!$D$33-Params!$C$33))*($B405-Params!$C$33),$C405&lt;Params!$D$9+((Params!$H$13-Params!$D$9)/(Params!$H$33-Params!$D$33))*($B405-Params!$D$33)),$O$2,"")</f>
        <v/>
      </c>
      <c r="P405" s="1" t="str">
        <f>IF(AND($C405&gt;=Params!$D$9+((Params!$H$13-Params!$D$9)/(Params!$H$33-Params!$D$33))*($B405-Params!$D$33),$C405&gt;=Params!$H$13+((Params!$K$9-Params!$H$13)/(Params!$K$33-Params!$H$33))*($B405-Params!$H$33),$C405&lt;Params!$D$9+((Params!$G$4-Params!$D$9)/(Params!$G$33-Params!$D$33))*($B405-Params!$D$33),$C405&lt;Params!$G$4+((Params!$K$9-Params!$G$4)/(Params!$K$33-Params!$G$33))*($B405-Params!$G$33)),$P$2,"")</f>
        <v/>
      </c>
      <c r="Q405" s="1" t="str">
        <f>IF(AND($C405&gt;=Params!$G$4+((Params!$K$9-Params!$G$4)/(Params!$K$33-Params!$G$33))*($B405-Params!$G$33),$C405&gt;Params!$K$9+((Params!$L$5-Params!$K$9)/(Params!$L$33-Params!$K$33))*($B405-Params!$K$33),$C405&lt;Params!$G$4+((Params!$L$5-Params!$G$4)/(Params!$L$33-Params!$G$33))*($B405-Params!$G$33)),$Q$2,"")</f>
        <v/>
      </c>
      <c r="R405" s="2" t="str">
        <f>IF(AND(OR($B405&lt;Params!$A$33,AND($B405&gt;=Params!$A$33,$B405&lt;Params!$C$33,$C405&gt;=Params!$A$18+((Params!$C$13-Params!$A$18)/(Params!$C$33-Params!$A$33))*($B405-Params!$A$33)),AND($B405&gt;=Params!$C$33,$B405&lt;Params!$D$33,$C405&gt;=Params!$C$13+((Params!$D$9-Params!$C$13)/(Params!$D$33-Params!$C$33))*($B405-Params!$C$33)),AND($B405&gt;=Params!$D$33,$C405&gt;=Params!$D$9+((Params!$G$4-Params!$D$9)/(Params!$G$33-Params!$D$33))*($B405-Params!$D$33))),$C405&lt;Params!$G$4,$B405&gt;0,$C405&gt;0),$R$2,"")</f>
        <v/>
      </c>
      <c r="S405" s="18" t="str">
        <f t="shared" si="6"/>
        <v>Basaltic Andesite</v>
      </c>
      <c r="T405" s="14" t="str">
        <f>IF(AND($S405&lt;&gt;$J$2,$S405&lt;&gt;$K$2,$S405&lt;&gt;$L$2),"",
IF($S405=$J$2,IF(Data!$C405&gt;=Data!$D405+2,"Hawaiite","Potassic Trachybasalt"),
IF($S405=$K$2,IF(Data!$C405&gt;=Data!$D405+2,"Mugearite","Shoshonite"),
IF($S405=$L$2,(IF(Data!$C405&gt;=Data!$D405+2,"Benmoreite","Latite")),""))))</f>
        <v/>
      </c>
    </row>
    <row r="406" spans="1:20" x14ac:dyDescent="0.2">
      <c r="A406" s="16" t="str">
        <f>Data!$A406</f>
        <v>Jendrzejewski et al 1997</v>
      </c>
      <c r="B406" s="27">
        <f>Data!$B406</f>
        <v>52</v>
      </c>
      <c r="C406" s="28">
        <f>Data!$C406+Data!$D406</f>
        <v>2.14</v>
      </c>
      <c r="D406" s="1" t="str">
        <f>IF(AND(AND($B406&gt;=Params!$A$33,$B406&lt;Params!$C$33),AND($C406&gt;=Params!$A$32,$C406&lt;Params!$A$26)),$D$2,"")</f>
        <v/>
      </c>
      <c r="E406" s="1" t="str">
        <f>IF(AND(AND($B406&gt;=Params!$C$33,$B406&lt;Params!$F$33),AND($C406&gt;=Params!$C$32,$C406&lt;Params!$C$22)),$E$2,"")</f>
        <v/>
      </c>
      <c r="F406" s="4" t="str">
        <f>IF(AND($B406&gt;=Params!$F$33,$B406&lt;Params!$J$33,$C406&lt;Params!$F$22+((Params!$J$20-Params!$F$22)/(Params!$J$33-Params!$F$33))*($B406-Params!$F$33)),$F$2,"")</f>
        <v>Basaltic Andesite</v>
      </c>
      <c r="G406" s="4" t="str">
        <f>IF(AND($B406&gt;=Params!$J$33,$B406&lt;Params!$N$33,$C406&lt;Params!$J$20+((Params!$N$18-Params!$J$20)/(Params!$N$33-Params!$J$33))*($B406-Params!$J$33)),$G$2,"")</f>
        <v/>
      </c>
      <c r="H406" s="4" t="str">
        <f>IF(AND($B406&gt;=Params!$N$33,$C406&lt;Params!$N$18+((Params!$Q$16-Params!$N$18)/(Params!$Q$33-Params!$N$33))*($B406-Params!$N$33),C$3&lt;Params!$Q$16+((Params!$S$32-Params!$Q$16)/(Params!$S$33-Params!$Q$33))*($B406-Params!$Q$33)),$H$2,"")</f>
        <v/>
      </c>
      <c r="I406" s="12" t="str">
        <f>IF(AND($B406&gt;=Params!$Q$33,$C406&gt;=Params!$Q$16+((Params!$S$32-Params!$Q$16)/(Params!$S$33-Params!$Q$33))*($B406-Params!$Q$33)),$I$2,"")</f>
        <v/>
      </c>
      <c r="J406" s="1" t="str">
        <f>IF(AND($C406&gt;=Params!$C$22,$C406&lt;Params!$C$22+((Params!$E$17-Params!$C$22)/(Params!$E$33-Params!$C$33))*($B406-Params!$C$33),$C406&lt;Params!$E$17+((Params!$F$22-Params!$E$17)/(Params!$F$33-Params!$E$33))*($B406-Params!$E$33)),$J$2,"")</f>
        <v/>
      </c>
      <c r="K406" s="1" t="str">
        <f>IF(AND($C406&gt;=Params!$E$17+((Params!$F$22-Params!$E$17)/(Params!$F$33-Params!$E$33))*($B406-Params!$E$33),$C406&gt;=Params!$F$22+((Params!$J$20-Params!$F$22)/(Params!$J$33-Params!$F$33))*($B406-Params!$F$33),$C406&lt;Params!$E$17+((Params!$H$13-Params!$E$17)/(Params!$H$33-Params!$E$33))*($B406-Params!$E$33),$C406&lt;Params!$H$13+((Params!$J$20-Params!$H$13)/(Params!$J$33-Params!$H$33))*($B406-Params!$H$33)),$K$2,"")</f>
        <v/>
      </c>
      <c r="L406" s="1" t="str">
        <f>IF(AND($C406&gt;=Params!$H$13+((Params!$J$20-Params!$H$13)/(Params!$J$33-Params!$H$33))*($B406-Params!$H$33),$C406&gt;=Params!$J$20+((Params!$N$18-Params!$J$20)/(Params!$N$33-Params!$J$33))*($B406-Params!$J$33),$C406&lt;Params!$H$13+((Params!$K$9-Params!$H$13)/(Params!$K$33-Params!$H$33))*($B406-Params!$H$33),$C406&lt;Params!$K$9+((Params!$N$18-Params!$K$9)/(Params!$N$33-Params!$K$33))*($B406-Params!$K$33)),$L$2,"")</f>
        <v/>
      </c>
      <c r="M406" s="2" t="str">
        <f>IF(AND($C406&gt;=Params!$K$9+((Params!$N$18-Params!$K$9)/(Params!$N$33-Params!$K$33))*($B406-Params!$K$33),$C406&gt;=Params!$N$18+((Params!$Q$16-Params!$N$18)/(Params!$Q$33-Params!$N436))*($B406-Params!$Q$33),$C406&lt;Params!$K$9+((Params!$L$5-Params!$K$9)/(Params!$L$33-Params!$K$33))*($B406-Params!$K$33),$C406&lt;Params!$L$5+((Params!$Q$4-Params!$L$5)/(Params!$Q$33-Params!$L$33))*($B406-Params!$L$33),$B406&lt;Params!$Q$33),$M$2,"")</f>
        <v/>
      </c>
      <c r="N406" s="3" t="str">
        <f>IF(OR(AND($C406&gt;=Params!$A$26,$B406&gt;=Params!$A$33,$B406&lt;Params!$C$33,$C406&lt;Params!$A$18+((Params!$C$13-Params!$A$18)/(Params!$C$33-Params!$A$33))*($B406-Params!$A$33)),AND($B406&gt;=Params!$C$33,$C406&gt;Params!$C$22+((Params!$E$17-Params!$C$22)/(Params!$E$33-Params!$C$33))*($B406-Params!$C$33),$C406&lt;Params!$C$13+((Params!$E$17-Params!$C$13)/(Params!$E$33-Params!$C$33))*($B406-Params!$C$33))),$N$2,"")</f>
        <v/>
      </c>
      <c r="O406" s="1" t="str">
        <f>IF(AND($C406&gt;=Params!$C$13+((Params!$E$17-Params!$C$13)/(Params!$E$33-Params!$C$33))*($B406-Params!$C$33),$C406&gt;=Params!$E$17+((Params!$H$13-Params!$E$17)/(Params!$H$33-Params!$E$33))*($B406-Params!$E$33),$C406&lt;Params!$C$13+((Params!$D$9-Params!$C$13)/(Params!$D$33-Params!$C$33))*($B406-Params!$C$33),$C406&lt;Params!$D$9+((Params!$H$13-Params!$D$9)/(Params!$H$33-Params!$D$33))*($B406-Params!$D$33)),$O$2,"")</f>
        <v/>
      </c>
      <c r="P406" s="1" t="str">
        <f>IF(AND($C406&gt;=Params!$D$9+((Params!$H$13-Params!$D$9)/(Params!$H$33-Params!$D$33))*($B406-Params!$D$33),$C406&gt;=Params!$H$13+((Params!$K$9-Params!$H$13)/(Params!$K$33-Params!$H$33))*($B406-Params!$H$33),$C406&lt;Params!$D$9+((Params!$G$4-Params!$D$9)/(Params!$G$33-Params!$D$33))*($B406-Params!$D$33),$C406&lt;Params!$G$4+((Params!$K$9-Params!$G$4)/(Params!$K$33-Params!$G$33))*($B406-Params!$G$33)),$P$2,"")</f>
        <v/>
      </c>
      <c r="Q406" s="1" t="str">
        <f>IF(AND($C406&gt;=Params!$G$4+((Params!$K$9-Params!$G$4)/(Params!$K$33-Params!$G$33))*($B406-Params!$G$33),$C406&gt;Params!$K$9+((Params!$L$5-Params!$K$9)/(Params!$L$33-Params!$K$33))*($B406-Params!$K$33),$C406&lt;Params!$G$4+((Params!$L$5-Params!$G$4)/(Params!$L$33-Params!$G$33))*($B406-Params!$G$33)),$Q$2,"")</f>
        <v/>
      </c>
      <c r="R406" s="2" t="str">
        <f>IF(AND(OR($B406&lt;Params!$A$33,AND($B406&gt;=Params!$A$33,$B406&lt;Params!$C$33,$C406&gt;=Params!$A$18+((Params!$C$13-Params!$A$18)/(Params!$C$33-Params!$A$33))*($B406-Params!$A$33)),AND($B406&gt;=Params!$C$33,$B406&lt;Params!$D$33,$C406&gt;=Params!$C$13+((Params!$D$9-Params!$C$13)/(Params!$D$33-Params!$C$33))*($B406-Params!$C$33)),AND($B406&gt;=Params!$D$33,$C406&gt;=Params!$D$9+((Params!$G$4-Params!$D$9)/(Params!$G$33-Params!$D$33))*($B406-Params!$D$33))),$C406&lt;Params!$G$4,$B406&gt;0,$C406&gt;0),$R$2,"")</f>
        <v/>
      </c>
      <c r="S406" s="18" t="str">
        <f t="shared" si="6"/>
        <v>Basaltic Andesite</v>
      </c>
      <c r="T406" s="14" t="str">
        <f>IF(AND($S406&lt;&gt;$J$2,$S406&lt;&gt;$K$2,$S406&lt;&gt;$L$2),"",
IF($S406=$J$2,IF(Data!$C406&gt;=Data!$D406+2,"Hawaiite","Potassic Trachybasalt"),
IF($S406=$K$2,IF(Data!$C406&gt;=Data!$D406+2,"Mugearite","Shoshonite"),
IF($S406=$L$2,(IF(Data!$C406&gt;=Data!$D406+2,"Benmoreite","Latite")),""))))</f>
        <v/>
      </c>
    </row>
    <row r="407" spans="1:20" x14ac:dyDescent="0.2">
      <c r="A407" s="16" t="str">
        <f>Data!$A407</f>
        <v>Jendrzejewski et al 1997</v>
      </c>
      <c r="B407" s="27">
        <f>Data!$B407</f>
        <v>52</v>
      </c>
      <c r="C407" s="28">
        <f>Data!$C407+Data!$D407</f>
        <v>2.14</v>
      </c>
      <c r="D407" s="1" t="str">
        <f>IF(AND(AND($B407&gt;=Params!$A$33,$B407&lt;Params!$C$33),AND($C407&gt;=Params!$A$32,$C407&lt;Params!$A$26)),$D$2,"")</f>
        <v/>
      </c>
      <c r="E407" s="1" t="str">
        <f>IF(AND(AND($B407&gt;=Params!$C$33,$B407&lt;Params!$F$33),AND($C407&gt;=Params!$C$32,$C407&lt;Params!$C$22)),$E$2,"")</f>
        <v/>
      </c>
      <c r="F407" s="4" t="str">
        <f>IF(AND($B407&gt;=Params!$F$33,$B407&lt;Params!$J$33,$C407&lt;Params!$F$22+((Params!$J$20-Params!$F$22)/(Params!$J$33-Params!$F$33))*($B407-Params!$F$33)),$F$2,"")</f>
        <v>Basaltic Andesite</v>
      </c>
      <c r="G407" s="4" t="str">
        <f>IF(AND($B407&gt;=Params!$J$33,$B407&lt;Params!$N$33,$C407&lt;Params!$J$20+((Params!$N$18-Params!$J$20)/(Params!$N$33-Params!$J$33))*($B407-Params!$J$33)),$G$2,"")</f>
        <v/>
      </c>
      <c r="H407" s="4" t="str">
        <f>IF(AND($B407&gt;=Params!$N$33,$C407&lt;Params!$N$18+((Params!$Q$16-Params!$N$18)/(Params!$Q$33-Params!$N$33))*($B407-Params!$N$33),C$3&lt;Params!$Q$16+((Params!$S$32-Params!$Q$16)/(Params!$S$33-Params!$Q$33))*($B407-Params!$Q$33)),$H$2,"")</f>
        <v/>
      </c>
      <c r="I407" s="12" t="str">
        <f>IF(AND($B407&gt;=Params!$Q$33,$C407&gt;=Params!$Q$16+((Params!$S$32-Params!$Q$16)/(Params!$S$33-Params!$Q$33))*($B407-Params!$Q$33)),$I$2,"")</f>
        <v/>
      </c>
      <c r="J407" s="1" t="str">
        <f>IF(AND($C407&gt;=Params!$C$22,$C407&lt;Params!$C$22+((Params!$E$17-Params!$C$22)/(Params!$E$33-Params!$C$33))*($B407-Params!$C$33),$C407&lt;Params!$E$17+((Params!$F$22-Params!$E$17)/(Params!$F$33-Params!$E$33))*($B407-Params!$E$33)),$J$2,"")</f>
        <v/>
      </c>
      <c r="K407" s="1" t="str">
        <f>IF(AND($C407&gt;=Params!$E$17+((Params!$F$22-Params!$E$17)/(Params!$F$33-Params!$E$33))*($B407-Params!$E$33),$C407&gt;=Params!$F$22+((Params!$J$20-Params!$F$22)/(Params!$J$33-Params!$F$33))*($B407-Params!$F$33),$C407&lt;Params!$E$17+((Params!$H$13-Params!$E$17)/(Params!$H$33-Params!$E$33))*($B407-Params!$E$33),$C407&lt;Params!$H$13+((Params!$J$20-Params!$H$13)/(Params!$J$33-Params!$H$33))*($B407-Params!$H$33)),$K$2,"")</f>
        <v/>
      </c>
      <c r="L407" s="1" t="str">
        <f>IF(AND($C407&gt;=Params!$H$13+((Params!$J$20-Params!$H$13)/(Params!$J$33-Params!$H$33))*($B407-Params!$H$33),$C407&gt;=Params!$J$20+((Params!$N$18-Params!$J$20)/(Params!$N$33-Params!$J$33))*($B407-Params!$J$33),$C407&lt;Params!$H$13+((Params!$K$9-Params!$H$13)/(Params!$K$33-Params!$H$33))*($B407-Params!$H$33),$C407&lt;Params!$K$9+((Params!$N$18-Params!$K$9)/(Params!$N$33-Params!$K$33))*($B407-Params!$K$33)),$L$2,"")</f>
        <v/>
      </c>
      <c r="M407" s="2" t="str">
        <f>IF(AND($C407&gt;=Params!$K$9+((Params!$N$18-Params!$K$9)/(Params!$N$33-Params!$K$33))*($B407-Params!$K$33),$C407&gt;=Params!$N$18+((Params!$Q$16-Params!$N$18)/(Params!$Q$33-Params!$N437))*($B407-Params!$Q$33),$C407&lt;Params!$K$9+((Params!$L$5-Params!$K$9)/(Params!$L$33-Params!$K$33))*($B407-Params!$K$33),$C407&lt;Params!$L$5+((Params!$Q$4-Params!$L$5)/(Params!$Q$33-Params!$L$33))*($B407-Params!$L$33),$B407&lt;Params!$Q$33),$M$2,"")</f>
        <v/>
      </c>
      <c r="N407" s="3" t="str">
        <f>IF(OR(AND($C407&gt;=Params!$A$26,$B407&gt;=Params!$A$33,$B407&lt;Params!$C$33,$C407&lt;Params!$A$18+((Params!$C$13-Params!$A$18)/(Params!$C$33-Params!$A$33))*($B407-Params!$A$33)),AND($B407&gt;=Params!$C$33,$C407&gt;Params!$C$22+((Params!$E$17-Params!$C$22)/(Params!$E$33-Params!$C$33))*($B407-Params!$C$33),$C407&lt;Params!$C$13+((Params!$E$17-Params!$C$13)/(Params!$E$33-Params!$C$33))*($B407-Params!$C$33))),$N$2,"")</f>
        <v/>
      </c>
      <c r="O407" s="1" t="str">
        <f>IF(AND($C407&gt;=Params!$C$13+((Params!$E$17-Params!$C$13)/(Params!$E$33-Params!$C$33))*($B407-Params!$C$33),$C407&gt;=Params!$E$17+((Params!$H$13-Params!$E$17)/(Params!$H$33-Params!$E$33))*($B407-Params!$E$33),$C407&lt;Params!$C$13+((Params!$D$9-Params!$C$13)/(Params!$D$33-Params!$C$33))*($B407-Params!$C$33),$C407&lt;Params!$D$9+((Params!$H$13-Params!$D$9)/(Params!$H$33-Params!$D$33))*($B407-Params!$D$33)),$O$2,"")</f>
        <v/>
      </c>
      <c r="P407" s="1" t="str">
        <f>IF(AND($C407&gt;=Params!$D$9+((Params!$H$13-Params!$D$9)/(Params!$H$33-Params!$D$33))*($B407-Params!$D$33),$C407&gt;=Params!$H$13+((Params!$K$9-Params!$H$13)/(Params!$K$33-Params!$H$33))*($B407-Params!$H$33),$C407&lt;Params!$D$9+((Params!$G$4-Params!$D$9)/(Params!$G$33-Params!$D$33))*($B407-Params!$D$33),$C407&lt;Params!$G$4+((Params!$K$9-Params!$G$4)/(Params!$K$33-Params!$G$33))*($B407-Params!$G$33)),$P$2,"")</f>
        <v/>
      </c>
      <c r="Q407" s="1" t="str">
        <f>IF(AND($C407&gt;=Params!$G$4+((Params!$K$9-Params!$G$4)/(Params!$K$33-Params!$G$33))*($B407-Params!$G$33),$C407&gt;Params!$K$9+((Params!$L$5-Params!$K$9)/(Params!$L$33-Params!$K$33))*($B407-Params!$K$33),$C407&lt;Params!$G$4+((Params!$L$5-Params!$G$4)/(Params!$L$33-Params!$G$33))*($B407-Params!$G$33)),$Q$2,"")</f>
        <v/>
      </c>
      <c r="R407" s="2" t="str">
        <f>IF(AND(OR($B407&lt;Params!$A$33,AND($B407&gt;=Params!$A$33,$B407&lt;Params!$C$33,$C407&gt;=Params!$A$18+((Params!$C$13-Params!$A$18)/(Params!$C$33-Params!$A$33))*($B407-Params!$A$33)),AND($B407&gt;=Params!$C$33,$B407&lt;Params!$D$33,$C407&gt;=Params!$C$13+((Params!$D$9-Params!$C$13)/(Params!$D$33-Params!$C$33))*($B407-Params!$C$33)),AND($B407&gt;=Params!$D$33,$C407&gt;=Params!$D$9+((Params!$G$4-Params!$D$9)/(Params!$G$33-Params!$D$33))*($B407-Params!$D$33))),$C407&lt;Params!$G$4,$B407&gt;0,$C407&gt;0),$R$2,"")</f>
        <v/>
      </c>
      <c r="S407" s="18" t="str">
        <f t="shared" si="6"/>
        <v>Basaltic Andesite</v>
      </c>
      <c r="T407" s="14" t="str">
        <f>IF(AND($S407&lt;&gt;$J$2,$S407&lt;&gt;$K$2,$S407&lt;&gt;$L$2),"",
IF($S407=$J$2,IF(Data!$C407&gt;=Data!$D407+2,"Hawaiite","Potassic Trachybasalt"),
IF($S407=$K$2,IF(Data!$C407&gt;=Data!$D407+2,"Mugearite","Shoshonite"),
IF($S407=$L$2,(IF(Data!$C407&gt;=Data!$D407+2,"Benmoreite","Latite")),""))))</f>
        <v/>
      </c>
    </row>
    <row r="408" spans="1:20" x14ac:dyDescent="0.2">
      <c r="A408" s="16" t="str">
        <f>Data!$A408</f>
        <v>Jendrzejewski et al 1997</v>
      </c>
      <c r="B408" s="27">
        <f>Data!$B408</f>
        <v>52</v>
      </c>
      <c r="C408" s="28">
        <f>Data!$C408+Data!$D408</f>
        <v>2.14</v>
      </c>
      <c r="D408" s="1" t="str">
        <f>IF(AND(AND($B408&gt;=Params!$A$33,$B408&lt;Params!$C$33),AND($C408&gt;=Params!$A$32,$C408&lt;Params!$A$26)),$D$2,"")</f>
        <v/>
      </c>
      <c r="E408" s="1" t="str">
        <f>IF(AND(AND($B408&gt;=Params!$C$33,$B408&lt;Params!$F$33),AND($C408&gt;=Params!$C$32,$C408&lt;Params!$C$22)),$E$2,"")</f>
        <v/>
      </c>
      <c r="F408" s="4" t="str">
        <f>IF(AND($B408&gt;=Params!$F$33,$B408&lt;Params!$J$33,$C408&lt;Params!$F$22+((Params!$J$20-Params!$F$22)/(Params!$J$33-Params!$F$33))*($B408-Params!$F$33)),$F$2,"")</f>
        <v>Basaltic Andesite</v>
      </c>
      <c r="G408" s="4" t="str">
        <f>IF(AND($B408&gt;=Params!$J$33,$B408&lt;Params!$N$33,$C408&lt;Params!$J$20+((Params!$N$18-Params!$J$20)/(Params!$N$33-Params!$J$33))*($B408-Params!$J$33)),$G$2,"")</f>
        <v/>
      </c>
      <c r="H408" s="4" t="str">
        <f>IF(AND($B408&gt;=Params!$N$33,$C408&lt;Params!$N$18+((Params!$Q$16-Params!$N$18)/(Params!$Q$33-Params!$N$33))*($B408-Params!$N$33),C$3&lt;Params!$Q$16+((Params!$S$32-Params!$Q$16)/(Params!$S$33-Params!$Q$33))*($B408-Params!$Q$33)),$H$2,"")</f>
        <v/>
      </c>
      <c r="I408" s="12" t="str">
        <f>IF(AND($B408&gt;=Params!$Q$33,$C408&gt;=Params!$Q$16+((Params!$S$32-Params!$Q$16)/(Params!$S$33-Params!$Q$33))*($B408-Params!$Q$33)),$I$2,"")</f>
        <v/>
      </c>
      <c r="J408" s="1" t="str">
        <f>IF(AND($C408&gt;=Params!$C$22,$C408&lt;Params!$C$22+((Params!$E$17-Params!$C$22)/(Params!$E$33-Params!$C$33))*($B408-Params!$C$33),$C408&lt;Params!$E$17+((Params!$F$22-Params!$E$17)/(Params!$F$33-Params!$E$33))*($B408-Params!$E$33)),$J$2,"")</f>
        <v/>
      </c>
      <c r="K408" s="1" t="str">
        <f>IF(AND($C408&gt;=Params!$E$17+((Params!$F$22-Params!$E$17)/(Params!$F$33-Params!$E$33))*($B408-Params!$E$33),$C408&gt;=Params!$F$22+((Params!$J$20-Params!$F$22)/(Params!$J$33-Params!$F$33))*($B408-Params!$F$33),$C408&lt;Params!$E$17+((Params!$H$13-Params!$E$17)/(Params!$H$33-Params!$E$33))*($B408-Params!$E$33),$C408&lt;Params!$H$13+((Params!$J$20-Params!$H$13)/(Params!$J$33-Params!$H$33))*($B408-Params!$H$33)),$K$2,"")</f>
        <v/>
      </c>
      <c r="L408" s="1" t="str">
        <f>IF(AND($C408&gt;=Params!$H$13+((Params!$J$20-Params!$H$13)/(Params!$J$33-Params!$H$33))*($B408-Params!$H$33),$C408&gt;=Params!$J$20+((Params!$N$18-Params!$J$20)/(Params!$N$33-Params!$J$33))*($B408-Params!$J$33),$C408&lt;Params!$H$13+((Params!$K$9-Params!$H$13)/(Params!$K$33-Params!$H$33))*($B408-Params!$H$33),$C408&lt;Params!$K$9+((Params!$N$18-Params!$K$9)/(Params!$N$33-Params!$K$33))*($B408-Params!$K$33)),$L$2,"")</f>
        <v/>
      </c>
      <c r="M408" s="2" t="str">
        <f>IF(AND($C408&gt;=Params!$K$9+((Params!$N$18-Params!$K$9)/(Params!$N$33-Params!$K$33))*($B408-Params!$K$33),$C408&gt;=Params!$N$18+((Params!$Q$16-Params!$N$18)/(Params!$Q$33-Params!$N438))*($B408-Params!$Q$33),$C408&lt;Params!$K$9+((Params!$L$5-Params!$K$9)/(Params!$L$33-Params!$K$33))*($B408-Params!$K$33),$C408&lt;Params!$L$5+((Params!$Q$4-Params!$L$5)/(Params!$Q$33-Params!$L$33))*($B408-Params!$L$33),$B408&lt;Params!$Q$33),$M$2,"")</f>
        <v/>
      </c>
      <c r="N408" s="3" t="str">
        <f>IF(OR(AND($C408&gt;=Params!$A$26,$B408&gt;=Params!$A$33,$B408&lt;Params!$C$33,$C408&lt;Params!$A$18+((Params!$C$13-Params!$A$18)/(Params!$C$33-Params!$A$33))*($B408-Params!$A$33)),AND($B408&gt;=Params!$C$33,$C408&gt;Params!$C$22+((Params!$E$17-Params!$C$22)/(Params!$E$33-Params!$C$33))*($B408-Params!$C$33),$C408&lt;Params!$C$13+((Params!$E$17-Params!$C$13)/(Params!$E$33-Params!$C$33))*($B408-Params!$C$33))),$N$2,"")</f>
        <v/>
      </c>
      <c r="O408" s="1" t="str">
        <f>IF(AND($C408&gt;=Params!$C$13+((Params!$E$17-Params!$C$13)/(Params!$E$33-Params!$C$33))*($B408-Params!$C$33),$C408&gt;=Params!$E$17+((Params!$H$13-Params!$E$17)/(Params!$H$33-Params!$E$33))*($B408-Params!$E$33),$C408&lt;Params!$C$13+((Params!$D$9-Params!$C$13)/(Params!$D$33-Params!$C$33))*($B408-Params!$C$33),$C408&lt;Params!$D$9+((Params!$H$13-Params!$D$9)/(Params!$H$33-Params!$D$33))*($B408-Params!$D$33)),$O$2,"")</f>
        <v/>
      </c>
      <c r="P408" s="1" t="str">
        <f>IF(AND($C408&gt;=Params!$D$9+((Params!$H$13-Params!$D$9)/(Params!$H$33-Params!$D$33))*($B408-Params!$D$33),$C408&gt;=Params!$H$13+((Params!$K$9-Params!$H$13)/(Params!$K$33-Params!$H$33))*($B408-Params!$H$33),$C408&lt;Params!$D$9+((Params!$G$4-Params!$D$9)/(Params!$G$33-Params!$D$33))*($B408-Params!$D$33),$C408&lt;Params!$G$4+((Params!$K$9-Params!$G$4)/(Params!$K$33-Params!$G$33))*($B408-Params!$G$33)),$P$2,"")</f>
        <v/>
      </c>
      <c r="Q408" s="1" t="str">
        <f>IF(AND($C408&gt;=Params!$G$4+((Params!$K$9-Params!$G$4)/(Params!$K$33-Params!$G$33))*($B408-Params!$G$33),$C408&gt;Params!$K$9+((Params!$L$5-Params!$K$9)/(Params!$L$33-Params!$K$33))*($B408-Params!$K$33),$C408&lt;Params!$G$4+((Params!$L$5-Params!$G$4)/(Params!$L$33-Params!$G$33))*($B408-Params!$G$33)),$Q$2,"")</f>
        <v/>
      </c>
      <c r="R408" s="2" t="str">
        <f>IF(AND(OR($B408&lt;Params!$A$33,AND($B408&gt;=Params!$A$33,$B408&lt;Params!$C$33,$C408&gt;=Params!$A$18+((Params!$C$13-Params!$A$18)/(Params!$C$33-Params!$A$33))*($B408-Params!$A$33)),AND($B408&gt;=Params!$C$33,$B408&lt;Params!$D$33,$C408&gt;=Params!$C$13+((Params!$D$9-Params!$C$13)/(Params!$D$33-Params!$C$33))*($B408-Params!$C$33)),AND($B408&gt;=Params!$D$33,$C408&gt;=Params!$D$9+((Params!$G$4-Params!$D$9)/(Params!$G$33-Params!$D$33))*($B408-Params!$D$33))),$C408&lt;Params!$G$4,$B408&gt;0,$C408&gt;0),$R$2,"")</f>
        <v/>
      </c>
      <c r="S408" s="18" t="str">
        <f t="shared" si="6"/>
        <v>Basaltic Andesite</v>
      </c>
      <c r="T408" s="14" t="str">
        <f>IF(AND($S408&lt;&gt;$J$2,$S408&lt;&gt;$K$2,$S408&lt;&gt;$L$2),"",
IF($S408=$J$2,IF(Data!$C408&gt;=Data!$D408+2,"Hawaiite","Potassic Trachybasalt"),
IF($S408=$K$2,IF(Data!$C408&gt;=Data!$D408+2,"Mugearite","Shoshonite"),
IF($S408=$L$2,(IF(Data!$C408&gt;=Data!$D408+2,"Benmoreite","Latite")),""))))</f>
        <v/>
      </c>
    </row>
    <row r="409" spans="1:20" x14ac:dyDescent="0.2">
      <c r="A409" s="16" t="str">
        <f>Data!$A409</f>
        <v>Jendrzejewski et al 1997</v>
      </c>
      <c r="B409" s="27">
        <f>Data!$B409</f>
        <v>52</v>
      </c>
      <c r="C409" s="28">
        <f>Data!$C409+Data!$D409</f>
        <v>2.14</v>
      </c>
      <c r="D409" s="1" t="str">
        <f>IF(AND(AND($B409&gt;=Params!$A$33,$B409&lt;Params!$C$33),AND($C409&gt;=Params!$A$32,$C409&lt;Params!$A$26)),$D$2,"")</f>
        <v/>
      </c>
      <c r="E409" s="1" t="str">
        <f>IF(AND(AND($B409&gt;=Params!$C$33,$B409&lt;Params!$F$33),AND($C409&gt;=Params!$C$32,$C409&lt;Params!$C$22)),$E$2,"")</f>
        <v/>
      </c>
      <c r="F409" s="4" t="str">
        <f>IF(AND($B409&gt;=Params!$F$33,$B409&lt;Params!$J$33,$C409&lt;Params!$F$22+((Params!$J$20-Params!$F$22)/(Params!$J$33-Params!$F$33))*($B409-Params!$F$33)),$F$2,"")</f>
        <v>Basaltic Andesite</v>
      </c>
      <c r="G409" s="4" t="str">
        <f>IF(AND($B409&gt;=Params!$J$33,$B409&lt;Params!$N$33,$C409&lt;Params!$J$20+((Params!$N$18-Params!$J$20)/(Params!$N$33-Params!$J$33))*($B409-Params!$J$33)),$G$2,"")</f>
        <v/>
      </c>
      <c r="H409" s="4" t="str">
        <f>IF(AND($B409&gt;=Params!$N$33,$C409&lt;Params!$N$18+((Params!$Q$16-Params!$N$18)/(Params!$Q$33-Params!$N$33))*($B409-Params!$N$33),C$3&lt;Params!$Q$16+((Params!$S$32-Params!$Q$16)/(Params!$S$33-Params!$Q$33))*($B409-Params!$Q$33)),$H$2,"")</f>
        <v/>
      </c>
      <c r="I409" s="12" t="str">
        <f>IF(AND($B409&gt;=Params!$Q$33,$C409&gt;=Params!$Q$16+((Params!$S$32-Params!$Q$16)/(Params!$S$33-Params!$Q$33))*($B409-Params!$Q$33)),$I$2,"")</f>
        <v/>
      </c>
      <c r="J409" s="1" t="str">
        <f>IF(AND($C409&gt;=Params!$C$22,$C409&lt;Params!$C$22+((Params!$E$17-Params!$C$22)/(Params!$E$33-Params!$C$33))*($B409-Params!$C$33),$C409&lt;Params!$E$17+((Params!$F$22-Params!$E$17)/(Params!$F$33-Params!$E$33))*($B409-Params!$E$33)),$J$2,"")</f>
        <v/>
      </c>
      <c r="K409" s="1" t="str">
        <f>IF(AND($C409&gt;=Params!$E$17+((Params!$F$22-Params!$E$17)/(Params!$F$33-Params!$E$33))*($B409-Params!$E$33),$C409&gt;=Params!$F$22+((Params!$J$20-Params!$F$22)/(Params!$J$33-Params!$F$33))*($B409-Params!$F$33),$C409&lt;Params!$E$17+((Params!$H$13-Params!$E$17)/(Params!$H$33-Params!$E$33))*($B409-Params!$E$33),$C409&lt;Params!$H$13+((Params!$J$20-Params!$H$13)/(Params!$J$33-Params!$H$33))*($B409-Params!$H$33)),$K$2,"")</f>
        <v/>
      </c>
      <c r="L409" s="1" t="str">
        <f>IF(AND($C409&gt;=Params!$H$13+((Params!$J$20-Params!$H$13)/(Params!$J$33-Params!$H$33))*($B409-Params!$H$33),$C409&gt;=Params!$J$20+((Params!$N$18-Params!$J$20)/(Params!$N$33-Params!$J$33))*($B409-Params!$J$33),$C409&lt;Params!$H$13+((Params!$K$9-Params!$H$13)/(Params!$K$33-Params!$H$33))*($B409-Params!$H$33),$C409&lt;Params!$K$9+((Params!$N$18-Params!$K$9)/(Params!$N$33-Params!$K$33))*($B409-Params!$K$33)),$L$2,"")</f>
        <v/>
      </c>
      <c r="M409" s="2" t="str">
        <f>IF(AND($C409&gt;=Params!$K$9+((Params!$N$18-Params!$K$9)/(Params!$N$33-Params!$K$33))*($B409-Params!$K$33),$C409&gt;=Params!$N$18+((Params!$Q$16-Params!$N$18)/(Params!$Q$33-Params!$N439))*($B409-Params!$Q$33),$C409&lt;Params!$K$9+((Params!$L$5-Params!$K$9)/(Params!$L$33-Params!$K$33))*($B409-Params!$K$33),$C409&lt;Params!$L$5+((Params!$Q$4-Params!$L$5)/(Params!$Q$33-Params!$L$33))*($B409-Params!$L$33),$B409&lt;Params!$Q$33),$M$2,"")</f>
        <v/>
      </c>
      <c r="N409" s="3" t="str">
        <f>IF(OR(AND($C409&gt;=Params!$A$26,$B409&gt;=Params!$A$33,$B409&lt;Params!$C$33,$C409&lt;Params!$A$18+((Params!$C$13-Params!$A$18)/(Params!$C$33-Params!$A$33))*($B409-Params!$A$33)),AND($B409&gt;=Params!$C$33,$C409&gt;Params!$C$22+((Params!$E$17-Params!$C$22)/(Params!$E$33-Params!$C$33))*($B409-Params!$C$33),$C409&lt;Params!$C$13+((Params!$E$17-Params!$C$13)/(Params!$E$33-Params!$C$33))*($B409-Params!$C$33))),$N$2,"")</f>
        <v/>
      </c>
      <c r="O409" s="1" t="str">
        <f>IF(AND($C409&gt;=Params!$C$13+((Params!$E$17-Params!$C$13)/(Params!$E$33-Params!$C$33))*($B409-Params!$C$33),$C409&gt;=Params!$E$17+((Params!$H$13-Params!$E$17)/(Params!$H$33-Params!$E$33))*($B409-Params!$E$33),$C409&lt;Params!$C$13+((Params!$D$9-Params!$C$13)/(Params!$D$33-Params!$C$33))*($B409-Params!$C$33),$C409&lt;Params!$D$9+((Params!$H$13-Params!$D$9)/(Params!$H$33-Params!$D$33))*($B409-Params!$D$33)),$O$2,"")</f>
        <v/>
      </c>
      <c r="P409" s="1" t="str">
        <f>IF(AND($C409&gt;=Params!$D$9+((Params!$H$13-Params!$D$9)/(Params!$H$33-Params!$D$33))*($B409-Params!$D$33),$C409&gt;=Params!$H$13+((Params!$K$9-Params!$H$13)/(Params!$K$33-Params!$H$33))*($B409-Params!$H$33),$C409&lt;Params!$D$9+((Params!$G$4-Params!$D$9)/(Params!$G$33-Params!$D$33))*($B409-Params!$D$33),$C409&lt;Params!$G$4+((Params!$K$9-Params!$G$4)/(Params!$K$33-Params!$G$33))*($B409-Params!$G$33)),$P$2,"")</f>
        <v/>
      </c>
      <c r="Q409" s="1" t="str">
        <f>IF(AND($C409&gt;=Params!$G$4+((Params!$K$9-Params!$G$4)/(Params!$K$33-Params!$G$33))*($B409-Params!$G$33),$C409&gt;Params!$K$9+((Params!$L$5-Params!$K$9)/(Params!$L$33-Params!$K$33))*($B409-Params!$K$33),$C409&lt;Params!$G$4+((Params!$L$5-Params!$G$4)/(Params!$L$33-Params!$G$33))*($B409-Params!$G$33)),$Q$2,"")</f>
        <v/>
      </c>
      <c r="R409" s="2" t="str">
        <f>IF(AND(OR($B409&lt;Params!$A$33,AND($B409&gt;=Params!$A$33,$B409&lt;Params!$C$33,$C409&gt;=Params!$A$18+((Params!$C$13-Params!$A$18)/(Params!$C$33-Params!$A$33))*($B409-Params!$A$33)),AND($B409&gt;=Params!$C$33,$B409&lt;Params!$D$33,$C409&gt;=Params!$C$13+((Params!$D$9-Params!$C$13)/(Params!$D$33-Params!$C$33))*($B409-Params!$C$33)),AND($B409&gt;=Params!$D$33,$C409&gt;=Params!$D$9+((Params!$G$4-Params!$D$9)/(Params!$G$33-Params!$D$33))*($B409-Params!$D$33))),$C409&lt;Params!$G$4,$B409&gt;0,$C409&gt;0),$R$2,"")</f>
        <v/>
      </c>
      <c r="S409" s="18" t="str">
        <f t="shared" si="6"/>
        <v>Basaltic Andesite</v>
      </c>
      <c r="T409" s="14" t="str">
        <f>IF(AND($S409&lt;&gt;$J$2,$S409&lt;&gt;$K$2,$S409&lt;&gt;$L$2),"",
IF($S409=$J$2,IF(Data!$C409&gt;=Data!$D409+2,"Hawaiite","Potassic Trachybasalt"),
IF($S409=$K$2,IF(Data!$C409&gt;=Data!$D409+2,"Mugearite","Shoshonite"),
IF($S409=$L$2,(IF(Data!$C409&gt;=Data!$D409+2,"Benmoreite","Latite")),""))))</f>
        <v/>
      </c>
    </row>
    <row r="410" spans="1:20" x14ac:dyDescent="0.2">
      <c r="A410" s="16" t="str">
        <f>Data!$A410</f>
        <v>Jendrzejewski et al 1997</v>
      </c>
      <c r="B410" s="27">
        <f>Data!$B410</f>
        <v>52</v>
      </c>
      <c r="C410" s="28">
        <f>Data!$C410+Data!$D410</f>
        <v>2.14</v>
      </c>
      <c r="D410" s="1" t="str">
        <f>IF(AND(AND($B410&gt;=Params!$A$33,$B410&lt;Params!$C$33),AND($C410&gt;=Params!$A$32,$C410&lt;Params!$A$26)),$D$2,"")</f>
        <v/>
      </c>
      <c r="E410" s="1" t="str">
        <f>IF(AND(AND($B410&gt;=Params!$C$33,$B410&lt;Params!$F$33),AND($C410&gt;=Params!$C$32,$C410&lt;Params!$C$22)),$E$2,"")</f>
        <v/>
      </c>
      <c r="F410" s="4" t="str">
        <f>IF(AND($B410&gt;=Params!$F$33,$B410&lt;Params!$J$33,$C410&lt;Params!$F$22+((Params!$J$20-Params!$F$22)/(Params!$J$33-Params!$F$33))*($B410-Params!$F$33)),$F$2,"")</f>
        <v>Basaltic Andesite</v>
      </c>
      <c r="G410" s="4" t="str">
        <f>IF(AND($B410&gt;=Params!$J$33,$B410&lt;Params!$N$33,$C410&lt;Params!$J$20+((Params!$N$18-Params!$J$20)/(Params!$N$33-Params!$J$33))*($B410-Params!$J$33)),$G$2,"")</f>
        <v/>
      </c>
      <c r="H410" s="4" t="str">
        <f>IF(AND($B410&gt;=Params!$N$33,$C410&lt;Params!$N$18+((Params!$Q$16-Params!$N$18)/(Params!$Q$33-Params!$N$33))*($B410-Params!$N$33),C$3&lt;Params!$Q$16+((Params!$S$32-Params!$Q$16)/(Params!$S$33-Params!$Q$33))*($B410-Params!$Q$33)),$H$2,"")</f>
        <v/>
      </c>
      <c r="I410" s="12" t="str">
        <f>IF(AND($B410&gt;=Params!$Q$33,$C410&gt;=Params!$Q$16+((Params!$S$32-Params!$Q$16)/(Params!$S$33-Params!$Q$33))*($B410-Params!$Q$33)),$I$2,"")</f>
        <v/>
      </c>
      <c r="J410" s="1" t="str">
        <f>IF(AND($C410&gt;=Params!$C$22,$C410&lt;Params!$C$22+((Params!$E$17-Params!$C$22)/(Params!$E$33-Params!$C$33))*($B410-Params!$C$33),$C410&lt;Params!$E$17+((Params!$F$22-Params!$E$17)/(Params!$F$33-Params!$E$33))*($B410-Params!$E$33)),$J$2,"")</f>
        <v/>
      </c>
      <c r="K410" s="1" t="str">
        <f>IF(AND($C410&gt;=Params!$E$17+((Params!$F$22-Params!$E$17)/(Params!$F$33-Params!$E$33))*($B410-Params!$E$33),$C410&gt;=Params!$F$22+((Params!$J$20-Params!$F$22)/(Params!$J$33-Params!$F$33))*($B410-Params!$F$33),$C410&lt;Params!$E$17+((Params!$H$13-Params!$E$17)/(Params!$H$33-Params!$E$33))*($B410-Params!$E$33),$C410&lt;Params!$H$13+((Params!$J$20-Params!$H$13)/(Params!$J$33-Params!$H$33))*($B410-Params!$H$33)),$K$2,"")</f>
        <v/>
      </c>
      <c r="L410" s="1" t="str">
        <f>IF(AND($C410&gt;=Params!$H$13+((Params!$J$20-Params!$H$13)/(Params!$J$33-Params!$H$33))*($B410-Params!$H$33),$C410&gt;=Params!$J$20+((Params!$N$18-Params!$J$20)/(Params!$N$33-Params!$J$33))*($B410-Params!$J$33),$C410&lt;Params!$H$13+((Params!$K$9-Params!$H$13)/(Params!$K$33-Params!$H$33))*($B410-Params!$H$33),$C410&lt;Params!$K$9+((Params!$N$18-Params!$K$9)/(Params!$N$33-Params!$K$33))*($B410-Params!$K$33)),$L$2,"")</f>
        <v/>
      </c>
      <c r="M410" s="2" t="str">
        <f>IF(AND($C410&gt;=Params!$K$9+((Params!$N$18-Params!$K$9)/(Params!$N$33-Params!$K$33))*($B410-Params!$K$33),$C410&gt;=Params!$N$18+((Params!$Q$16-Params!$N$18)/(Params!$Q$33-Params!$N440))*($B410-Params!$Q$33),$C410&lt;Params!$K$9+((Params!$L$5-Params!$K$9)/(Params!$L$33-Params!$K$33))*($B410-Params!$K$33),$C410&lt;Params!$L$5+((Params!$Q$4-Params!$L$5)/(Params!$Q$33-Params!$L$33))*($B410-Params!$L$33),$B410&lt;Params!$Q$33),$M$2,"")</f>
        <v/>
      </c>
      <c r="N410" s="3" t="str">
        <f>IF(OR(AND($C410&gt;=Params!$A$26,$B410&gt;=Params!$A$33,$B410&lt;Params!$C$33,$C410&lt;Params!$A$18+((Params!$C$13-Params!$A$18)/(Params!$C$33-Params!$A$33))*($B410-Params!$A$33)),AND($B410&gt;=Params!$C$33,$C410&gt;Params!$C$22+((Params!$E$17-Params!$C$22)/(Params!$E$33-Params!$C$33))*($B410-Params!$C$33),$C410&lt;Params!$C$13+((Params!$E$17-Params!$C$13)/(Params!$E$33-Params!$C$33))*($B410-Params!$C$33))),$N$2,"")</f>
        <v/>
      </c>
      <c r="O410" s="1" t="str">
        <f>IF(AND($C410&gt;=Params!$C$13+((Params!$E$17-Params!$C$13)/(Params!$E$33-Params!$C$33))*($B410-Params!$C$33),$C410&gt;=Params!$E$17+((Params!$H$13-Params!$E$17)/(Params!$H$33-Params!$E$33))*($B410-Params!$E$33),$C410&lt;Params!$C$13+((Params!$D$9-Params!$C$13)/(Params!$D$33-Params!$C$33))*($B410-Params!$C$33),$C410&lt;Params!$D$9+((Params!$H$13-Params!$D$9)/(Params!$H$33-Params!$D$33))*($B410-Params!$D$33)),$O$2,"")</f>
        <v/>
      </c>
      <c r="P410" s="1" t="str">
        <f>IF(AND($C410&gt;=Params!$D$9+((Params!$H$13-Params!$D$9)/(Params!$H$33-Params!$D$33))*($B410-Params!$D$33),$C410&gt;=Params!$H$13+((Params!$K$9-Params!$H$13)/(Params!$K$33-Params!$H$33))*($B410-Params!$H$33),$C410&lt;Params!$D$9+((Params!$G$4-Params!$D$9)/(Params!$G$33-Params!$D$33))*($B410-Params!$D$33),$C410&lt;Params!$G$4+((Params!$K$9-Params!$G$4)/(Params!$K$33-Params!$G$33))*($B410-Params!$G$33)),$P$2,"")</f>
        <v/>
      </c>
      <c r="Q410" s="1" t="str">
        <f>IF(AND($C410&gt;=Params!$G$4+((Params!$K$9-Params!$G$4)/(Params!$K$33-Params!$G$33))*($B410-Params!$G$33),$C410&gt;Params!$K$9+((Params!$L$5-Params!$K$9)/(Params!$L$33-Params!$K$33))*($B410-Params!$K$33),$C410&lt;Params!$G$4+((Params!$L$5-Params!$G$4)/(Params!$L$33-Params!$G$33))*($B410-Params!$G$33)),$Q$2,"")</f>
        <v/>
      </c>
      <c r="R410" s="2" t="str">
        <f>IF(AND(OR($B410&lt;Params!$A$33,AND($B410&gt;=Params!$A$33,$B410&lt;Params!$C$33,$C410&gt;=Params!$A$18+((Params!$C$13-Params!$A$18)/(Params!$C$33-Params!$A$33))*($B410-Params!$A$33)),AND($B410&gt;=Params!$C$33,$B410&lt;Params!$D$33,$C410&gt;=Params!$C$13+((Params!$D$9-Params!$C$13)/(Params!$D$33-Params!$C$33))*($B410-Params!$C$33)),AND($B410&gt;=Params!$D$33,$C410&gt;=Params!$D$9+((Params!$G$4-Params!$D$9)/(Params!$G$33-Params!$D$33))*($B410-Params!$D$33))),$C410&lt;Params!$G$4,$B410&gt;0,$C410&gt;0),$R$2,"")</f>
        <v/>
      </c>
      <c r="S410" s="18" t="str">
        <f t="shared" si="6"/>
        <v>Basaltic Andesite</v>
      </c>
      <c r="T410" s="14" t="str">
        <f>IF(AND($S410&lt;&gt;$J$2,$S410&lt;&gt;$K$2,$S410&lt;&gt;$L$2),"",
IF($S410=$J$2,IF(Data!$C410&gt;=Data!$D410+2,"Hawaiite","Potassic Trachybasalt"),
IF($S410=$K$2,IF(Data!$C410&gt;=Data!$D410+2,"Mugearite","Shoshonite"),
IF($S410=$L$2,(IF(Data!$C410&gt;=Data!$D410+2,"Benmoreite","Latite")),""))))</f>
        <v/>
      </c>
    </row>
    <row r="411" spans="1:20" x14ac:dyDescent="0.2">
      <c r="A411" s="16" t="str">
        <f>Data!$A411</f>
        <v>Jendrzejewski et al 1997</v>
      </c>
      <c r="B411" s="27">
        <f>Data!$B411</f>
        <v>52</v>
      </c>
      <c r="C411" s="28">
        <f>Data!$C411+Data!$D411</f>
        <v>2.14</v>
      </c>
      <c r="D411" s="1" t="str">
        <f>IF(AND(AND($B411&gt;=Params!$A$33,$B411&lt;Params!$C$33),AND($C411&gt;=Params!$A$32,$C411&lt;Params!$A$26)),$D$2,"")</f>
        <v/>
      </c>
      <c r="E411" s="1" t="str">
        <f>IF(AND(AND($B411&gt;=Params!$C$33,$B411&lt;Params!$F$33),AND($C411&gt;=Params!$C$32,$C411&lt;Params!$C$22)),$E$2,"")</f>
        <v/>
      </c>
      <c r="F411" s="4" t="str">
        <f>IF(AND($B411&gt;=Params!$F$33,$B411&lt;Params!$J$33,$C411&lt;Params!$F$22+((Params!$J$20-Params!$F$22)/(Params!$J$33-Params!$F$33))*($B411-Params!$F$33)),$F$2,"")</f>
        <v>Basaltic Andesite</v>
      </c>
      <c r="G411" s="4" t="str">
        <f>IF(AND($B411&gt;=Params!$J$33,$B411&lt;Params!$N$33,$C411&lt;Params!$J$20+((Params!$N$18-Params!$J$20)/(Params!$N$33-Params!$J$33))*($B411-Params!$J$33)),$G$2,"")</f>
        <v/>
      </c>
      <c r="H411" s="4" t="str">
        <f>IF(AND($B411&gt;=Params!$N$33,$C411&lt;Params!$N$18+((Params!$Q$16-Params!$N$18)/(Params!$Q$33-Params!$N$33))*($B411-Params!$N$33),C$3&lt;Params!$Q$16+((Params!$S$32-Params!$Q$16)/(Params!$S$33-Params!$Q$33))*($B411-Params!$Q$33)),$H$2,"")</f>
        <v/>
      </c>
      <c r="I411" s="12" t="str">
        <f>IF(AND($B411&gt;=Params!$Q$33,$C411&gt;=Params!$Q$16+((Params!$S$32-Params!$Q$16)/(Params!$S$33-Params!$Q$33))*($B411-Params!$Q$33)),$I$2,"")</f>
        <v/>
      </c>
      <c r="J411" s="1" t="str">
        <f>IF(AND($C411&gt;=Params!$C$22,$C411&lt;Params!$C$22+((Params!$E$17-Params!$C$22)/(Params!$E$33-Params!$C$33))*($B411-Params!$C$33),$C411&lt;Params!$E$17+((Params!$F$22-Params!$E$17)/(Params!$F$33-Params!$E$33))*($B411-Params!$E$33)),$J$2,"")</f>
        <v/>
      </c>
      <c r="K411" s="1" t="str">
        <f>IF(AND($C411&gt;=Params!$E$17+((Params!$F$22-Params!$E$17)/(Params!$F$33-Params!$E$33))*($B411-Params!$E$33),$C411&gt;=Params!$F$22+((Params!$J$20-Params!$F$22)/(Params!$J$33-Params!$F$33))*($B411-Params!$F$33),$C411&lt;Params!$E$17+((Params!$H$13-Params!$E$17)/(Params!$H$33-Params!$E$33))*($B411-Params!$E$33),$C411&lt;Params!$H$13+((Params!$J$20-Params!$H$13)/(Params!$J$33-Params!$H$33))*($B411-Params!$H$33)),$K$2,"")</f>
        <v/>
      </c>
      <c r="L411" s="1" t="str">
        <f>IF(AND($C411&gt;=Params!$H$13+((Params!$J$20-Params!$H$13)/(Params!$J$33-Params!$H$33))*($B411-Params!$H$33),$C411&gt;=Params!$J$20+((Params!$N$18-Params!$J$20)/(Params!$N$33-Params!$J$33))*($B411-Params!$J$33),$C411&lt;Params!$H$13+((Params!$K$9-Params!$H$13)/(Params!$K$33-Params!$H$33))*($B411-Params!$H$33),$C411&lt;Params!$K$9+((Params!$N$18-Params!$K$9)/(Params!$N$33-Params!$K$33))*($B411-Params!$K$33)),$L$2,"")</f>
        <v/>
      </c>
      <c r="M411" s="2" t="str">
        <f>IF(AND($C411&gt;=Params!$K$9+((Params!$N$18-Params!$K$9)/(Params!$N$33-Params!$K$33))*($B411-Params!$K$33),$C411&gt;=Params!$N$18+((Params!$Q$16-Params!$N$18)/(Params!$Q$33-Params!$N441))*($B411-Params!$Q$33),$C411&lt;Params!$K$9+((Params!$L$5-Params!$K$9)/(Params!$L$33-Params!$K$33))*($B411-Params!$K$33),$C411&lt;Params!$L$5+((Params!$Q$4-Params!$L$5)/(Params!$Q$33-Params!$L$33))*($B411-Params!$L$33),$B411&lt;Params!$Q$33),$M$2,"")</f>
        <v/>
      </c>
      <c r="N411" s="3" t="str">
        <f>IF(OR(AND($C411&gt;=Params!$A$26,$B411&gt;=Params!$A$33,$B411&lt;Params!$C$33,$C411&lt;Params!$A$18+((Params!$C$13-Params!$A$18)/(Params!$C$33-Params!$A$33))*($B411-Params!$A$33)),AND($B411&gt;=Params!$C$33,$C411&gt;Params!$C$22+((Params!$E$17-Params!$C$22)/(Params!$E$33-Params!$C$33))*($B411-Params!$C$33),$C411&lt;Params!$C$13+((Params!$E$17-Params!$C$13)/(Params!$E$33-Params!$C$33))*($B411-Params!$C$33))),$N$2,"")</f>
        <v/>
      </c>
      <c r="O411" s="1" t="str">
        <f>IF(AND($C411&gt;=Params!$C$13+((Params!$E$17-Params!$C$13)/(Params!$E$33-Params!$C$33))*($B411-Params!$C$33),$C411&gt;=Params!$E$17+((Params!$H$13-Params!$E$17)/(Params!$H$33-Params!$E$33))*($B411-Params!$E$33),$C411&lt;Params!$C$13+((Params!$D$9-Params!$C$13)/(Params!$D$33-Params!$C$33))*($B411-Params!$C$33),$C411&lt;Params!$D$9+((Params!$H$13-Params!$D$9)/(Params!$H$33-Params!$D$33))*($B411-Params!$D$33)),$O$2,"")</f>
        <v/>
      </c>
      <c r="P411" s="1" t="str">
        <f>IF(AND($C411&gt;=Params!$D$9+((Params!$H$13-Params!$D$9)/(Params!$H$33-Params!$D$33))*($B411-Params!$D$33),$C411&gt;=Params!$H$13+((Params!$K$9-Params!$H$13)/(Params!$K$33-Params!$H$33))*($B411-Params!$H$33),$C411&lt;Params!$D$9+((Params!$G$4-Params!$D$9)/(Params!$G$33-Params!$D$33))*($B411-Params!$D$33),$C411&lt;Params!$G$4+((Params!$K$9-Params!$G$4)/(Params!$K$33-Params!$G$33))*($B411-Params!$G$33)),$P$2,"")</f>
        <v/>
      </c>
      <c r="Q411" s="1" t="str">
        <f>IF(AND($C411&gt;=Params!$G$4+((Params!$K$9-Params!$G$4)/(Params!$K$33-Params!$G$33))*($B411-Params!$G$33),$C411&gt;Params!$K$9+((Params!$L$5-Params!$K$9)/(Params!$L$33-Params!$K$33))*($B411-Params!$K$33),$C411&lt;Params!$G$4+((Params!$L$5-Params!$G$4)/(Params!$L$33-Params!$G$33))*($B411-Params!$G$33)),$Q$2,"")</f>
        <v/>
      </c>
      <c r="R411" s="2" t="str">
        <f>IF(AND(OR($B411&lt;Params!$A$33,AND($B411&gt;=Params!$A$33,$B411&lt;Params!$C$33,$C411&gt;=Params!$A$18+((Params!$C$13-Params!$A$18)/(Params!$C$33-Params!$A$33))*($B411-Params!$A$33)),AND($B411&gt;=Params!$C$33,$B411&lt;Params!$D$33,$C411&gt;=Params!$C$13+((Params!$D$9-Params!$C$13)/(Params!$D$33-Params!$C$33))*($B411-Params!$C$33)),AND($B411&gt;=Params!$D$33,$C411&gt;=Params!$D$9+((Params!$G$4-Params!$D$9)/(Params!$G$33-Params!$D$33))*($B411-Params!$D$33))),$C411&lt;Params!$G$4,$B411&gt;0,$C411&gt;0),$R$2,"")</f>
        <v/>
      </c>
      <c r="S411" s="18" t="str">
        <f t="shared" si="6"/>
        <v>Basaltic Andesite</v>
      </c>
      <c r="T411" s="14" t="str">
        <f>IF(AND($S411&lt;&gt;$J$2,$S411&lt;&gt;$K$2,$S411&lt;&gt;$L$2),"",
IF($S411=$J$2,IF(Data!$C411&gt;=Data!$D411+2,"Hawaiite","Potassic Trachybasalt"),
IF($S411=$K$2,IF(Data!$C411&gt;=Data!$D411+2,"Mugearite","Shoshonite"),
IF($S411=$L$2,(IF(Data!$C411&gt;=Data!$D411+2,"Benmoreite","Latite")),""))))</f>
        <v/>
      </c>
    </row>
    <row r="412" spans="1:20" x14ac:dyDescent="0.2">
      <c r="A412" s="16" t="str">
        <f>Data!$A412</f>
        <v>Jendrzejewski et al 1997</v>
      </c>
      <c r="B412" s="27">
        <f>Data!$B412</f>
        <v>52</v>
      </c>
      <c r="C412" s="28">
        <f>Data!$C412+Data!$D412</f>
        <v>2.14</v>
      </c>
      <c r="D412" s="1" t="str">
        <f>IF(AND(AND($B412&gt;=Params!$A$33,$B412&lt;Params!$C$33),AND($C412&gt;=Params!$A$32,$C412&lt;Params!$A$26)),$D$2,"")</f>
        <v/>
      </c>
      <c r="E412" s="1" t="str">
        <f>IF(AND(AND($B412&gt;=Params!$C$33,$B412&lt;Params!$F$33),AND($C412&gt;=Params!$C$32,$C412&lt;Params!$C$22)),$E$2,"")</f>
        <v/>
      </c>
      <c r="F412" s="4" t="str">
        <f>IF(AND($B412&gt;=Params!$F$33,$B412&lt;Params!$J$33,$C412&lt;Params!$F$22+((Params!$J$20-Params!$F$22)/(Params!$J$33-Params!$F$33))*($B412-Params!$F$33)),$F$2,"")</f>
        <v>Basaltic Andesite</v>
      </c>
      <c r="G412" s="4" t="str">
        <f>IF(AND($B412&gt;=Params!$J$33,$B412&lt;Params!$N$33,$C412&lt;Params!$J$20+((Params!$N$18-Params!$J$20)/(Params!$N$33-Params!$J$33))*($B412-Params!$J$33)),$G$2,"")</f>
        <v/>
      </c>
      <c r="H412" s="4" t="str">
        <f>IF(AND($B412&gt;=Params!$N$33,$C412&lt;Params!$N$18+((Params!$Q$16-Params!$N$18)/(Params!$Q$33-Params!$N$33))*($B412-Params!$N$33),C$3&lt;Params!$Q$16+((Params!$S$32-Params!$Q$16)/(Params!$S$33-Params!$Q$33))*($B412-Params!$Q$33)),$H$2,"")</f>
        <v/>
      </c>
      <c r="I412" s="12" t="str">
        <f>IF(AND($B412&gt;=Params!$Q$33,$C412&gt;=Params!$Q$16+((Params!$S$32-Params!$Q$16)/(Params!$S$33-Params!$Q$33))*($B412-Params!$Q$33)),$I$2,"")</f>
        <v/>
      </c>
      <c r="J412" s="1" t="str">
        <f>IF(AND($C412&gt;=Params!$C$22,$C412&lt;Params!$C$22+((Params!$E$17-Params!$C$22)/(Params!$E$33-Params!$C$33))*($B412-Params!$C$33),$C412&lt;Params!$E$17+((Params!$F$22-Params!$E$17)/(Params!$F$33-Params!$E$33))*($B412-Params!$E$33)),$J$2,"")</f>
        <v/>
      </c>
      <c r="K412" s="1" t="str">
        <f>IF(AND($C412&gt;=Params!$E$17+((Params!$F$22-Params!$E$17)/(Params!$F$33-Params!$E$33))*($B412-Params!$E$33),$C412&gt;=Params!$F$22+((Params!$J$20-Params!$F$22)/(Params!$J$33-Params!$F$33))*($B412-Params!$F$33),$C412&lt;Params!$E$17+((Params!$H$13-Params!$E$17)/(Params!$H$33-Params!$E$33))*($B412-Params!$E$33),$C412&lt;Params!$H$13+((Params!$J$20-Params!$H$13)/(Params!$J$33-Params!$H$33))*($B412-Params!$H$33)),$K$2,"")</f>
        <v/>
      </c>
      <c r="L412" s="1" t="str">
        <f>IF(AND($C412&gt;=Params!$H$13+((Params!$J$20-Params!$H$13)/(Params!$J$33-Params!$H$33))*($B412-Params!$H$33),$C412&gt;=Params!$J$20+((Params!$N$18-Params!$J$20)/(Params!$N$33-Params!$J$33))*($B412-Params!$J$33),$C412&lt;Params!$H$13+((Params!$K$9-Params!$H$13)/(Params!$K$33-Params!$H$33))*($B412-Params!$H$33),$C412&lt;Params!$K$9+((Params!$N$18-Params!$K$9)/(Params!$N$33-Params!$K$33))*($B412-Params!$K$33)),$L$2,"")</f>
        <v/>
      </c>
      <c r="M412" s="2" t="str">
        <f>IF(AND($C412&gt;=Params!$K$9+((Params!$N$18-Params!$K$9)/(Params!$N$33-Params!$K$33))*($B412-Params!$K$33),$C412&gt;=Params!$N$18+((Params!$Q$16-Params!$N$18)/(Params!$Q$33-Params!$N442))*($B412-Params!$Q$33),$C412&lt;Params!$K$9+((Params!$L$5-Params!$K$9)/(Params!$L$33-Params!$K$33))*($B412-Params!$K$33),$C412&lt;Params!$L$5+((Params!$Q$4-Params!$L$5)/(Params!$Q$33-Params!$L$33))*($B412-Params!$L$33),$B412&lt;Params!$Q$33),$M$2,"")</f>
        <v/>
      </c>
      <c r="N412" s="3" t="str">
        <f>IF(OR(AND($C412&gt;=Params!$A$26,$B412&gt;=Params!$A$33,$B412&lt;Params!$C$33,$C412&lt;Params!$A$18+((Params!$C$13-Params!$A$18)/(Params!$C$33-Params!$A$33))*($B412-Params!$A$33)),AND($B412&gt;=Params!$C$33,$C412&gt;Params!$C$22+((Params!$E$17-Params!$C$22)/(Params!$E$33-Params!$C$33))*($B412-Params!$C$33),$C412&lt;Params!$C$13+((Params!$E$17-Params!$C$13)/(Params!$E$33-Params!$C$33))*($B412-Params!$C$33))),$N$2,"")</f>
        <v/>
      </c>
      <c r="O412" s="1" t="str">
        <f>IF(AND($C412&gt;=Params!$C$13+((Params!$E$17-Params!$C$13)/(Params!$E$33-Params!$C$33))*($B412-Params!$C$33),$C412&gt;=Params!$E$17+((Params!$H$13-Params!$E$17)/(Params!$H$33-Params!$E$33))*($B412-Params!$E$33),$C412&lt;Params!$C$13+((Params!$D$9-Params!$C$13)/(Params!$D$33-Params!$C$33))*($B412-Params!$C$33),$C412&lt;Params!$D$9+((Params!$H$13-Params!$D$9)/(Params!$H$33-Params!$D$33))*($B412-Params!$D$33)),$O$2,"")</f>
        <v/>
      </c>
      <c r="P412" s="1" t="str">
        <f>IF(AND($C412&gt;=Params!$D$9+((Params!$H$13-Params!$D$9)/(Params!$H$33-Params!$D$33))*($B412-Params!$D$33),$C412&gt;=Params!$H$13+((Params!$K$9-Params!$H$13)/(Params!$K$33-Params!$H$33))*($B412-Params!$H$33),$C412&lt;Params!$D$9+((Params!$G$4-Params!$D$9)/(Params!$G$33-Params!$D$33))*($B412-Params!$D$33),$C412&lt;Params!$G$4+((Params!$K$9-Params!$G$4)/(Params!$K$33-Params!$G$33))*($B412-Params!$G$33)),$P$2,"")</f>
        <v/>
      </c>
      <c r="Q412" s="1" t="str">
        <f>IF(AND($C412&gt;=Params!$G$4+((Params!$K$9-Params!$G$4)/(Params!$K$33-Params!$G$33))*($B412-Params!$G$33),$C412&gt;Params!$K$9+((Params!$L$5-Params!$K$9)/(Params!$L$33-Params!$K$33))*($B412-Params!$K$33),$C412&lt;Params!$G$4+((Params!$L$5-Params!$G$4)/(Params!$L$33-Params!$G$33))*($B412-Params!$G$33)),$Q$2,"")</f>
        <v/>
      </c>
      <c r="R412" s="2" t="str">
        <f>IF(AND(OR($B412&lt;Params!$A$33,AND($B412&gt;=Params!$A$33,$B412&lt;Params!$C$33,$C412&gt;=Params!$A$18+((Params!$C$13-Params!$A$18)/(Params!$C$33-Params!$A$33))*($B412-Params!$A$33)),AND($B412&gt;=Params!$C$33,$B412&lt;Params!$D$33,$C412&gt;=Params!$C$13+((Params!$D$9-Params!$C$13)/(Params!$D$33-Params!$C$33))*($B412-Params!$C$33)),AND($B412&gt;=Params!$D$33,$C412&gt;=Params!$D$9+((Params!$G$4-Params!$D$9)/(Params!$G$33-Params!$D$33))*($B412-Params!$D$33))),$C412&lt;Params!$G$4,$B412&gt;0,$C412&gt;0),$R$2,"")</f>
        <v/>
      </c>
      <c r="S412" s="18" t="str">
        <f t="shared" si="6"/>
        <v>Basaltic Andesite</v>
      </c>
      <c r="T412" s="14" t="str">
        <f>IF(AND($S412&lt;&gt;$J$2,$S412&lt;&gt;$K$2,$S412&lt;&gt;$L$2),"",
IF($S412=$J$2,IF(Data!$C412&gt;=Data!$D412+2,"Hawaiite","Potassic Trachybasalt"),
IF($S412=$K$2,IF(Data!$C412&gt;=Data!$D412+2,"Mugearite","Shoshonite"),
IF($S412=$L$2,(IF(Data!$C412&gt;=Data!$D412+2,"Benmoreite","Latite")),""))))</f>
        <v/>
      </c>
    </row>
    <row r="413" spans="1:20" x14ac:dyDescent="0.2">
      <c r="A413" s="16" t="str">
        <f>Data!$A413</f>
        <v>Jendrzejewski et al 1997</v>
      </c>
      <c r="B413" s="27">
        <f>Data!$B413</f>
        <v>52</v>
      </c>
      <c r="C413" s="28">
        <f>Data!$C413+Data!$D413</f>
        <v>2.14</v>
      </c>
      <c r="D413" s="1" t="str">
        <f>IF(AND(AND($B413&gt;=Params!$A$33,$B413&lt;Params!$C$33),AND($C413&gt;=Params!$A$32,$C413&lt;Params!$A$26)),$D$2,"")</f>
        <v/>
      </c>
      <c r="E413" s="1" t="str">
        <f>IF(AND(AND($B413&gt;=Params!$C$33,$B413&lt;Params!$F$33),AND($C413&gt;=Params!$C$32,$C413&lt;Params!$C$22)),$E$2,"")</f>
        <v/>
      </c>
      <c r="F413" s="4" t="str">
        <f>IF(AND($B413&gt;=Params!$F$33,$B413&lt;Params!$J$33,$C413&lt;Params!$F$22+((Params!$J$20-Params!$F$22)/(Params!$J$33-Params!$F$33))*($B413-Params!$F$33)),$F$2,"")</f>
        <v>Basaltic Andesite</v>
      </c>
      <c r="G413" s="4" t="str">
        <f>IF(AND($B413&gt;=Params!$J$33,$B413&lt;Params!$N$33,$C413&lt;Params!$J$20+((Params!$N$18-Params!$J$20)/(Params!$N$33-Params!$J$33))*($B413-Params!$J$33)),$G$2,"")</f>
        <v/>
      </c>
      <c r="H413" s="4" t="str">
        <f>IF(AND($B413&gt;=Params!$N$33,$C413&lt;Params!$N$18+((Params!$Q$16-Params!$N$18)/(Params!$Q$33-Params!$N$33))*($B413-Params!$N$33),C$3&lt;Params!$Q$16+((Params!$S$32-Params!$Q$16)/(Params!$S$33-Params!$Q$33))*($B413-Params!$Q$33)),$H$2,"")</f>
        <v/>
      </c>
      <c r="I413" s="12" t="str">
        <f>IF(AND($B413&gt;=Params!$Q$33,$C413&gt;=Params!$Q$16+((Params!$S$32-Params!$Q$16)/(Params!$S$33-Params!$Q$33))*($B413-Params!$Q$33)),$I$2,"")</f>
        <v/>
      </c>
      <c r="J413" s="1" t="str">
        <f>IF(AND($C413&gt;=Params!$C$22,$C413&lt;Params!$C$22+((Params!$E$17-Params!$C$22)/(Params!$E$33-Params!$C$33))*($B413-Params!$C$33),$C413&lt;Params!$E$17+((Params!$F$22-Params!$E$17)/(Params!$F$33-Params!$E$33))*($B413-Params!$E$33)),$J$2,"")</f>
        <v/>
      </c>
      <c r="K413" s="1" t="str">
        <f>IF(AND($C413&gt;=Params!$E$17+((Params!$F$22-Params!$E$17)/(Params!$F$33-Params!$E$33))*($B413-Params!$E$33),$C413&gt;=Params!$F$22+((Params!$J$20-Params!$F$22)/(Params!$J$33-Params!$F$33))*($B413-Params!$F$33),$C413&lt;Params!$E$17+((Params!$H$13-Params!$E$17)/(Params!$H$33-Params!$E$33))*($B413-Params!$E$33),$C413&lt;Params!$H$13+((Params!$J$20-Params!$H$13)/(Params!$J$33-Params!$H$33))*($B413-Params!$H$33)),$K$2,"")</f>
        <v/>
      </c>
      <c r="L413" s="1" t="str">
        <f>IF(AND($C413&gt;=Params!$H$13+((Params!$J$20-Params!$H$13)/(Params!$J$33-Params!$H$33))*($B413-Params!$H$33),$C413&gt;=Params!$J$20+((Params!$N$18-Params!$J$20)/(Params!$N$33-Params!$J$33))*($B413-Params!$J$33),$C413&lt;Params!$H$13+((Params!$K$9-Params!$H$13)/(Params!$K$33-Params!$H$33))*($B413-Params!$H$33),$C413&lt;Params!$K$9+((Params!$N$18-Params!$K$9)/(Params!$N$33-Params!$K$33))*($B413-Params!$K$33)),$L$2,"")</f>
        <v/>
      </c>
      <c r="M413" s="2" t="str">
        <f>IF(AND($C413&gt;=Params!$K$9+((Params!$N$18-Params!$K$9)/(Params!$N$33-Params!$K$33))*($B413-Params!$K$33),$C413&gt;=Params!$N$18+((Params!$Q$16-Params!$N$18)/(Params!$Q$33-Params!$N443))*($B413-Params!$Q$33),$C413&lt;Params!$K$9+((Params!$L$5-Params!$K$9)/(Params!$L$33-Params!$K$33))*($B413-Params!$K$33),$C413&lt;Params!$L$5+((Params!$Q$4-Params!$L$5)/(Params!$Q$33-Params!$L$33))*($B413-Params!$L$33),$B413&lt;Params!$Q$33),$M$2,"")</f>
        <v/>
      </c>
      <c r="N413" s="3" t="str">
        <f>IF(OR(AND($C413&gt;=Params!$A$26,$B413&gt;=Params!$A$33,$B413&lt;Params!$C$33,$C413&lt;Params!$A$18+((Params!$C$13-Params!$A$18)/(Params!$C$33-Params!$A$33))*($B413-Params!$A$33)),AND($B413&gt;=Params!$C$33,$C413&gt;Params!$C$22+((Params!$E$17-Params!$C$22)/(Params!$E$33-Params!$C$33))*($B413-Params!$C$33),$C413&lt;Params!$C$13+((Params!$E$17-Params!$C$13)/(Params!$E$33-Params!$C$33))*($B413-Params!$C$33))),$N$2,"")</f>
        <v/>
      </c>
      <c r="O413" s="1" t="str">
        <f>IF(AND($C413&gt;=Params!$C$13+((Params!$E$17-Params!$C$13)/(Params!$E$33-Params!$C$33))*($B413-Params!$C$33),$C413&gt;=Params!$E$17+((Params!$H$13-Params!$E$17)/(Params!$H$33-Params!$E$33))*($B413-Params!$E$33),$C413&lt;Params!$C$13+((Params!$D$9-Params!$C$13)/(Params!$D$33-Params!$C$33))*($B413-Params!$C$33),$C413&lt;Params!$D$9+((Params!$H$13-Params!$D$9)/(Params!$H$33-Params!$D$33))*($B413-Params!$D$33)),$O$2,"")</f>
        <v/>
      </c>
      <c r="P413" s="1" t="str">
        <f>IF(AND($C413&gt;=Params!$D$9+((Params!$H$13-Params!$D$9)/(Params!$H$33-Params!$D$33))*($B413-Params!$D$33),$C413&gt;=Params!$H$13+((Params!$K$9-Params!$H$13)/(Params!$K$33-Params!$H$33))*($B413-Params!$H$33),$C413&lt;Params!$D$9+((Params!$G$4-Params!$D$9)/(Params!$G$33-Params!$D$33))*($B413-Params!$D$33),$C413&lt;Params!$G$4+((Params!$K$9-Params!$G$4)/(Params!$K$33-Params!$G$33))*($B413-Params!$G$33)),$P$2,"")</f>
        <v/>
      </c>
      <c r="Q413" s="1" t="str">
        <f>IF(AND($C413&gt;=Params!$G$4+((Params!$K$9-Params!$G$4)/(Params!$K$33-Params!$G$33))*($B413-Params!$G$33),$C413&gt;Params!$K$9+((Params!$L$5-Params!$K$9)/(Params!$L$33-Params!$K$33))*($B413-Params!$K$33),$C413&lt;Params!$G$4+((Params!$L$5-Params!$G$4)/(Params!$L$33-Params!$G$33))*($B413-Params!$G$33)),$Q$2,"")</f>
        <v/>
      </c>
      <c r="R413" s="2" t="str">
        <f>IF(AND(OR($B413&lt;Params!$A$33,AND($B413&gt;=Params!$A$33,$B413&lt;Params!$C$33,$C413&gt;=Params!$A$18+((Params!$C$13-Params!$A$18)/(Params!$C$33-Params!$A$33))*($B413-Params!$A$33)),AND($B413&gt;=Params!$C$33,$B413&lt;Params!$D$33,$C413&gt;=Params!$C$13+((Params!$D$9-Params!$C$13)/(Params!$D$33-Params!$C$33))*($B413-Params!$C$33)),AND($B413&gt;=Params!$D$33,$C413&gt;=Params!$D$9+((Params!$G$4-Params!$D$9)/(Params!$G$33-Params!$D$33))*($B413-Params!$D$33))),$C413&lt;Params!$G$4,$B413&gt;0,$C413&gt;0),$R$2,"")</f>
        <v/>
      </c>
      <c r="S413" s="18" t="str">
        <f t="shared" si="6"/>
        <v>Basaltic Andesite</v>
      </c>
      <c r="T413" s="14" t="str">
        <f>IF(AND($S413&lt;&gt;$J$2,$S413&lt;&gt;$K$2,$S413&lt;&gt;$L$2),"",
IF($S413=$J$2,IF(Data!$C413&gt;=Data!$D413+2,"Hawaiite","Potassic Trachybasalt"),
IF($S413=$K$2,IF(Data!$C413&gt;=Data!$D413+2,"Mugearite","Shoshonite"),
IF($S413=$L$2,(IF(Data!$C413&gt;=Data!$D413+2,"Benmoreite","Latite")),""))))</f>
        <v/>
      </c>
    </row>
    <row r="414" spans="1:20" x14ac:dyDescent="0.2">
      <c r="A414" s="16" t="str">
        <f>Data!$A414</f>
        <v>Jendrzejewski et al 1997</v>
      </c>
      <c r="B414" s="27">
        <f>Data!$B414</f>
        <v>52</v>
      </c>
      <c r="C414" s="28">
        <f>Data!$C414+Data!$D414</f>
        <v>2.14</v>
      </c>
      <c r="D414" s="1" t="str">
        <f>IF(AND(AND($B414&gt;=Params!$A$33,$B414&lt;Params!$C$33),AND($C414&gt;=Params!$A$32,$C414&lt;Params!$A$26)),$D$2,"")</f>
        <v/>
      </c>
      <c r="E414" s="1" t="str">
        <f>IF(AND(AND($B414&gt;=Params!$C$33,$B414&lt;Params!$F$33),AND($C414&gt;=Params!$C$32,$C414&lt;Params!$C$22)),$E$2,"")</f>
        <v/>
      </c>
      <c r="F414" s="4" t="str">
        <f>IF(AND($B414&gt;=Params!$F$33,$B414&lt;Params!$J$33,$C414&lt;Params!$F$22+((Params!$J$20-Params!$F$22)/(Params!$J$33-Params!$F$33))*($B414-Params!$F$33)),$F$2,"")</f>
        <v>Basaltic Andesite</v>
      </c>
      <c r="G414" s="4" t="str">
        <f>IF(AND($B414&gt;=Params!$J$33,$B414&lt;Params!$N$33,$C414&lt;Params!$J$20+((Params!$N$18-Params!$J$20)/(Params!$N$33-Params!$J$33))*($B414-Params!$J$33)),$G$2,"")</f>
        <v/>
      </c>
      <c r="H414" s="4" t="str">
        <f>IF(AND($B414&gt;=Params!$N$33,$C414&lt;Params!$N$18+((Params!$Q$16-Params!$N$18)/(Params!$Q$33-Params!$N$33))*($B414-Params!$N$33),C$3&lt;Params!$Q$16+((Params!$S$32-Params!$Q$16)/(Params!$S$33-Params!$Q$33))*($B414-Params!$Q$33)),$H$2,"")</f>
        <v/>
      </c>
      <c r="I414" s="12" t="str">
        <f>IF(AND($B414&gt;=Params!$Q$33,$C414&gt;=Params!$Q$16+((Params!$S$32-Params!$Q$16)/(Params!$S$33-Params!$Q$33))*($B414-Params!$Q$33)),$I$2,"")</f>
        <v/>
      </c>
      <c r="J414" s="1" t="str">
        <f>IF(AND($C414&gt;=Params!$C$22,$C414&lt;Params!$C$22+((Params!$E$17-Params!$C$22)/(Params!$E$33-Params!$C$33))*($B414-Params!$C$33),$C414&lt;Params!$E$17+((Params!$F$22-Params!$E$17)/(Params!$F$33-Params!$E$33))*($B414-Params!$E$33)),$J$2,"")</f>
        <v/>
      </c>
      <c r="K414" s="1" t="str">
        <f>IF(AND($C414&gt;=Params!$E$17+((Params!$F$22-Params!$E$17)/(Params!$F$33-Params!$E$33))*($B414-Params!$E$33),$C414&gt;=Params!$F$22+((Params!$J$20-Params!$F$22)/(Params!$J$33-Params!$F$33))*($B414-Params!$F$33),$C414&lt;Params!$E$17+((Params!$H$13-Params!$E$17)/(Params!$H$33-Params!$E$33))*($B414-Params!$E$33),$C414&lt;Params!$H$13+((Params!$J$20-Params!$H$13)/(Params!$J$33-Params!$H$33))*($B414-Params!$H$33)),$K$2,"")</f>
        <v/>
      </c>
      <c r="L414" s="1" t="str">
        <f>IF(AND($C414&gt;=Params!$H$13+((Params!$J$20-Params!$H$13)/(Params!$J$33-Params!$H$33))*($B414-Params!$H$33),$C414&gt;=Params!$J$20+((Params!$N$18-Params!$J$20)/(Params!$N$33-Params!$J$33))*($B414-Params!$J$33),$C414&lt;Params!$H$13+((Params!$K$9-Params!$H$13)/(Params!$K$33-Params!$H$33))*($B414-Params!$H$33),$C414&lt;Params!$K$9+((Params!$N$18-Params!$K$9)/(Params!$N$33-Params!$K$33))*($B414-Params!$K$33)),$L$2,"")</f>
        <v/>
      </c>
      <c r="M414" s="2" t="str">
        <f>IF(AND($C414&gt;=Params!$K$9+((Params!$N$18-Params!$K$9)/(Params!$N$33-Params!$K$33))*($B414-Params!$K$33),$C414&gt;=Params!$N$18+((Params!$Q$16-Params!$N$18)/(Params!$Q$33-Params!$N444))*($B414-Params!$Q$33),$C414&lt;Params!$K$9+((Params!$L$5-Params!$K$9)/(Params!$L$33-Params!$K$33))*($B414-Params!$K$33),$C414&lt;Params!$L$5+((Params!$Q$4-Params!$L$5)/(Params!$Q$33-Params!$L$33))*($B414-Params!$L$33),$B414&lt;Params!$Q$33),$M$2,"")</f>
        <v/>
      </c>
      <c r="N414" s="3" t="str">
        <f>IF(OR(AND($C414&gt;=Params!$A$26,$B414&gt;=Params!$A$33,$B414&lt;Params!$C$33,$C414&lt;Params!$A$18+((Params!$C$13-Params!$A$18)/(Params!$C$33-Params!$A$33))*($B414-Params!$A$33)),AND($B414&gt;=Params!$C$33,$C414&gt;Params!$C$22+((Params!$E$17-Params!$C$22)/(Params!$E$33-Params!$C$33))*($B414-Params!$C$33),$C414&lt;Params!$C$13+((Params!$E$17-Params!$C$13)/(Params!$E$33-Params!$C$33))*($B414-Params!$C$33))),$N$2,"")</f>
        <v/>
      </c>
      <c r="O414" s="1" t="str">
        <f>IF(AND($C414&gt;=Params!$C$13+((Params!$E$17-Params!$C$13)/(Params!$E$33-Params!$C$33))*($B414-Params!$C$33),$C414&gt;=Params!$E$17+((Params!$H$13-Params!$E$17)/(Params!$H$33-Params!$E$33))*($B414-Params!$E$33),$C414&lt;Params!$C$13+((Params!$D$9-Params!$C$13)/(Params!$D$33-Params!$C$33))*($B414-Params!$C$33),$C414&lt;Params!$D$9+((Params!$H$13-Params!$D$9)/(Params!$H$33-Params!$D$33))*($B414-Params!$D$33)),$O$2,"")</f>
        <v/>
      </c>
      <c r="P414" s="1" t="str">
        <f>IF(AND($C414&gt;=Params!$D$9+((Params!$H$13-Params!$D$9)/(Params!$H$33-Params!$D$33))*($B414-Params!$D$33),$C414&gt;=Params!$H$13+((Params!$K$9-Params!$H$13)/(Params!$K$33-Params!$H$33))*($B414-Params!$H$33),$C414&lt;Params!$D$9+((Params!$G$4-Params!$D$9)/(Params!$G$33-Params!$D$33))*($B414-Params!$D$33),$C414&lt;Params!$G$4+((Params!$K$9-Params!$G$4)/(Params!$K$33-Params!$G$33))*($B414-Params!$G$33)),$P$2,"")</f>
        <v/>
      </c>
      <c r="Q414" s="1" t="str">
        <f>IF(AND($C414&gt;=Params!$G$4+((Params!$K$9-Params!$G$4)/(Params!$K$33-Params!$G$33))*($B414-Params!$G$33),$C414&gt;Params!$K$9+((Params!$L$5-Params!$K$9)/(Params!$L$33-Params!$K$33))*($B414-Params!$K$33),$C414&lt;Params!$G$4+((Params!$L$5-Params!$G$4)/(Params!$L$33-Params!$G$33))*($B414-Params!$G$33)),$Q$2,"")</f>
        <v/>
      </c>
      <c r="R414" s="2" t="str">
        <f>IF(AND(OR($B414&lt;Params!$A$33,AND($B414&gt;=Params!$A$33,$B414&lt;Params!$C$33,$C414&gt;=Params!$A$18+((Params!$C$13-Params!$A$18)/(Params!$C$33-Params!$A$33))*($B414-Params!$A$33)),AND($B414&gt;=Params!$C$33,$B414&lt;Params!$D$33,$C414&gt;=Params!$C$13+((Params!$D$9-Params!$C$13)/(Params!$D$33-Params!$C$33))*($B414-Params!$C$33)),AND($B414&gt;=Params!$D$33,$C414&gt;=Params!$D$9+((Params!$G$4-Params!$D$9)/(Params!$G$33-Params!$D$33))*($B414-Params!$D$33))),$C414&lt;Params!$G$4,$B414&gt;0,$C414&gt;0),$R$2,"")</f>
        <v/>
      </c>
      <c r="S414" s="18" t="str">
        <f t="shared" si="6"/>
        <v>Basaltic Andesite</v>
      </c>
      <c r="T414" s="14" t="str">
        <f>IF(AND($S414&lt;&gt;$J$2,$S414&lt;&gt;$K$2,$S414&lt;&gt;$L$2),"",
IF($S414=$J$2,IF(Data!$C414&gt;=Data!$D414+2,"Hawaiite","Potassic Trachybasalt"),
IF($S414=$K$2,IF(Data!$C414&gt;=Data!$D414+2,"Mugearite","Shoshonite"),
IF($S414=$L$2,(IF(Data!$C414&gt;=Data!$D414+2,"Benmoreite","Latite")),""))))</f>
        <v/>
      </c>
    </row>
    <row r="415" spans="1:20" x14ac:dyDescent="0.2">
      <c r="A415" s="16" t="str">
        <f>Data!$A415</f>
        <v>Jendrzejewski et al 1997</v>
      </c>
      <c r="B415" s="27">
        <f>Data!$B415</f>
        <v>52</v>
      </c>
      <c r="C415" s="28">
        <f>Data!$C415+Data!$D415</f>
        <v>2.14</v>
      </c>
      <c r="D415" s="1" t="str">
        <f>IF(AND(AND($B415&gt;=Params!$A$33,$B415&lt;Params!$C$33),AND($C415&gt;=Params!$A$32,$C415&lt;Params!$A$26)),$D$2,"")</f>
        <v/>
      </c>
      <c r="E415" s="1" t="str">
        <f>IF(AND(AND($B415&gt;=Params!$C$33,$B415&lt;Params!$F$33),AND($C415&gt;=Params!$C$32,$C415&lt;Params!$C$22)),$E$2,"")</f>
        <v/>
      </c>
      <c r="F415" s="4" t="str">
        <f>IF(AND($B415&gt;=Params!$F$33,$B415&lt;Params!$J$33,$C415&lt;Params!$F$22+((Params!$J$20-Params!$F$22)/(Params!$J$33-Params!$F$33))*($B415-Params!$F$33)),$F$2,"")</f>
        <v>Basaltic Andesite</v>
      </c>
      <c r="G415" s="4" t="str">
        <f>IF(AND($B415&gt;=Params!$J$33,$B415&lt;Params!$N$33,$C415&lt;Params!$J$20+((Params!$N$18-Params!$J$20)/(Params!$N$33-Params!$J$33))*($B415-Params!$J$33)),$G$2,"")</f>
        <v/>
      </c>
      <c r="H415" s="4" t="str">
        <f>IF(AND($B415&gt;=Params!$N$33,$C415&lt;Params!$N$18+((Params!$Q$16-Params!$N$18)/(Params!$Q$33-Params!$N$33))*($B415-Params!$N$33),C$3&lt;Params!$Q$16+((Params!$S$32-Params!$Q$16)/(Params!$S$33-Params!$Q$33))*($B415-Params!$Q$33)),$H$2,"")</f>
        <v/>
      </c>
      <c r="I415" s="12" t="str">
        <f>IF(AND($B415&gt;=Params!$Q$33,$C415&gt;=Params!$Q$16+((Params!$S$32-Params!$Q$16)/(Params!$S$33-Params!$Q$33))*($B415-Params!$Q$33)),$I$2,"")</f>
        <v/>
      </c>
      <c r="J415" s="1" t="str">
        <f>IF(AND($C415&gt;=Params!$C$22,$C415&lt;Params!$C$22+((Params!$E$17-Params!$C$22)/(Params!$E$33-Params!$C$33))*($B415-Params!$C$33),$C415&lt;Params!$E$17+((Params!$F$22-Params!$E$17)/(Params!$F$33-Params!$E$33))*($B415-Params!$E$33)),$J$2,"")</f>
        <v/>
      </c>
      <c r="K415" s="1" t="str">
        <f>IF(AND($C415&gt;=Params!$E$17+((Params!$F$22-Params!$E$17)/(Params!$F$33-Params!$E$33))*($B415-Params!$E$33),$C415&gt;=Params!$F$22+((Params!$J$20-Params!$F$22)/(Params!$J$33-Params!$F$33))*($B415-Params!$F$33),$C415&lt;Params!$E$17+((Params!$H$13-Params!$E$17)/(Params!$H$33-Params!$E$33))*($B415-Params!$E$33),$C415&lt;Params!$H$13+((Params!$J$20-Params!$H$13)/(Params!$J$33-Params!$H$33))*($B415-Params!$H$33)),$K$2,"")</f>
        <v/>
      </c>
      <c r="L415" s="1" t="str">
        <f>IF(AND($C415&gt;=Params!$H$13+((Params!$J$20-Params!$H$13)/(Params!$J$33-Params!$H$33))*($B415-Params!$H$33),$C415&gt;=Params!$J$20+((Params!$N$18-Params!$J$20)/(Params!$N$33-Params!$J$33))*($B415-Params!$J$33),$C415&lt;Params!$H$13+((Params!$K$9-Params!$H$13)/(Params!$K$33-Params!$H$33))*($B415-Params!$H$33),$C415&lt;Params!$K$9+((Params!$N$18-Params!$K$9)/(Params!$N$33-Params!$K$33))*($B415-Params!$K$33)),$L$2,"")</f>
        <v/>
      </c>
      <c r="M415" s="2" t="str">
        <f>IF(AND($C415&gt;=Params!$K$9+((Params!$N$18-Params!$K$9)/(Params!$N$33-Params!$K$33))*($B415-Params!$K$33),$C415&gt;=Params!$N$18+((Params!$Q$16-Params!$N$18)/(Params!$Q$33-Params!$N445))*($B415-Params!$Q$33),$C415&lt;Params!$K$9+((Params!$L$5-Params!$K$9)/(Params!$L$33-Params!$K$33))*($B415-Params!$K$33),$C415&lt;Params!$L$5+((Params!$Q$4-Params!$L$5)/(Params!$Q$33-Params!$L$33))*($B415-Params!$L$33),$B415&lt;Params!$Q$33),$M$2,"")</f>
        <v/>
      </c>
      <c r="N415" s="3" t="str">
        <f>IF(OR(AND($C415&gt;=Params!$A$26,$B415&gt;=Params!$A$33,$B415&lt;Params!$C$33,$C415&lt;Params!$A$18+((Params!$C$13-Params!$A$18)/(Params!$C$33-Params!$A$33))*($B415-Params!$A$33)),AND($B415&gt;=Params!$C$33,$C415&gt;Params!$C$22+((Params!$E$17-Params!$C$22)/(Params!$E$33-Params!$C$33))*($B415-Params!$C$33),$C415&lt;Params!$C$13+((Params!$E$17-Params!$C$13)/(Params!$E$33-Params!$C$33))*($B415-Params!$C$33))),$N$2,"")</f>
        <v/>
      </c>
      <c r="O415" s="1" t="str">
        <f>IF(AND($C415&gt;=Params!$C$13+((Params!$E$17-Params!$C$13)/(Params!$E$33-Params!$C$33))*($B415-Params!$C$33),$C415&gt;=Params!$E$17+((Params!$H$13-Params!$E$17)/(Params!$H$33-Params!$E$33))*($B415-Params!$E$33),$C415&lt;Params!$C$13+((Params!$D$9-Params!$C$13)/(Params!$D$33-Params!$C$33))*($B415-Params!$C$33),$C415&lt;Params!$D$9+((Params!$H$13-Params!$D$9)/(Params!$H$33-Params!$D$33))*($B415-Params!$D$33)),$O$2,"")</f>
        <v/>
      </c>
      <c r="P415" s="1" t="str">
        <f>IF(AND($C415&gt;=Params!$D$9+((Params!$H$13-Params!$D$9)/(Params!$H$33-Params!$D$33))*($B415-Params!$D$33),$C415&gt;=Params!$H$13+((Params!$K$9-Params!$H$13)/(Params!$K$33-Params!$H$33))*($B415-Params!$H$33),$C415&lt;Params!$D$9+((Params!$G$4-Params!$D$9)/(Params!$G$33-Params!$D$33))*($B415-Params!$D$33),$C415&lt;Params!$G$4+((Params!$K$9-Params!$G$4)/(Params!$K$33-Params!$G$33))*($B415-Params!$G$33)),$P$2,"")</f>
        <v/>
      </c>
      <c r="Q415" s="1" t="str">
        <f>IF(AND($C415&gt;=Params!$G$4+((Params!$K$9-Params!$G$4)/(Params!$K$33-Params!$G$33))*($B415-Params!$G$33),$C415&gt;Params!$K$9+((Params!$L$5-Params!$K$9)/(Params!$L$33-Params!$K$33))*($B415-Params!$K$33),$C415&lt;Params!$G$4+((Params!$L$5-Params!$G$4)/(Params!$L$33-Params!$G$33))*($B415-Params!$G$33)),$Q$2,"")</f>
        <v/>
      </c>
      <c r="R415" s="2" t="str">
        <f>IF(AND(OR($B415&lt;Params!$A$33,AND($B415&gt;=Params!$A$33,$B415&lt;Params!$C$33,$C415&gt;=Params!$A$18+((Params!$C$13-Params!$A$18)/(Params!$C$33-Params!$A$33))*($B415-Params!$A$33)),AND($B415&gt;=Params!$C$33,$B415&lt;Params!$D$33,$C415&gt;=Params!$C$13+((Params!$D$9-Params!$C$13)/(Params!$D$33-Params!$C$33))*($B415-Params!$C$33)),AND($B415&gt;=Params!$D$33,$C415&gt;=Params!$D$9+((Params!$G$4-Params!$D$9)/(Params!$G$33-Params!$D$33))*($B415-Params!$D$33))),$C415&lt;Params!$G$4,$B415&gt;0,$C415&gt;0),$R$2,"")</f>
        <v/>
      </c>
      <c r="S415" s="18" t="str">
        <f t="shared" si="6"/>
        <v>Basaltic Andesite</v>
      </c>
      <c r="T415" s="14" t="str">
        <f>IF(AND($S415&lt;&gt;$J$2,$S415&lt;&gt;$K$2,$S415&lt;&gt;$L$2),"",
IF($S415=$J$2,IF(Data!$C415&gt;=Data!$D415+2,"Hawaiite","Potassic Trachybasalt"),
IF($S415=$K$2,IF(Data!$C415&gt;=Data!$D415+2,"Mugearite","Shoshonite"),
IF($S415=$L$2,(IF(Data!$C415&gt;=Data!$D415+2,"Benmoreite","Latite")),""))))</f>
        <v/>
      </c>
    </row>
    <row r="416" spans="1:20" x14ac:dyDescent="0.2">
      <c r="A416" s="16" t="str">
        <f>Data!$A416</f>
        <v>Iacono-Marziano H2O-CO2</v>
      </c>
      <c r="B416" s="27">
        <f>Data!$B416</f>
        <v>52.006095214075323</v>
      </c>
      <c r="C416" s="28">
        <f>Data!$C416+Data!$D416</f>
        <v>8.0715290561084476</v>
      </c>
      <c r="D416" s="1" t="str">
        <f>IF(AND(AND($B416&gt;=Params!$A$33,$B416&lt;Params!$C$33),AND($C416&gt;=Params!$A$32,$C416&lt;Params!$A$26)),$D$2,"")</f>
        <v/>
      </c>
      <c r="E416" s="1" t="str">
        <f>IF(AND(AND($B416&gt;=Params!$C$33,$B416&lt;Params!$F$33),AND($C416&gt;=Params!$C$32,$C416&lt;Params!$C$22)),$E$2,"")</f>
        <v/>
      </c>
      <c r="F416" s="4" t="str">
        <f>IF(AND($B416&gt;=Params!$F$33,$B416&lt;Params!$J$33,$C416&lt;Params!$F$22+((Params!$J$20-Params!$F$22)/(Params!$J$33-Params!$F$33))*($B416-Params!$F$33)),$F$2,"")</f>
        <v/>
      </c>
      <c r="G416" s="4" t="str">
        <f>IF(AND($B416&gt;=Params!$J$33,$B416&lt;Params!$N$33,$C416&lt;Params!$J$20+((Params!$N$18-Params!$J$20)/(Params!$N$33-Params!$J$33))*($B416-Params!$J$33)),$G$2,"")</f>
        <v/>
      </c>
      <c r="H416" s="4" t="str">
        <f>IF(AND($B416&gt;=Params!$N$33,$C416&lt;Params!$N$18+((Params!$Q$16-Params!$N$18)/(Params!$Q$33-Params!$N$33))*($B416-Params!$N$33),C$3&lt;Params!$Q$16+((Params!$S$32-Params!$Q$16)/(Params!$S$33-Params!$Q$33))*($B416-Params!$Q$33)),$H$2,"")</f>
        <v/>
      </c>
      <c r="I416" s="12" t="str">
        <f>IF(AND($B416&gt;=Params!$Q$33,$C416&gt;=Params!$Q$16+((Params!$S$32-Params!$Q$16)/(Params!$S$33-Params!$Q$33))*($B416-Params!$Q$33)),$I$2,"")</f>
        <v/>
      </c>
      <c r="J416" s="1" t="str">
        <f>IF(AND($C416&gt;=Params!$C$22,$C416&lt;Params!$C$22+((Params!$E$17-Params!$C$22)/(Params!$E$33-Params!$C$33))*($B416-Params!$C$33),$C416&lt;Params!$E$17+((Params!$F$22-Params!$E$17)/(Params!$F$33-Params!$E$33))*($B416-Params!$E$33)),$J$2,"")</f>
        <v/>
      </c>
      <c r="K416" s="1" t="str">
        <f>IF(AND($C416&gt;=Params!$E$17+((Params!$F$22-Params!$E$17)/(Params!$F$33-Params!$E$33))*($B416-Params!$E$33),$C416&gt;=Params!$F$22+((Params!$J$20-Params!$F$22)/(Params!$J$33-Params!$F$33))*($B416-Params!$F$33),$C416&lt;Params!$E$17+((Params!$H$13-Params!$E$17)/(Params!$H$33-Params!$E$33))*($B416-Params!$E$33),$C416&lt;Params!$H$13+((Params!$J$20-Params!$H$13)/(Params!$J$33-Params!$H$33))*($B416-Params!$H$33)),$K$2,"")</f>
        <v>Basaltic TrachyAndesite</v>
      </c>
      <c r="L416" s="1" t="str">
        <f>IF(AND($C416&gt;=Params!$H$13+((Params!$J$20-Params!$H$13)/(Params!$J$33-Params!$H$33))*($B416-Params!$H$33),$C416&gt;=Params!$J$20+((Params!$N$18-Params!$J$20)/(Params!$N$33-Params!$J$33))*($B416-Params!$J$33),$C416&lt;Params!$H$13+((Params!$K$9-Params!$H$13)/(Params!$K$33-Params!$H$33))*($B416-Params!$H$33),$C416&lt;Params!$K$9+((Params!$N$18-Params!$K$9)/(Params!$N$33-Params!$K$33))*($B416-Params!$K$33)),$L$2,"")</f>
        <v/>
      </c>
      <c r="M416" s="2" t="str">
        <f>IF(AND($C416&gt;=Params!$K$9+((Params!$N$18-Params!$K$9)/(Params!$N$33-Params!$K$33))*($B416-Params!$K$33),$C416&gt;=Params!$N$18+((Params!$Q$16-Params!$N$18)/(Params!$Q$33-Params!$N446))*($B416-Params!$Q$33),$C416&lt;Params!$K$9+((Params!$L$5-Params!$K$9)/(Params!$L$33-Params!$K$33))*($B416-Params!$K$33),$C416&lt;Params!$L$5+((Params!$Q$4-Params!$L$5)/(Params!$Q$33-Params!$L$33))*($B416-Params!$L$33),$B416&lt;Params!$Q$33),$M$2,"")</f>
        <v/>
      </c>
      <c r="N416" s="3" t="str">
        <f>IF(OR(AND($C416&gt;=Params!$A$26,$B416&gt;=Params!$A$33,$B416&lt;Params!$C$33,$C416&lt;Params!$A$18+((Params!$C$13-Params!$A$18)/(Params!$C$33-Params!$A$33))*($B416-Params!$A$33)),AND($B416&gt;=Params!$C$33,$C416&gt;Params!$C$22+((Params!$E$17-Params!$C$22)/(Params!$E$33-Params!$C$33))*($B416-Params!$C$33),$C416&lt;Params!$C$13+((Params!$E$17-Params!$C$13)/(Params!$E$33-Params!$C$33))*($B416-Params!$C$33))),$N$2,"")</f>
        <v/>
      </c>
      <c r="O416" s="1" t="str">
        <f>IF(AND($C416&gt;=Params!$C$13+((Params!$E$17-Params!$C$13)/(Params!$E$33-Params!$C$33))*($B416-Params!$C$33),$C416&gt;=Params!$E$17+((Params!$H$13-Params!$E$17)/(Params!$H$33-Params!$E$33))*($B416-Params!$E$33),$C416&lt;Params!$C$13+((Params!$D$9-Params!$C$13)/(Params!$D$33-Params!$C$33))*($B416-Params!$C$33),$C416&lt;Params!$D$9+((Params!$H$13-Params!$D$9)/(Params!$H$33-Params!$D$33))*($B416-Params!$D$33)),$O$2,"")</f>
        <v/>
      </c>
      <c r="P416" s="1" t="str">
        <f>IF(AND($C416&gt;=Params!$D$9+((Params!$H$13-Params!$D$9)/(Params!$H$33-Params!$D$33))*($B416-Params!$D$33),$C416&gt;=Params!$H$13+((Params!$K$9-Params!$H$13)/(Params!$K$33-Params!$H$33))*($B416-Params!$H$33),$C416&lt;Params!$D$9+((Params!$G$4-Params!$D$9)/(Params!$G$33-Params!$D$33))*($B416-Params!$D$33),$C416&lt;Params!$G$4+((Params!$K$9-Params!$G$4)/(Params!$K$33-Params!$G$33))*($B416-Params!$G$33)),$P$2,"")</f>
        <v/>
      </c>
      <c r="Q416" s="1" t="str">
        <f>IF(AND($C416&gt;=Params!$G$4+((Params!$K$9-Params!$G$4)/(Params!$K$33-Params!$G$33))*($B416-Params!$G$33),$C416&gt;Params!$K$9+((Params!$L$5-Params!$K$9)/(Params!$L$33-Params!$K$33))*($B416-Params!$K$33),$C416&lt;Params!$G$4+((Params!$L$5-Params!$G$4)/(Params!$L$33-Params!$G$33))*($B416-Params!$G$33)),$Q$2,"")</f>
        <v/>
      </c>
      <c r="R416" s="2" t="str">
        <f>IF(AND(OR($B416&lt;Params!$A$33,AND($B416&gt;=Params!$A$33,$B416&lt;Params!$C$33,$C416&gt;=Params!$A$18+((Params!$C$13-Params!$A$18)/(Params!$C$33-Params!$A$33))*($B416-Params!$A$33)),AND($B416&gt;=Params!$C$33,$B416&lt;Params!$D$33,$C416&gt;=Params!$C$13+((Params!$D$9-Params!$C$13)/(Params!$D$33-Params!$C$33))*($B416-Params!$C$33)),AND($B416&gt;=Params!$D$33,$C416&gt;=Params!$D$9+((Params!$G$4-Params!$D$9)/(Params!$G$33-Params!$D$33))*($B416-Params!$D$33))),$C416&lt;Params!$G$4,$B416&gt;0,$C416&gt;0),$R$2,"")</f>
        <v/>
      </c>
      <c r="S416" s="18" t="str">
        <f t="shared" si="6"/>
        <v>Basaltic TrachyAndesite</v>
      </c>
      <c r="T416" s="14" t="str">
        <f>IF(AND($S416&lt;&gt;$J$2,$S416&lt;&gt;$K$2,$S416&lt;&gt;$L$2),"",
IF($S416=$J$2,IF(Data!$C416&gt;=Data!$D416+2,"Hawaiite","Potassic Trachybasalt"),
IF($S416=$K$2,IF(Data!$C416&gt;=Data!$D416+2,"Mugearite","Shoshonite"),
IF($S416=$L$2,(IF(Data!$C416&gt;=Data!$D416+2,"Benmoreite","Latite")),""))))</f>
        <v>Shoshonite</v>
      </c>
    </row>
    <row r="417" spans="1:20" x14ac:dyDescent="0.2">
      <c r="A417" s="16" t="str">
        <f>Data!$A417</f>
        <v>Iacono-Marziano H2O-CO2</v>
      </c>
      <c r="B417" s="27">
        <f>Data!$B417</f>
        <v>52.006095214075323</v>
      </c>
      <c r="C417" s="28">
        <f>Data!$C417+Data!$D417</f>
        <v>8.0715290561084476</v>
      </c>
      <c r="D417" s="1" t="str">
        <f>IF(AND(AND($B417&gt;=Params!$A$33,$B417&lt;Params!$C$33),AND($C417&gt;=Params!$A$32,$C417&lt;Params!$A$26)),$D$2,"")</f>
        <v/>
      </c>
      <c r="E417" s="1" t="str">
        <f>IF(AND(AND($B417&gt;=Params!$C$33,$B417&lt;Params!$F$33),AND($C417&gt;=Params!$C$32,$C417&lt;Params!$C$22)),$E$2,"")</f>
        <v/>
      </c>
      <c r="F417" s="4" t="str">
        <f>IF(AND($B417&gt;=Params!$F$33,$B417&lt;Params!$J$33,$C417&lt;Params!$F$22+((Params!$J$20-Params!$F$22)/(Params!$J$33-Params!$F$33))*($B417-Params!$F$33)),$F$2,"")</f>
        <v/>
      </c>
      <c r="G417" s="4" t="str">
        <f>IF(AND($B417&gt;=Params!$J$33,$B417&lt;Params!$N$33,$C417&lt;Params!$J$20+((Params!$N$18-Params!$J$20)/(Params!$N$33-Params!$J$33))*($B417-Params!$J$33)),$G$2,"")</f>
        <v/>
      </c>
      <c r="H417" s="4" t="str">
        <f>IF(AND($B417&gt;=Params!$N$33,$C417&lt;Params!$N$18+((Params!$Q$16-Params!$N$18)/(Params!$Q$33-Params!$N$33))*($B417-Params!$N$33),C$3&lt;Params!$Q$16+((Params!$S$32-Params!$Q$16)/(Params!$S$33-Params!$Q$33))*($B417-Params!$Q$33)),$H$2,"")</f>
        <v/>
      </c>
      <c r="I417" s="12" t="str">
        <f>IF(AND($B417&gt;=Params!$Q$33,$C417&gt;=Params!$Q$16+((Params!$S$32-Params!$Q$16)/(Params!$S$33-Params!$Q$33))*($B417-Params!$Q$33)),$I$2,"")</f>
        <v/>
      </c>
      <c r="J417" s="1" t="str">
        <f>IF(AND($C417&gt;=Params!$C$22,$C417&lt;Params!$C$22+((Params!$E$17-Params!$C$22)/(Params!$E$33-Params!$C$33))*($B417-Params!$C$33),$C417&lt;Params!$E$17+((Params!$F$22-Params!$E$17)/(Params!$F$33-Params!$E$33))*($B417-Params!$E$33)),$J$2,"")</f>
        <v/>
      </c>
      <c r="K417" s="1" t="str">
        <f>IF(AND($C417&gt;=Params!$E$17+((Params!$F$22-Params!$E$17)/(Params!$F$33-Params!$E$33))*($B417-Params!$E$33),$C417&gt;=Params!$F$22+((Params!$J$20-Params!$F$22)/(Params!$J$33-Params!$F$33))*($B417-Params!$F$33),$C417&lt;Params!$E$17+((Params!$H$13-Params!$E$17)/(Params!$H$33-Params!$E$33))*($B417-Params!$E$33),$C417&lt;Params!$H$13+((Params!$J$20-Params!$H$13)/(Params!$J$33-Params!$H$33))*($B417-Params!$H$33)),$K$2,"")</f>
        <v>Basaltic TrachyAndesite</v>
      </c>
      <c r="L417" s="1" t="str">
        <f>IF(AND($C417&gt;=Params!$H$13+((Params!$J$20-Params!$H$13)/(Params!$J$33-Params!$H$33))*($B417-Params!$H$33),$C417&gt;=Params!$J$20+((Params!$N$18-Params!$J$20)/(Params!$N$33-Params!$J$33))*($B417-Params!$J$33),$C417&lt;Params!$H$13+((Params!$K$9-Params!$H$13)/(Params!$K$33-Params!$H$33))*($B417-Params!$H$33),$C417&lt;Params!$K$9+((Params!$N$18-Params!$K$9)/(Params!$N$33-Params!$K$33))*($B417-Params!$K$33)),$L$2,"")</f>
        <v/>
      </c>
      <c r="M417" s="2" t="str">
        <f>IF(AND($C417&gt;=Params!$K$9+((Params!$N$18-Params!$K$9)/(Params!$N$33-Params!$K$33))*($B417-Params!$K$33),$C417&gt;=Params!$N$18+((Params!$Q$16-Params!$N$18)/(Params!$Q$33-Params!$N447))*($B417-Params!$Q$33),$C417&lt;Params!$K$9+((Params!$L$5-Params!$K$9)/(Params!$L$33-Params!$K$33))*($B417-Params!$K$33),$C417&lt;Params!$L$5+((Params!$Q$4-Params!$L$5)/(Params!$Q$33-Params!$L$33))*($B417-Params!$L$33),$B417&lt;Params!$Q$33),$M$2,"")</f>
        <v/>
      </c>
      <c r="N417" s="3" t="str">
        <f>IF(OR(AND($C417&gt;=Params!$A$26,$B417&gt;=Params!$A$33,$B417&lt;Params!$C$33,$C417&lt;Params!$A$18+((Params!$C$13-Params!$A$18)/(Params!$C$33-Params!$A$33))*($B417-Params!$A$33)),AND($B417&gt;=Params!$C$33,$C417&gt;Params!$C$22+((Params!$E$17-Params!$C$22)/(Params!$E$33-Params!$C$33))*($B417-Params!$C$33),$C417&lt;Params!$C$13+((Params!$E$17-Params!$C$13)/(Params!$E$33-Params!$C$33))*($B417-Params!$C$33))),$N$2,"")</f>
        <v/>
      </c>
      <c r="O417" s="1" t="str">
        <f>IF(AND($C417&gt;=Params!$C$13+((Params!$E$17-Params!$C$13)/(Params!$E$33-Params!$C$33))*($B417-Params!$C$33),$C417&gt;=Params!$E$17+((Params!$H$13-Params!$E$17)/(Params!$H$33-Params!$E$33))*($B417-Params!$E$33),$C417&lt;Params!$C$13+((Params!$D$9-Params!$C$13)/(Params!$D$33-Params!$C$33))*($B417-Params!$C$33),$C417&lt;Params!$D$9+((Params!$H$13-Params!$D$9)/(Params!$H$33-Params!$D$33))*($B417-Params!$D$33)),$O$2,"")</f>
        <v/>
      </c>
      <c r="P417" s="1" t="str">
        <f>IF(AND($C417&gt;=Params!$D$9+((Params!$H$13-Params!$D$9)/(Params!$H$33-Params!$D$33))*($B417-Params!$D$33),$C417&gt;=Params!$H$13+((Params!$K$9-Params!$H$13)/(Params!$K$33-Params!$H$33))*($B417-Params!$H$33),$C417&lt;Params!$D$9+((Params!$G$4-Params!$D$9)/(Params!$G$33-Params!$D$33))*($B417-Params!$D$33),$C417&lt;Params!$G$4+((Params!$K$9-Params!$G$4)/(Params!$K$33-Params!$G$33))*($B417-Params!$G$33)),$P$2,"")</f>
        <v/>
      </c>
      <c r="Q417" s="1" t="str">
        <f>IF(AND($C417&gt;=Params!$G$4+((Params!$K$9-Params!$G$4)/(Params!$K$33-Params!$G$33))*($B417-Params!$G$33),$C417&gt;Params!$K$9+((Params!$L$5-Params!$K$9)/(Params!$L$33-Params!$K$33))*($B417-Params!$K$33),$C417&lt;Params!$G$4+((Params!$L$5-Params!$G$4)/(Params!$L$33-Params!$G$33))*($B417-Params!$G$33)),$Q$2,"")</f>
        <v/>
      </c>
      <c r="R417" s="2" t="str">
        <f>IF(AND(OR($B417&lt;Params!$A$33,AND($B417&gt;=Params!$A$33,$B417&lt;Params!$C$33,$C417&gt;=Params!$A$18+((Params!$C$13-Params!$A$18)/(Params!$C$33-Params!$A$33))*($B417-Params!$A$33)),AND($B417&gt;=Params!$C$33,$B417&lt;Params!$D$33,$C417&gt;=Params!$C$13+((Params!$D$9-Params!$C$13)/(Params!$D$33-Params!$C$33))*($B417-Params!$C$33)),AND($B417&gt;=Params!$D$33,$C417&gt;=Params!$D$9+((Params!$G$4-Params!$D$9)/(Params!$G$33-Params!$D$33))*($B417-Params!$D$33))),$C417&lt;Params!$G$4,$B417&gt;0,$C417&gt;0),$R$2,"")</f>
        <v/>
      </c>
      <c r="S417" s="18" t="str">
        <f t="shared" si="6"/>
        <v>Basaltic TrachyAndesite</v>
      </c>
      <c r="T417" s="14" t="str">
        <f>IF(AND($S417&lt;&gt;$J$2,$S417&lt;&gt;$K$2,$S417&lt;&gt;$L$2),"",
IF($S417=$J$2,IF(Data!$C417&gt;=Data!$D417+2,"Hawaiite","Potassic Trachybasalt"),
IF($S417=$K$2,IF(Data!$C417&gt;=Data!$D417+2,"Mugearite","Shoshonite"),
IF($S417=$L$2,(IF(Data!$C417&gt;=Data!$D417+2,"Benmoreite","Latite")),""))))</f>
        <v>Shoshonite</v>
      </c>
    </row>
    <row r="418" spans="1:20" x14ac:dyDescent="0.2">
      <c r="A418" s="16" t="str">
        <f>Data!$A418</f>
        <v>SU-1</v>
      </c>
      <c r="B418" s="27">
        <f>Data!$B418</f>
        <v>52.63</v>
      </c>
      <c r="C418" s="28">
        <f>Data!$C418+Data!$D418</f>
        <v>4.71</v>
      </c>
      <c r="D418" s="1" t="str">
        <f>IF(AND(AND($B418&gt;=Params!$A$33,$B418&lt;Params!$C$33),AND($C418&gt;=Params!$A$32,$C418&lt;Params!$A$26)),$D$2,"")</f>
        <v/>
      </c>
      <c r="E418" s="1" t="str">
        <f>IF(AND(AND($B418&gt;=Params!$C$33,$B418&lt;Params!$F$33),AND($C418&gt;=Params!$C$32,$C418&lt;Params!$C$22)),$E$2,"")</f>
        <v/>
      </c>
      <c r="F418" s="4" t="str">
        <f>IF(AND($B418&gt;=Params!$F$33,$B418&lt;Params!$J$33,$C418&lt;Params!$F$22+((Params!$J$20-Params!$F$22)/(Params!$J$33-Params!$F$33))*($B418-Params!$F$33)),$F$2,"")</f>
        <v>Basaltic Andesite</v>
      </c>
      <c r="G418" s="4" t="str">
        <f>IF(AND($B418&gt;=Params!$J$33,$B418&lt;Params!$N$33,$C418&lt;Params!$J$20+((Params!$N$18-Params!$J$20)/(Params!$N$33-Params!$J$33))*($B418-Params!$J$33)),$G$2,"")</f>
        <v/>
      </c>
      <c r="H418" s="4" t="str">
        <f>IF(AND($B418&gt;=Params!$N$33,$C418&lt;Params!$N$18+((Params!$Q$16-Params!$N$18)/(Params!$Q$33-Params!$N$33))*($B418-Params!$N$33),C$3&lt;Params!$Q$16+((Params!$S$32-Params!$Q$16)/(Params!$S$33-Params!$Q$33))*($B418-Params!$Q$33)),$H$2,"")</f>
        <v/>
      </c>
      <c r="I418" s="12" t="str">
        <f>IF(AND($B418&gt;=Params!$Q$33,$C418&gt;=Params!$Q$16+((Params!$S$32-Params!$Q$16)/(Params!$S$33-Params!$Q$33))*($B418-Params!$Q$33)),$I$2,"")</f>
        <v/>
      </c>
      <c r="J418" s="1" t="str">
        <f>IF(AND($C418&gt;=Params!$C$22,$C418&lt;Params!$C$22+((Params!$E$17-Params!$C$22)/(Params!$E$33-Params!$C$33))*($B418-Params!$C$33),$C418&lt;Params!$E$17+((Params!$F$22-Params!$E$17)/(Params!$F$33-Params!$E$33))*($B418-Params!$E$33)),$J$2,"")</f>
        <v/>
      </c>
      <c r="K418" s="1" t="str">
        <f>IF(AND($C418&gt;=Params!$E$17+((Params!$F$22-Params!$E$17)/(Params!$F$33-Params!$E$33))*($B418-Params!$E$33),$C418&gt;=Params!$F$22+((Params!$J$20-Params!$F$22)/(Params!$J$33-Params!$F$33))*($B418-Params!$F$33),$C418&lt;Params!$E$17+((Params!$H$13-Params!$E$17)/(Params!$H$33-Params!$E$33))*($B418-Params!$E$33),$C418&lt;Params!$H$13+((Params!$J$20-Params!$H$13)/(Params!$J$33-Params!$H$33))*($B418-Params!$H$33)),$K$2,"")</f>
        <v/>
      </c>
      <c r="L418" s="1" t="str">
        <f>IF(AND($C418&gt;=Params!$H$13+((Params!$J$20-Params!$H$13)/(Params!$J$33-Params!$H$33))*($B418-Params!$H$33),$C418&gt;=Params!$J$20+((Params!$N$18-Params!$J$20)/(Params!$N$33-Params!$J$33))*($B418-Params!$J$33),$C418&lt;Params!$H$13+((Params!$K$9-Params!$H$13)/(Params!$K$33-Params!$H$33))*($B418-Params!$H$33),$C418&lt;Params!$K$9+((Params!$N$18-Params!$K$9)/(Params!$N$33-Params!$K$33))*($B418-Params!$K$33)),$L$2,"")</f>
        <v/>
      </c>
      <c r="M418" s="2" t="str">
        <f>IF(AND($C418&gt;=Params!$K$9+((Params!$N$18-Params!$K$9)/(Params!$N$33-Params!$K$33))*($B418-Params!$K$33),$C418&gt;=Params!$N$18+((Params!$Q$16-Params!$N$18)/(Params!$Q$33-Params!$N448))*($B418-Params!$Q$33),$C418&lt;Params!$K$9+((Params!$L$5-Params!$K$9)/(Params!$L$33-Params!$K$33))*($B418-Params!$K$33),$C418&lt;Params!$L$5+((Params!$Q$4-Params!$L$5)/(Params!$Q$33-Params!$L$33))*($B418-Params!$L$33),$B418&lt;Params!$Q$33),$M$2,"")</f>
        <v/>
      </c>
      <c r="N418" s="3" t="str">
        <f>IF(OR(AND($C418&gt;=Params!$A$26,$B418&gt;=Params!$A$33,$B418&lt;Params!$C$33,$C418&lt;Params!$A$18+((Params!$C$13-Params!$A$18)/(Params!$C$33-Params!$A$33))*($B418-Params!$A$33)),AND($B418&gt;=Params!$C$33,$C418&gt;Params!$C$22+((Params!$E$17-Params!$C$22)/(Params!$E$33-Params!$C$33))*($B418-Params!$C$33),$C418&lt;Params!$C$13+((Params!$E$17-Params!$C$13)/(Params!$E$33-Params!$C$33))*($B418-Params!$C$33))),$N$2,"")</f>
        <v/>
      </c>
      <c r="O418" s="1" t="str">
        <f>IF(AND($C418&gt;=Params!$C$13+((Params!$E$17-Params!$C$13)/(Params!$E$33-Params!$C$33))*($B418-Params!$C$33),$C418&gt;=Params!$E$17+((Params!$H$13-Params!$E$17)/(Params!$H$33-Params!$E$33))*($B418-Params!$E$33),$C418&lt;Params!$C$13+((Params!$D$9-Params!$C$13)/(Params!$D$33-Params!$C$33))*($B418-Params!$C$33),$C418&lt;Params!$D$9+((Params!$H$13-Params!$D$9)/(Params!$H$33-Params!$D$33))*($B418-Params!$D$33)),$O$2,"")</f>
        <v/>
      </c>
      <c r="P418" s="1" t="str">
        <f>IF(AND($C418&gt;=Params!$D$9+((Params!$H$13-Params!$D$9)/(Params!$H$33-Params!$D$33))*($B418-Params!$D$33),$C418&gt;=Params!$H$13+((Params!$K$9-Params!$H$13)/(Params!$K$33-Params!$H$33))*($B418-Params!$H$33),$C418&lt;Params!$D$9+((Params!$G$4-Params!$D$9)/(Params!$G$33-Params!$D$33))*($B418-Params!$D$33),$C418&lt;Params!$G$4+((Params!$K$9-Params!$G$4)/(Params!$K$33-Params!$G$33))*($B418-Params!$G$33)),$P$2,"")</f>
        <v/>
      </c>
      <c r="Q418" s="1" t="str">
        <f>IF(AND($C418&gt;=Params!$G$4+((Params!$K$9-Params!$G$4)/(Params!$K$33-Params!$G$33))*($B418-Params!$G$33),$C418&gt;Params!$K$9+((Params!$L$5-Params!$K$9)/(Params!$L$33-Params!$K$33))*($B418-Params!$K$33),$C418&lt;Params!$G$4+((Params!$L$5-Params!$G$4)/(Params!$L$33-Params!$G$33))*($B418-Params!$G$33)),$Q$2,"")</f>
        <v/>
      </c>
      <c r="R418" s="2" t="str">
        <f>IF(AND(OR($B418&lt;Params!$A$33,AND($B418&gt;=Params!$A$33,$B418&lt;Params!$C$33,$C418&gt;=Params!$A$18+((Params!$C$13-Params!$A$18)/(Params!$C$33-Params!$A$33))*($B418-Params!$A$33)),AND($B418&gt;=Params!$C$33,$B418&lt;Params!$D$33,$C418&gt;=Params!$C$13+((Params!$D$9-Params!$C$13)/(Params!$D$33-Params!$C$33))*($B418-Params!$C$33)),AND($B418&gt;=Params!$D$33,$C418&gt;=Params!$D$9+((Params!$G$4-Params!$D$9)/(Params!$G$33-Params!$D$33))*($B418-Params!$D$33))),$C418&lt;Params!$G$4,$B418&gt;0,$C418&gt;0),$R$2,"")</f>
        <v/>
      </c>
      <c r="S418" s="18" t="str">
        <f t="shared" si="6"/>
        <v>Basaltic Andesite</v>
      </c>
      <c r="T418" s="14" t="str">
        <f>IF(AND($S418&lt;&gt;$J$2,$S418&lt;&gt;$K$2,$S418&lt;&gt;$L$2),"",
IF($S418=$J$2,IF(Data!$C418&gt;=Data!$D418+2,"Hawaiite","Potassic Trachybasalt"),
IF($S418=$K$2,IF(Data!$C418&gt;=Data!$D418+2,"Mugearite","Shoshonite"),
IF($S418=$L$2,(IF(Data!$C418&gt;=Data!$D418+2,"Benmoreite","Latite")),""))))</f>
        <v/>
      </c>
    </row>
    <row r="419" spans="1:20" x14ac:dyDescent="0.2">
      <c r="A419" s="16" t="str">
        <f>Data!$A419</f>
        <v>SU-2</v>
      </c>
      <c r="B419" s="27">
        <f>Data!$B419</f>
        <v>52.82</v>
      </c>
      <c r="C419" s="28">
        <f>Data!$C419+Data!$D419</f>
        <v>4.7799999999999994</v>
      </c>
      <c r="D419" s="1" t="str">
        <f>IF(AND(AND($B419&gt;=Params!$A$33,$B419&lt;Params!$C$33),AND($C419&gt;=Params!$A$32,$C419&lt;Params!$A$26)),$D$2,"")</f>
        <v/>
      </c>
      <c r="E419" s="1" t="str">
        <f>IF(AND(AND($B419&gt;=Params!$C$33,$B419&lt;Params!$F$33),AND($C419&gt;=Params!$C$32,$C419&lt;Params!$C$22)),$E$2,"")</f>
        <v/>
      </c>
      <c r="F419" s="4" t="str">
        <f>IF(AND($B419&gt;=Params!$F$33,$B419&lt;Params!$J$33,$C419&lt;Params!$F$22+((Params!$J$20-Params!$F$22)/(Params!$J$33-Params!$F$33))*($B419-Params!$F$33)),$F$2,"")</f>
        <v>Basaltic Andesite</v>
      </c>
      <c r="G419" s="4" t="str">
        <f>IF(AND($B419&gt;=Params!$J$33,$B419&lt;Params!$N$33,$C419&lt;Params!$J$20+((Params!$N$18-Params!$J$20)/(Params!$N$33-Params!$J$33))*($B419-Params!$J$33)),$G$2,"")</f>
        <v/>
      </c>
      <c r="H419" s="4" t="str">
        <f>IF(AND($B419&gt;=Params!$N$33,$C419&lt;Params!$N$18+((Params!$Q$16-Params!$N$18)/(Params!$Q$33-Params!$N$33))*($B419-Params!$N$33),C$3&lt;Params!$Q$16+((Params!$S$32-Params!$Q$16)/(Params!$S$33-Params!$Q$33))*($B419-Params!$Q$33)),$H$2,"")</f>
        <v/>
      </c>
      <c r="I419" s="12" t="str">
        <f>IF(AND($B419&gt;=Params!$Q$33,$C419&gt;=Params!$Q$16+((Params!$S$32-Params!$Q$16)/(Params!$S$33-Params!$Q$33))*($B419-Params!$Q$33)),$I$2,"")</f>
        <v/>
      </c>
      <c r="J419" s="1" t="str">
        <f>IF(AND($C419&gt;=Params!$C$22,$C419&lt;Params!$C$22+((Params!$E$17-Params!$C$22)/(Params!$E$33-Params!$C$33))*($B419-Params!$C$33),$C419&lt;Params!$E$17+((Params!$F$22-Params!$E$17)/(Params!$F$33-Params!$E$33))*($B419-Params!$E$33)),$J$2,"")</f>
        <v/>
      </c>
      <c r="K419" s="1" t="str">
        <f>IF(AND($C419&gt;=Params!$E$17+((Params!$F$22-Params!$E$17)/(Params!$F$33-Params!$E$33))*($B419-Params!$E$33),$C419&gt;=Params!$F$22+((Params!$J$20-Params!$F$22)/(Params!$J$33-Params!$F$33))*($B419-Params!$F$33),$C419&lt;Params!$E$17+((Params!$H$13-Params!$E$17)/(Params!$H$33-Params!$E$33))*($B419-Params!$E$33),$C419&lt;Params!$H$13+((Params!$J$20-Params!$H$13)/(Params!$J$33-Params!$H$33))*($B419-Params!$H$33)),$K$2,"")</f>
        <v/>
      </c>
      <c r="L419" s="1" t="str">
        <f>IF(AND($C419&gt;=Params!$H$13+((Params!$J$20-Params!$H$13)/(Params!$J$33-Params!$H$33))*($B419-Params!$H$33),$C419&gt;=Params!$J$20+((Params!$N$18-Params!$J$20)/(Params!$N$33-Params!$J$33))*($B419-Params!$J$33),$C419&lt;Params!$H$13+((Params!$K$9-Params!$H$13)/(Params!$K$33-Params!$H$33))*($B419-Params!$H$33),$C419&lt;Params!$K$9+((Params!$N$18-Params!$K$9)/(Params!$N$33-Params!$K$33))*($B419-Params!$K$33)),$L$2,"")</f>
        <v/>
      </c>
      <c r="M419" s="2" t="str">
        <f>IF(AND($C419&gt;=Params!$K$9+((Params!$N$18-Params!$K$9)/(Params!$N$33-Params!$K$33))*($B419-Params!$K$33),$C419&gt;=Params!$N$18+((Params!$Q$16-Params!$N$18)/(Params!$Q$33-Params!$N449))*($B419-Params!$Q$33),$C419&lt;Params!$K$9+((Params!$L$5-Params!$K$9)/(Params!$L$33-Params!$K$33))*($B419-Params!$K$33),$C419&lt;Params!$L$5+((Params!$Q$4-Params!$L$5)/(Params!$Q$33-Params!$L$33))*($B419-Params!$L$33),$B419&lt;Params!$Q$33),$M$2,"")</f>
        <v/>
      </c>
      <c r="N419" s="3" t="str">
        <f>IF(OR(AND($C419&gt;=Params!$A$26,$B419&gt;=Params!$A$33,$B419&lt;Params!$C$33,$C419&lt;Params!$A$18+((Params!$C$13-Params!$A$18)/(Params!$C$33-Params!$A$33))*($B419-Params!$A$33)),AND($B419&gt;=Params!$C$33,$C419&gt;Params!$C$22+((Params!$E$17-Params!$C$22)/(Params!$E$33-Params!$C$33))*($B419-Params!$C$33),$C419&lt;Params!$C$13+((Params!$E$17-Params!$C$13)/(Params!$E$33-Params!$C$33))*($B419-Params!$C$33))),$N$2,"")</f>
        <v/>
      </c>
      <c r="O419" s="1" t="str">
        <f>IF(AND($C419&gt;=Params!$C$13+((Params!$E$17-Params!$C$13)/(Params!$E$33-Params!$C$33))*($B419-Params!$C$33),$C419&gt;=Params!$E$17+((Params!$H$13-Params!$E$17)/(Params!$H$33-Params!$E$33))*($B419-Params!$E$33),$C419&lt;Params!$C$13+((Params!$D$9-Params!$C$13)/(Params!$D$33-Params!$C$33))*($B419-Params!$C$33),$C419&lt;Params!$D$9+((Params!$H$13-Params!$D$9)/(Params!$H$33-Params!$D$33))*($B419-Params!$D$33)),$O$2,"")</f>
        <v/>
      </c>
      <c r="P419" s="1" t="str">
        <f>IF(AND($C419&gt;=Params!$D$9+((Params!$H$13-Params!$D$9)/(Params!$H$33-Params!$D$33))*($B419-Params!$D$33),$C419&gt;=Params!$H$13+((Params!$K$9-Params!$H$13)/(Params!$K$33-Params!$H$33))*($B419-Params!$H$33),$C419&lt;Params!$D$9+((Params!$G$4-Params!$D$9)/(Params!$G$33-Params!$D$33))*($B419-Params!$D$33),$C419&lt;Params!$G$4+((Params!$K$9-Params!$G$4)/(Params!$K$33-Params!$G$33))*($B419-Params!$G$33)),$P$2,"")</f>
        <v/>
      </c>
      <c r="Q419" s="1" t="str">
        <f>IF(AND($C419&gt;=Params!$G$4+((Params!$K$9-Params!$G$4)/(Params!$K$33-Params!$G$33))*($B419-Params!$G$33),$C419&gt;Params!$K$9+((Params!$L$5-Params!$K$9)/(Params!$L$33-Params!$K$33))*($B419-Params!$K$33),$C419&lt;Params!$G$4+((Params!$L$5-Params!$G$4)/(Params!$L$33-Params!$G$33))*($B419-Params!$G$33)),$Q$2,"")</f>
        <v/>
      </c>
      <c r="R419" s="2" t="str">
        <f>IF(AND(OR($B419&lt;Params!$A$33,AND($B419&gt;=Params!$A$33,$B419&lt;Params!$C$33,$C419&gt;=Params!$A$18+((Params!$C$13-Params!$A$18)/(Params!$C$33-Params!$A$33))*($B419-Params!$A$33)),AND($B419&gt;=Params!$C$33,$B419&lt;Params!$D$33,$C419&gt;=Params!$C$13+((Params!$D$9-Params!$C$13)/(Params!$D$33-Params!$C$33))*($B419-Params!$C$33)),AND($B419&gt;=Params!$D$33,$C419&gt;=Params!$D$9+((Params!$G$4-Params!$D$9)/(Params!$G$33-Params!$D$33))*($B419-Params!$D$33))),$C419&lt;Params!$G$4,$B419&gt;0,$C419&gt;0),$R$2,"")</f>
        <v/>
      </c>
      <c r="S419" s="18" t="str">
        <f t="shared" si="6"/>
        <v>Basaltic Andesite</v>
      </c>
      <c r="T419" s="14" t="str">
        <f>IF(AND($S419&lt;&gt;$J$2,$S419&lt;&gt;$K$2,$S419&lt;&gt;$L$2),"",
IF($S419=$J$2,IF(Data!$C419&gt;=Data!$D419+2,"Hawaiite","Potassic Trachybasalt"),
IF($S419=$K$2,IF(Data!$C419&gt;=Data!$D419+2,"Mugearite","Shoshonite"),
IF($S419=$L$2,(IF(Data!$C419&gt;=Data!$D419+2,"Benmoreite","Latite")),""))))</f>
        <v/>
      </c>
    </row>
    <row r="420" spans="1:20" x14ac:dyDescent="0.2">
      <c r="A420" s="16" t="str">
        <f>Data!$A420</f>
        <v>Shoshonite from the unit 2a of the Minopoli 2 eruption of Campi Flegrei</v>
      </c>
      <c r="B420" s="27">
        <f>Data!$B420</f>
        <v>52.970651395848243</v>
      </c>
      <c r="C420" s="28">
        <f>Data!$C420+Data!$D420</f>
        <v>5.4402290622763054</v>
      </c>
      <c r="D420" s="1" t="str">
        <f>IF(AND(AND($B420&gt;=Params!$A$33,$B420&lt;Params!$C$33),AND($C420&gt;=Params!$A$32,$C420&lt;Params!$A$26)),$D$2,"")</f>
        <v/>
      </c>
      <c r="E420" s="1" t="str">
        <f>IF(AND(AND($B420&gt;=Params!$C$33,$B420&lt;Params!$F$33),AND($C420&gt;=Params!$C$32,$C420&lt;Params!$C$22)),$E$2,"")</f>
        <v/>
      </c>
      <c r="F420" s="4" t="str">
        <f>IF(AND($B420&gt;=Params!$F$33,$B420&lt;Params!$J$33,$C420&lt;Params!$F$22+((Params!$J$20-Params!$F$22)/(Params!$J$33-Params!$F$33))*($B420-Params!$F$33)),$F$2,"")</f>
        <v/>
      </c>
      <c r="G420" s="4" t="str">
        <f>IF(AND($B420&gt;=Params!$J$33,$B420&lt;Params!$N$33,$C420&lt;Params!$J$20+((Params!$N$18-Params!$J$20)/(Params!$N$33-Params!$J$33))*($B420-Params!$J$33)),$G$2,"")</f>
        <v/>
      </c>
      <c r="H420" s="4" t="str">
        <f>IF(AND($B420&gt;=Params!$N$33,$C420&lt;Params!$N$18+((Params!$Q$16-Params!$N$18)/(Params!$Q$33-Params!$N$33))*($B420-Params!$N$33),C$3&lt;Params!$Q$16+((Params!$S$32-Params!$Q$16)/(Params!$S$33-Params!$Q$33))*($B420-Params!$Q$33)),$H$2,"")</f>
        <v/>
      </c>
      <c r="I420" s="12" t="str">
        <f>IF(AND($B420&gt;=Params!$Q$33,$C420&gt;=Params!$Q$16+((Params!$S$32-Params!$Q$16)/(Params!$S$33-Params!$Q$33))*($B420-Params!$Q$33)),$I$2,"")</f>
        <v/>
      </c>
      <c r="J420" s="1" t="str">
        <f>IF(AND($C420&gt;=Params!$C$22,$C420&lt;Params!$C$22+((Params!$E$17-Params!$C$22)/(Params!$E$33-Params!$C$33))*($B420-Params!$C$33),$C420&lt;Params!$E$17+((Params!$F$22-Params!$E$17)/(Params!$F$33-Params!$E$33))*($B420-Params!$E$33)),$J$2,"")</f>
        <v/>
      </c>
      <c r="K420" s="1" t="str">
        <f>IF(AND($C420&gt;=Params!$E$17+((Params!$F$22-Params!$E$17)/(Params!$F$33-Params!$E$33))*($B420-Params!$E$33),$C420&gt;=Params!$F$22+((Params!$J$20-Params!$F$22)/(Params!$J$33-Params!$F$33))*($B420-Params!$F$33),$C420&lt;Params!$E$17+((Params!$H$13-Params!$E$17)/(Params!$H$33-Params!$E$33))*($B420-Params!$E$33),$C420&lt;Params!$H$13+((Params!$J$20-Params!$H$13)/(Params!$J$33-Params!$H$33))*($B420-Params!$H$33)),$K$2,"")</f>
        <v>Basaltic TrachyAndesite</v>
      </c>
      <c r="L420" s="1" t="str">
        <f>IF(AND($C420&gt;=Params!$H$13+((Params!$J$20-Params!$H$13)/(Params!$J$33-Params!$H$33))*($B420-Params!$H$33),$C420&gt;=Params!$J$20+((Params!$N$18-Params!$J$20)/(Params!$N$33-Params!$J$33))*($B420-Params!$J$33),$C420&lt;Params!$H$13+((Params!$K$9-Params!$H$13)/(Params!$K$33-Params!$H$33))*($B420-Params!$H$33),$C420&lt;Params!$K$9+((Params!$N$18-Params!$K$9)/(Params!$N$33-Params!$K$33))*($B420-Params!$K$33)),$L$2,"")</f>
        <v/>
      </c>
      <c r="M420" s="2" t="str">
        <f>IF(AND($C420&gt;=Params!$K$9+((Params!$N$18-Params!$K$9)/(Params!$N$33-Params!$K$33))*($B420-Params!$K$33),$C420&gt;=Params!$N$18+((Params!$Q$16-Params!$N$18)/(Params!$Q$33-Params!$N450))*($B420-Params!$Q$33),$C420&lt;Params!$K$9+((Params!$L$5-Params!$K$9)/(Params!$L$33-Params!$K$33))*($B420-Params!$K$33),$C420&lt;Params!$L$5+((Params!$Q$4-Params!$L$5)/(Params!$Q$33-Params!$L$33))*($B420-Params!$L$33),$B420&lt;Params!$Q$33),$M$2,"")</f>
        <v/>
      </c>
      <c r="N420" s="3" t="str">
        <f>IF(OR(AND($C420&gt;=Params!$A$26,$B420&gt;=Params!$A$33,$B420&lt;Params!$C$33,$C420&lt;Params!$A$18+((Params!$C$13-Params!$A$18)/(Params!$C$33-Params!$A$33))*($B420-Params!$A$33)),AND($B420&gt;=Params!$C$33,$C420&gt;Params!$C$22+((Params!$E$17-Params!$C$22)/(Params!$E$33-Params!$C$33))*($B420-Params!$C$33),$C420&lt;Params!$C$13+((Params!$E$17-Params!$C$13)/(Params!$E$33-Params!$C$33))*($B420-Params!$C$33))),$N$2,"")</f>
        <v/>
      </c>
      <c r="O420" s="1" t="str">
        <f>IF(AND($C420&gt;=Params!$C$13+((Params!$E$17-Params!$C$13)/(Params!$E$33-Params!$C$33))*($B420-Params!$C$33),$C420&gt;=Params!$E$17+((Params!$H$13-Params!$E$17)/(Params!$H$33-Params!$E$33))*($B420-Params!$E$33),$C420&lt;Params!$C$13+((Params!$D$9-Params!$C$13)/(Params!$D$33-Params!$C$33))*($B420-Params!$C$33),$C420&lt;Params!$D$9+((Params!$H$13-Params!$D$9)/(Params!$H$33-Params!$D$33))*($B420-Params!$D$33)),$O$2,"")</f>
        <v/>
      </c>
      <c r="P420" s="1" t="str">
        <f>IF(AND($C420&gt;=Params!$D$9+((Params!$H$13-Params!$D$9)/(Params!$H$33-Params!$D$33))*($B420-Params!$D$33),$C420&gt;=Params!$H$13+((Params!$K$9-Params!$H$13)/(Params!$K$33-Params!$H$33))*($B420-Params!$H$33),$C420&lt;Params!$D$9+((Params!$G$4-Params!$D$9)/(Params!$G$33-Params!$D$33))*($B420-Params!$D$33),$C420&lt;Params!$G$4+((Params!$K$9-Params!$G$4)/(Params!$K$33-Params!$G$33))*($B420-Params!$G$33)),$P$2,"")</f>
        <v/>
      </c>
      <c r="Q420" s="1" t="str">
        <f>IF(AND($C420&gt;=Params!$G$4+((Params!$K$9-Params!$G$4)/(Params!$K$33-Params!$G$33))*($B420-Params!$G$33),$C420&gt;Params!$K$9+((Params!$L$5-Params!$K$9)/(Params!$L$33-Params!$K$33))*($B420-Params!$K$33),$C420&lt;Params!$G$4+((Params!$L$5-Params!$G$4)/(Params!$L$33-Params!$G$33))*($B420-Params!$G$33)),$Q$2,"")</f>
        <v/>
      </c>
      <c r="R420" s="2" t="str">
        <f>IF(AND(OR($B420&lt;Params!$A$33,AND($B420&gt;=Params!$A$33,$B420&lt;Params!$C$33,$C420&gt;=Params!$A$18+((Params!$C$13-Params!$A$18)/(Params!$C$33-Params!$A$33))*($B420-Params!$A$33)),AND($B420&gt;=Params!$C$33,$B420&lt;Params!$D$33,$C420&gt;=Params!$C$13+((Params!$D$9-Params!$C$13)/(Params!$D$33-Params!$C$33))*($B420-Params!$C$33)),AND($B420&gt;=Params!$D$33,$C420&gt;=Params!$D$9+((Params!$G$4-Params!$D$9)/(Params!$G$33-Params!$D$33))*($B420-Params!$D$33))),$C420&lt;Params!$G$4,$B420&gt;0,$C420&gt;0),$R$2,"")</f>
        <v/>
      </c>
      <c r="S420" s="18" t="str">
        <f t="shared" si="6"/>
        <v>Basaltic TrachyAndesite</v>
      </c>
      <c r="T420" s="14" t="str">
        <f>IF(AND($S420&lt;&gt;$J$2,$S420&lt;&gt;$K$2,$S420&lt;&gt;$L$2),"",
IF($S420=$J$2,IF(Data!$C420&gt;=Data!$D420+2,"Hawaiite","Potassic Trachybasalt"),
IF($S420=$K$2,IF(Data!$C420&gt;=Data!$D420+2,"Mugearite","Shoshonite"),
IF($S420=$L$2,(IF(Data!$C420&gt;=Data!$D420+2,"Benmoreite","Latite")),""))))</f>
        <v>Shoshonite</v>
      </c>
    </row>
    <row r="421" spans="1:20" x14ac:dyDescent="0.2">
      <c r="A421" s="16" t="str">
        <f>Data!$A421</f>
        <v>Shoshonite from the unit 2a of the Minopoli 2 eruption of Campi Flegrei</v>
      </c>
      <c r="B421" s="27">
        <f>Data!$B421</f>
        <v>52.970651395848243</v>
      </c>
      <c r="C421" s="28">
        <f>Data!$C421+Data!$D421</f>
        <v>5.4402290622763054</v>
      </c>
      <c r="D421" s="1" t="str">
        <f>IF(AND(AND($B421&gt;=Params!$A$33,$B421&lt;Params!$C$33),AND($C421&gt;=Params!$A$32,$C421&lt;Params!$A$26)),$D$2,"")</f>
        <v/>
      </c>
      <c r="E421" s="1" t="str">
        <f>IF(AND(AND($B421&gt;=Params!$C$33,$B421&lt;Params!$F$33),AND($C421&gt;=Params!$C$32,$C421&lt;Params!$C$22)),$E$2,"")</f>
        <v/>
      </c>
      <c r="F421" s="4" t="str">
        <f>IF(AND($B421&gt;=Params!$F$33,$B421&lt;Params!$J$33,$C421&lt;Params!$F$22+((Params!$J$20-Params!$F$22)/(Params!$J$33-Params!$F$33))*($B421-Params!$F$33)),$F$2,"")</f>
        <v/>
      </c>
      <c r="G421" s="4" t="str">
        <f>IF(AND($B421&gt;=Params!$J$33,$B421&lt;Params!$N$33,$C421&lt;Params!$J$20+((Params!$N$18-Params!$J$20)/(Params!$N$33-Params!$J$33))*($B421-Params!$J$33)),$G$2,"")</f>
        <v/>
      </c>
      <c r="H421" s="4" t="str">
        <f>IF(AND($B421&gt;=Params!$N$33,$C421&lt;Params!$N$18+((Params!$Q$16-Params!$N$18)/(Params!$Q$33-Params!$N$33))*($B421-Params!$N$33),C$3&lt;Params!$Q$16+((Params!$S$32-Params!$Q$16)/(Params!$S$33-Params!$Q$33))*($B421-Params!$Q$33)),$H$2,"")</f>
        <v/>
      </c>
      <c r="I421" s="12" t="str">
        <f>IF(AND($B421&gt;=Params!$Q$33,$C421&gt;=Params!$Q$16+((Params!$S$32-Params!$Q$16)/(Params!$S$33-Params!$Q$33))*($B421-Params!$Q$33)),$I$2,"")</f>
        <v/>
      </c>
      <c r="J421" s="1" t="str">
        <f>IF(AND($C421&gt;=Params!$C$22,$C421&lt;Params!$C$22+((Params!$E$17-Params!$C$22)/(Params!$E$33-Params!$C$33))*($B421-Params!$C$33),$C421&lt;Params!$E$17+((Params!$F$22-Params!$E$17)/(Params!$F$33-Params!$E$33))*($B421-Params!$E$33)),$J$2,"")</f>
        <v/>
      </c>
      <c r="K421" s="1" t="str">
        <f>IF(AND($C421&gt;=Params!$E$17+((Params!$F$22-Params!$E$17)/(Params!$F$33-Params!$E$33))*($B421-Params!$E$33),$C421&gt;=Params!$F$22+((Params!$J$20-Params!$F$22)/(Params!$J$33-Params!$F$33))*($B421-Params!$F$33),$C421&lt;Params!$E$17+((Params!$H$13-Params!$E$17)/(Params!$H$33-Params!$E$33))*($B421-Params!$E$33),$C421&lt;Params!$H$13+((Params!$J$20-Params!$H$13)/(Params!$J$33-Params!$H$33))*($B421-Params!$H$33)),$K$2,"")</f>
        <v>Basaltic TrachyAndesite</v>
      </c>
      <c r="L421" s="1" t="str">
        <f>IF(AND($C421&gt;=Params!$H$13+((Params!$J$20-Params!$H$13)/(Params!$J$33-Params!$H$33))*($B421-Params!$H$33),$C421&gt;=Params!$J$20+((Params!$N$18-Params!$J$20)/(Params!$N$33-Params!$J$33))*($B421-Params!$J$33),$C421&lt;Params!$H$13+((Params!$K$9-Params!$H$13)/(Params!$K$33-Params!$H$33))*($B421-Params!$H$33),$C421&lt;Params!$K$9+((Params!$N$18-Params!$K$9)/(Params!$N$33-Params!$K$33))*($B421-Params!$K$33)),$L$2,"")</f>
        <v/>
      </c>
      <c r="M421" s="2" t="str">
        <f>IF(AND($C421&gt;=Params!$K$9+((Params!$N$18-Params!$K$9)/(Params!$N$33-Params!$K$33))*($B421-Params!$K$33),$C421&gt;=Params!$N$18+((Params!$Q$16-Params!$N$18)/(Params!$Q$33-Params!$N451))*($B421-Params!$Q$33),$C421&lt;Params!$K$9+((Params!$L$5-Params!$K$9)/(Params!$L$33-Params!$K$33))*($B421-Params!$K$33),$C421&lt;Params!$L$5+((Params!$Q$4-Params!$L$5)/(Params!$Q$33-Params!$L$33))*($B421-Params!$L$33),$B421&lt;Params!$Q$33),$M$2,"")</f>
        <v/>
      </c>
      <c r="N421" s="3" t="str">
        <f>IF(OR(AND($C421&gt;=Params!$A$26,$B421&gt;=Params!$A$33,$B421&lt;Params!$C$33,$C421&lt;Params!$A$18+((Params!$C$13-Params!$A$18)/(Params!$C$33-Params!$A$33))*($B421-Params!$A$33)),AND($B421&gt;=Params!$C$33,$C421&gt;Params!$C$22+((Params!$E$17-Params!$C$22)/(Params!$E$33-Params!$C$33))*($B421-Params!$C$33),$C421&lt;Params!$C$13+((Params!$E$17-Params!$C$13)/(Params!$E$33-Params!$C$33))*($B421-Params!$C$33))),$N$2,"")</f>
        <v/>
      </c>
      <c r="O421" s="1" t="str">
        <f>IF(AND($C421&gt;=Params!$C$13+((Params!$E$17-Params!$C$13)/(Params!$E$33-Params!$C$33))*($B421-Params!$C$33),$C421&gt;=Params!$E$17+((Params!$H$13-Params!$E$17)/(Params!$H$33-Params!$E$33))*($B421-Params!$E$33),$C421&lt;Params!$C$13+((Params!$D$9-Params!$C$13)/(Params!$D$33-Params!$C$33))*($B421-Params!$C$33),$C421&lt;Params!$D$9+((Params!$H$13-Params!$D$9)/(Params!$H$33-Params!$D$33))*($B421-Params!$D$33)),$O$2,"")</f>
        <v/>
      </c>
      <c r="P421" s="1" t="str">
        <f>IF(AND($C421&gt;=Params!$D$9+((Params!$H$13-Params!$D$9)/(Params!$H$33-Params!$D$33))*($B421-Params!$D$33),$C421&gt;=Params!$H$13+((Params!$K$9-Params!$H$13)/(Params!$K$33-Params!$H$33))*($B421-Params!$H$33),$C421&lt;Params!$D$9+((Params!$G$4-Params!$D$9)/(Params!$G$33-Params!$D$33))*($B421-Params!$D$33),$C421&lt;Params!$G$4+((Params!$K$9-Params!$G$4)/(Params!$K$33-Params!$G$33))*($B421-Params!$G$33)),$P$2,"")</f>
        <v/>
      </c>
      <c r="Q421" s="1" t="str">
        <f>IF(AND($C421&gt;=Params!$G$4+((Params!$K$9-Params!$G$4)/(Params!$K$33-Params!$G$33))*($B421-Params!$G$33),$C421&gt;Params!$K$9+((Params!$L$5-Params!$K$9)/(Params!$L$33-Params!$K$33))*($B421-Params!$K$33),$C421&lt;Params!$G$4+((Params!$L$5-Params!$G$4)/(Params!$L$33-Params!$G$33))*($B421-Params!$G$33)),$Q$2,"")</f>
        <v/>
      </c>
      <c r="R421" s="2" t="str">
        <f>IF(AND(OR($B421&lt;Params!$A$33,AND($B421&gt;=Params!$A$33,$B421&lt;Params!$C$33,$C421&gt;=Params!$A$18+((Params!$C$13-Params!$A$18)/(Params!$C$33-Params!$A$33))*($B421-Params!$A$33)),AND($B421&gt;=Params!$C$33,$B421&lt;Params!$D$33,$C421&gt;=Params!$C$13+((Params!$D$9-Params!$C$13)/(Params!$D$33-Params!$C$33))*($B421-Params!$C$33)),AND($B421&gt;=Params!$D$33,$C421&gt;=Params!$D$9+((Params!$G$4-Params!$D$9)/(Params!$G$33-Params!$D$33))*($B421-Params!$D$33))),$C421&lt;Params!$G$4,$B421&gt;0,$C421&gt;0),$R$2,"")</f>
        <v/>
      </c>
      <c r="S421" s="18" t="str">
        <f t="shared" si="6"/>
        <v>Basaltic TrachyAndesite</v>
      </c>
      <c r="T421" s="14" t="str">
        <f>IF(AND($S421&lt;&gt;$J$2,$S421&lt;&gt;$K$2,$S421&lt;&gt;$L$2),"",
IF($S421=$J$2,IF(Data!$C421&gt;=Data!$D421+2,"Hawaiite","Potassic Trachybasalt"),
IF($S421=$K$2,IF(Data!$C421&gt;=Data!$D421+2,"Mugearite","Shoshonite"),
IF($S421=$L$2,(IF(Data!$C421&gt;=Data!$D421+2,"Benmoreite","Latite")),""))))</f>
        <v>Shoshonite</v>
      </c>
    </row>
    <row r="422" spans="1:20" x14ac:dyDescent="0.2">
      <c r="A422" s="16" t="str">
        <f>Data!$A422</f>
        <v>Shoshonite from the unit 2a of the Minopoli 2 eruption of Campi Flegrei</v>
      </c>
      <c r="B422" s="27">
        <f>Data!$B422</f>
        <v>52.970651395848243</v>
      </c>
      <c r="C422" s="28">
        <f>Data!$C422+Data!$D422</f>
        <v>5.4402290622763054</v>
      </c>
      <c r="D422" s="1" t="str">
        <f>IF(AND(AND($B422&gt;=Params!$A$33,$B422&lt;Params!$C$33),AND($C422&gt;=Params!$A$32,$C422&lt;Params!$A$26)),$D$2,"")</f>
        <v/>
      </c>
      <c r="E422" s="1" t="str">
        <f>IF(AND(AND($B422&gt;=Params!$C$33,$B422&lt;Params!$F$33),AND($C422&gt;=Params!$C$32,$C422&lt;Params!$C$22)),$E$2,"")</f>
        <v/>
      </c>
      <c r="F422" s="4" t="str">
        <f>IF(AND($B422&gt;=Params!$F$33,$B422&lt;Params!$J$33,$C422&lt;Params!$F$22+((Params!$J$20-Params!$F$22)/(Params!$J$33-Params!$F$33))*($B422-Params!$F$33)),$F$2,"")</f>
        <v/>
      </c>
      <c r="G422" s="4" t="str">
        <f>IF(AND($B422&gt;=Params!$J$33,$B422&lt;Params!$N$33,$C422&lt;Params!$J$20+((Params!$N$18-Params!$J$20)/(Params!$N$33-Params!$J$33))*($B422-Params!$J$33)),$G$2,"")</f>
        <v/>
      </c>
      <c r="H422" s="4" t="str">
        <f>IF(AND($B422&gt;=Params!$N$33,$C422&lt;Params!$N$18+((Params!$Q$16-Params!$N$18)/(Params!$Q$33-Params!$N$33))*($B422-Params!$N$33),C$3&lt;Params!$Q$16+((Params!$S$32-Params!$Q$16)/(Params!$S$33-Params!$Q$33))*($B422-Params!$Q$33)),$H$2,"")</f>
        <v/>
      </c>
      <c r="I422" s="12" t="str">
        <f>IF(AND($B422&gt;=Params!$Q$33,$C422&gt;=Params!$Q$16+((Params!$S$32-Params!$Q$16)/(Params!$S$33-Params!$Q$33))*($B422-Params!$Q$33)),$I$2,"")</f>
        <v/>
      </c>
      <c r="J422" s="1" t="str">
        <f>IF(AND($C422&gt;=Params!$C$22,$C422&lt;Params!$C$22+((Params!$E$17-Params!$C$22)/(Params!$E$33-Params!$C$33))*($B422-Params!$C$33),$C422&lt;Params!$E$17+((Params!$F$22-Params!$E$17)/(Params!$F$33-Params!$E$33))*($B422-Params!$E$33)),$J$2,"")</f>
        <v/>
      </c>
      <c r="K422" s="1" t="str">
        <f>IF(AND($C422&gt;=Params!$E$17+((Params!$F$22-Params!$E$17)/(Params!$F$33-Params!$E$33))*($B422-Params!$E$33),$C422&gt;=Params!$F$22+((Params!$J$20-Params!$F$22)/(Params!$J$33-Params!$F$33))*($B422-Params!$F$33),$C422&lt;Params!$E$17+((Params!$H$13-Params!$E$17)/(Params!$H$33-Params!$E$33))*($B422-Params!$E$33),$C422&lt;Params!$H$13+((Params!$J$20-Params!$H$13)/(Params!$J$33-Params!$H$33))*($B422-Params!$H$33)),$K$2,"")</f>
        <v>Basaltic TrachyAndesite</v>
      </c>
      <c r="L422" s="1" t="str">
        <f>IF(AND($C422&gt;=Params!$H$13+((Params!$J$20-Params!$H$13)/(Params!$J$33-Params!$H$33))*($B422-Params!$H$33),$C422&gt;=Params!$J$20+((Params!$N$18-Params!$J$20)/(Params!$N$33-Params!$J$33))*($B422-Params!$J$33),$C422&lt;Params!$H$13+((Params!$K$9-Params!$H$13)/(Params!$K$33-Params!$H$33))*($B422-Params!$H$33),$C422&lt;Params!$K$9+((Params!$N$18-Params!$K$9)/(Params!$N$33-Params!$K$33))*($B422-Params!$K$33)),$L$2,"")</f>
        <v/>
      </c>
      <c r="M422" s="2" t="str">
        <f>IF(AND($C422&gt;=Params!$K$9+((Params!$N$18-Params!$K$9)/(Params!$N$33-Params!$K$33))*($B422-Params!$K$33),$C422&gt;=Params!$N$18+((Params!$Q$16-Params!$N$18)/(Params!$Q$33-Params!$N452))*($B422-Params!$Q$33),$C422&lt;Params!$K$9+((Params!$L$5-Params!$K$9)/(Params!$L$33-Params!$K$33))*($B422-Params!$K$33),$C422&lt;Params!$L$5+((Params!$Q$4-Params!$L$5)/(Params!$Q$33-Params!$L$33))*($B422-Params!$L$33),$B422&lt;Params!$Q$33),$M$2,"")</f>
        <v/>
      </c>
      <c r="N422" s="3" t="str">
        <f>IF(OR(AND($C422&gt;=Params!$A$26,$B422&gt;=Params!$A$33,$B422&lt;Params!$C$33,$C422&lt;Params!$A$18+((Params!$C$13-Params!$A$18)/(Params!$C$33-Params!$A$33))*($B422-Params!$A$33)),AND($B422&gt;=Params!$C$33,$C422&gt;Params!$C$22+((Params!$E$17-Params!$C$22)/(Params!$E$33-Params!$C$33))*($B422-Params!$C$33),$C422&lt;Params!$C$13+((Params!$E$17-Params!$C$13)/(Params!$E$33-Params!$C$33))*($B422-Params!$C$33))),$N$2,"")</f>
        <v/>
      </c>
      <c r="O422" s="1" t="str">
        <f>IF(AND($C422&gt;=Params!$C$13+((Params!$E$17-Params!$C$13)/(Params!$E$33-Params!$C$33))*($B422-Params!$C$33),$C422&gt;=Params!$E$17+((Params!$H$13-Params!$E$17)/(Params!$H$33-Params!$E$33))*($B422-Params!$E$33),$C422&lt;Params!$C$13+((Params!$D$9-Params!$C$13)/(Params!$D$33-Params!$C$33))*($B422-Params!$C$33),$C422&lt;Params!$D$9+((Params!$H$13-Params!$D$9)/(Params!$H$33-Params!$D$33))*($B422-Params!$D$33)),$O$2,"")</f>
        <v/>
      </c>
      <c r="P422" s="1" t="str">
        <f>IF(AND($C422&gt;=Params!$D$9+((Params!$H$13-Params!$D$9)/(Params!$H$33-Params!$D$33))*($B422-Params!$D$33),$C422&gt;=Params!$H$13+((Params!$K$9-Params!$H$13)/(Params!$K$33-Params!$H$33))*($B422-Params!$H$33),$C422&lt;Params!$D$9+((Params!$G$4-Params!$D$9)/(Params!$G$33-Params!$D$33))*($B422-Params!$D$33),$C422&lt;Params!$G$4+((Params!$K$9-Params!$G$4)/(Params!$K$33-Params!$G$33))*($B422-Params!$G$33)),$P$2,"")</f>
        <v/>
      </c>
      <c r="Q422" s="1" t="str">
        <f>IF(AND($C422&gt;=Params!$G$4+((Params!$K$9-Params!$G$4)/(Params!$K$33-Params!$G$33))*($B422-Params!$G$33),$C422&gt;Params!$K$9+((Params!$L$5-Params!$K$9)/(Params!$L$33-Params!$K$33))*($B422-Params!$K$33),$C422&lt;Params!$G$4+((Params!$L$5-Params!$G$4)/(Params!$L$33-Params!$G$33))*($B422-Params!$G$33)),$Q$2,"")</f>
        <v/>
      </c>
      <c r="R422" s="2" t="str">
        <f>IF(AND(OR($B422&lt;Params!$A$33,AND($B422&gt;=Params!$A$33,$B422&lt;Params!$C$33,$C422&gt;=Params!$A$18+((Params!$C$13-Params!$A$18)/(Params!$C$33-Params!$A$33))*($B422-Params!$A$33)),AND($B422&gt;=Params!$C$33,$B422&lt;Params!$D$33,$C422&gt;=Params!$C$13+((Params!$D$9-Params!$C$13)/(Params!$D$33-Params!$C$33))*($B422-Params!$C$33)),AND($B422&gt;=Params!$D$33,$C422&gt;=Params!$D$9+((Params!$G$4-Params!$D$9)/(Params!$G$33-Params!$D$33))*($B422-Params!$D$33))),$C422&lt;Params!$G$4,$B422&gt;0,$C422&gt;0),$R$2,"")</f>
        <v/>
      </c>
      <c r="S422" s="18" t="str">
        <f t="shared" si="6"/>
        <v>Basaltic TrachyAndesite</v>
      </c>
      <c r="T422" s="14" t="str">
        <f>IF(AND($S422&lt;&gt;$J$2,$S422&lt;&gt;$K$2,$S422&lt;&gt;$L$2),"",
IF($S422=$J$2,IF(Data!$C422&gt;=Data!$D422+2,"Hawaiite","Potassic Trachybasalt"),
IF($S422=$K$2,IF(Data!$C422&gt;=Data!$D422+2,"Mugearite","Shoshonite"),
IF($S422=$L$2,(IF(Data!$C422&gt;=Data!$D422+2,"Benmoreite","Latite")),""))))</f>
        <v>Shoshonite</v>
      </c>
    </row>
    <row r="423" spans="1:20" x14ac:dyDescent="0.2">
      <c r="A423" s="16" t="str">
        <f>Data!$A423</f>
        <v>SU-6</v>
      </c>
      <c r="B423" s="27">
        <f>Data!$B423</f>
        <v>53.12</v>
      </c>
      <c r="C423" s="28">
        <f>Data!$C423+Data!$D423</f>
        <v>4.53</v>
      </c>
      <c r="D423" s="1" t="str">
        <f>IF(AND(AND($B423&gt;=Params!$A$33,$B423&lt;Params!$C$33),AND($C423&gt;=Params!$A$32,$C423&lt;Params!$A$26)),$D$2,"")</f>
        <v/>
      </c>
      <c r="E423" s="1" t="str">
        <f>IF(AND(AND($B423&gt;=Params!$C$33,$B423&lt;Params!$F$33),AND($C423&gt;=Params!$C$32,$C423&lt;Params!$C$22)),$E$2,"")</f>
        <v/>
      </c>
      <c r="F423" s="4" t="str">
        <f>IF(AND($B423&gt;=Params!$F$33,$B423&lt;Params!$J$33,$C423&lt;Params!$F$22+((Params!$J$20-Params!$F$22)/(Params!$J$33-Params!$F$33))*($B423-Params!$F$33)),$F$2,"")</f>
        <v>Basaltic Andesite</v>
      </c>
      <c r="G423" s="4" t="str">
        <f>IF(AND($B423&gt;=Params!$J$33,$B423&lt;Params!$N$33,$C423&lt;Params!$J$20+((Params!$N$18-Params!$J$20)/(Params!$N$33-Params!$J$33))*($B423-Params!$J$33)),$G$2,"")</f>
        <v/>
      </c>
      <c r="H423" s="4" t="str">
        <f>IF(AND($B423&gt;=Params!$N$33,$C423&lt;Params!$N$18+((Params!$Q$16-Params!$N$18)/(Params!$Q$33-Params!$N$33))*($B423-Params!$N$33),C$3&lt;Params!$Q$16+((Params!$S$32-Params!$Q$16)/(Params!$S$33-Params!$Q$33))*($B423-Params!$Q$33)),$H$2,"")</f>
        <v/>
      </c>
      <c r="I423" s="12" t="str">
        <f>IF(AND($B423&gt;=Params!$Q$33,$C423&gt;=Params!$Q$16+((Params!$S$32-Params!$Q$16)/(Params!$S$33-Params!$Q$33))*($B423-Params!$Q$33)),$I$2,"")</f>
        <v/>
      </c>
      <c r="J423" s="1" t="str">
        <f>IF(AND($C423&gt;=Params!$C$22,$C423&lt;Params!$C$22+((Params!$E$17-Params!$C$22)/(Params!$E$33-Params!$C$33))*($B423-Params!$C$33),$C423&lt;Params!$E$17+((Params!$F$22-Params!$E$17)/(Params!$F$33-Params!$E$33))*($B423-Params!$E$33)),$J$2,"")</f>
        <v/>
      </c>
      <c r="K423" s="1" t="str">
        <f>IF(AND($C423&gt;=Params!$E$17+((Params!$F$22-Params!$E$17)/(Params!$F$33-Params!$E$33))*($B423-Params!$E$33),$C423&gt;=Params!$F$22+((Params!$J$20-Params!$F$22)/(Params!$J$33-Params!$F$33))*($B423-Params!$F$33),$C423&lt;Params!$E$17+((Params!$H$13-Params!$E$17)/(Params!$H$33-Params!$E$33))*($B423-Params!$E$33),$C423&lt;Params!$H$13+((Params!$J$20-Params!$H$13)/(Params!$J$33-Params!$H$33))*($B423-Params!$H$33)),$K$2,"")</f>
        <v/>
      </c>
      <c r="L423" s="1" t="str">
        <f>IF(AND($C423&gt;=Params!$H$13+((Params!$J$20-Params!$H$13)/(Params!$J$33-Params!$H$33))*($B423-Params!$H$33),$C423&gt;=Params!$J$20+((Params!$N$18-Params!$J$20)/(Params!$N$33-Params!$J$33))*($B423-Params!$J$33),$C423&lt;Params!$H$13+((Params!$K$9-Params!$H$13)/(Params!$K$33-Params!$H$33))*($B423-Params!$H$33),$C423&lt;Params!$K$9+((Params!$N$18-Params!$K$9)/(Params!$N$33-Params!$K$33))*($B423-Params!$K$33)),$L$2,"")</f>
        <v/>
      </c>
      <c r="M423" s="2" t="str">
        <f>IF(AND($C423&gt;=Params!$K$9+((Params!$N$18-Params!$K$9)/(Params!$N$33-Params!$K$33))*($B423-Params!$K$33),$C423&gt;=Params!$N$18+((Params!$Q$16-Params!$N$18)/(Params!$Q$33-Params!$N453))*($B423-Params!$Q$33),$C423&lt;Params!$K$9+((Params!$L$5-Params!$K$9)/(Params!$L$33-Params!$K$33))*($B423-Params!$K$33),$C423&lt;Params!$L$5+((Params!$Q$4-Params!$L$5)/(Params!$Q$33-Params!$L$33))*($B423-Params!$L$33),$B423&lt;Params!$Q$33),$M$2,"")</f>
        <v/>
      </c>
      <c r="N423" s="3" t="str">
        <f>IF(OR(AND($C423&gt;=Params!$A$26,$B423&gt;=Params!$A$33,$B423&lt;Params!$C$33,$C423&lt;Params!$A$18+((Params!$C$13-Params!$A$18)/(Params!$C$33-Params!$A$33))*($B423-Params!$A$33)),AND($B423&gt;=Params!$C$33,$C423&gt;Params!$C$22+((Params!$E$17-Params!$C$22)/(Params!$E$33-Params!$C$33))*($B423-Params!$C$33),$C423&lt;Params!$C$13+((Params!$E$17-Params!$C$13)/(Params!$E$33-Params!$C$33))*($B423-Params!$C$33))),$N$2,"")</f>
        <v/>
      </c>
      <c r="O423" s="1" t="str">
        <f>IF(AND($C423&gt;=Params!$C$13+((Params!$E$17-Params!$C$13)/(Params!$E$33-Params!$C$33))*($B423-Params!$C$33),$C423&gt;=Params!$E$17+((Params!$H$13-Params!$E$17)/(Params!$H$33-Params!$E$33))*($B423-Params!$E$33),$C423&lt;Params!$C$13+((Params!$D$9-Params!$C$13)/(Params!$D$33-Params!$C$33))*($B423-Params!$C$33),$C423&lt;Params!$D$9+((Params!$H$13-Params!$D$9)/(Params!$H$33-Params!$D$33))*($B423-Params!$D$33)),$O$2,"")</f>
        <v/>
      </c>
      <c r="P423" s="1" t="str">
        <f>IF(AND($C423&gt;=Params!$D$9+((Params!$H$13-Params!$D$9)/(Params!$H$33-Params!$D$33))*($B423-Params!$D$33),$C423&gt;=Params!$H$13+((Params!$K$9-Params!$H$13)/(Params!$K$33-Params!$H$33))*($B423-Params!$H$33),$C423&lt;Params!$D$9+((Params!$G$4-Params!$D$9)/(Params!$G$33-Params!$D$33))*($B423-Params!$D$33),$C423&lt;Params!$G$4+((Params!$K$9-Params!$G$4)/(Params!$K$33-Params!$G$33))*($B423-Params!$G$33)),$P$2,"")</f>
        <v/>
      </c>
      <c r="Q423" s="1" t="str">
        <f>IF(AND($C423&gt;=Params!$G$4+((Params!$K$9-Params!$G$4)/(Params!$K$33-Params!$G$33))*($B423-Params!$G$33),$C423&gt;Params!$K$9+((Params!$L$5-Params!$K$9)/(Params!$L$33-Params!$K$33))*($B423-Params!$K$33),$C423&lt;Params!$G$4+((Params!$L$5-Params!$G$4)/(Params!$L$33-Params!$G$33))*($B423-Params!$G$33)),$Q$2,"")</f>
        <v/>
      </c>
      <c r="R423" s="2" t="str">
        <f>IF(AND(OR($B423&lt;Params!$A$33,AND($B423&gt;=Params!$A$33,$B423&lt;Params!$C$33,$C423&gt;=Params!$A$18+((Params!$C$13-Params!$A$18)/(Params!$C$33-Params!$A$33))*($B423-Params!$A$33)),AND($B423&gt;=Params!$C$33,$B423&lt;Params!$D$33,$C423&gt;=Params!$C$13+((Params!$D$9-Params!$C$13)/(Params!$D$33-Params!$C$33))*($B423-Params!$C$33)),AND($B423&gt;=Params!$D$33,$C423&gt;=Params!$D$9+((Params!$G$4-Params!$D$9)/(Params!$G$33-Params!$D$33))*($B423-Params!$D$33))),$C423&lt;Params!$G$4,$B423&gt;0,$C423&gt;0),$R$2,"")</f>
        <v/>
      </c>
      <c r="S423" s="18" t="str">
        <f t="shared" si="6"/>
        <v>Basaltic Andesite</v>
      </c>
      <c r="T423" s="14" t="str">
        <f>IF(AND($S423&lt;&gt;$J$2,$S423&lt;&gt;$K$2,$S423&lt;&gt;$L$2),"",
IF($S423=$J$2,IF(Data!$C423&gt;=Data!$D423+2,"Hawaiite","Potassic Trachybasalt"),
IF($S423=$K$2,IF(Data!$C423&gt;=Data!$D423+2,"Mugearite","Shoshonite"),
IF($S423=$L$2,(IF(Data!$C423&gt;=Data!$D423+2,"Benmoreite","Latite")),""))))</f>
        <v/>
      </c>
    </row>
    <row r="424" spans="1:20" x14ac:dyDescent="0.2">
      <c r="A424" s="16" t="str">
        <f>Data!$A424</f>
        <v>SU-7</v>
      </c>
      <c r="B424" s="27">
        <f>Data!$B424</f>
        <v>53.3</v>
      </c>
      <c r="C424" s="28">
        <f>Data!$C424+Data!$D424</f>
        <v>4.57</v>
      </c>
      <c r="D424" s="1" t="str">
        <f>IF(AND(AND($B424&gt;=Params!$A$33,$B424&lt;Params!$C$33),AND($C424&gt;=Params!$A$32,$C424&lt;Params!$A$26)),$D$2,"")</f>
        <v/>
      </c>
      <c r="E424" s="1" t="str">
        <f>IF(AND(AND($B424&gt;=Params!$C$33,$B424&lt;Params!$F$33),AND($C424&gt;=Params!$C$32,$C424&lt;Params!$C$22)),$E$2,"")</f>
        <v/>
      </c>
      <c r="F424" s="4" t="str">
        <f>IF(AND($B424&gt;=Params!$F$33,$B424&lt;Params!$J$33,$C424&lt;Params!$F$22+((Params!$J$20-Params!$F$22)/(Params!$J$33-Params!$F$33))*($B424-Params!$F$33)),$F$2,"")</f>
        <v>Basaltic Andesite</v>
      </c>
      <c r="G424" s="4" t="str">
        <f>IF(AND($B424&gt;=Params!$J$33,$B424&lt;Params!$N$33,$C424&lt;Params!$J$20+((Params!$N$18-Params!$J$20)/(Params!$N$33-Params!$J$33))*($B424-Params!$J$33)),$G$2,"")</f>
        <v/>
      </c>
      <c r="H424" s="4" t="str">
        <f>IF(AND($B424&gt;=Params!$N$33,$C424&lt;Params!$N$18+((Params!$Q$16-Params!$N$18)/(Params!$Q$33-Params!$N$33))*($B424-Params!$N$33),C$3&lt;Params!$Q$16+((Params!$S$32-Params!$Q$16)/(Params!$S$33-Params!$Q$33))*($B424-Params!$Q$33)),$H$2,"")</f>
        <v/>
      </c>
      <c r="I424" s="12" t="str">
        <f>IF(AND($B424&gt;=Params!$Q$33,$C424&gt;=Params!$Q$16+((Params!$S$32-Params!$Q$16)/(Params!$S$33-Params!$Q$33))*($B424-Params!$Q$33)),$I$2,"")</f>
        <v/>
      </c>
      <c r="J424" s="1" t="str">
        <f>IF(AND($C424&gt;=Params!$C$22,$C424&lt;Params!$C$22+((Params!$E$17-Params!$C$22)/(Params!$E$33-Params!$C$33))*($B424-Params!$C$33),$C424&lt;Params!$E$17+((Params!$F$22-Params!$E$17)/(Params!$F$33-Params!$E$33))*($B424-Params!$E$33)),$J$2,"")</f>
        <v/>
      </c>
      <c r="K424" s="1" t="str">
        <f>IF(AND($C424&gt;=Params!$E$17+((Params!$F$22-Params!$E$17)/(Params!$F$33-Params!$E$33))*($B424-Params!$E$33),$C424&gt;=Params!$F$22+((Params!$J$20-Params!$F$22)/(Params!$J$33-Params!$F$33))*($B424-Params!$F$33),$C424&lt;Params!$E$17+((Params!$H$13-Params!$E$17)/(Params!$H$33-Params!$E$33))*($B424-Params!$E$33),$C424&lt;Params!$H$13+((Params!$J$20-Params!$H$13)/(Params!$J$33-Params!$H$33))*($B424-Params!$H$33)),$K$2,"")</f>
        <v/>
      </c>
      <c r="L424" s="1" t="str">
        <f>IF(AND($C424&gt;=Params!$H$13+((Params!$J$20-Params!$H$13)/(Params!$J$33-Params!$H$33))*($B424-Params!$H$33),$C424&gt;=Params!$J$20+((Params!$N$18-Params!$J$20)/(Params!$N$33-Params!$J$33))*($B424-Params!$J$33),$C424&lt;Params!$H$13+((Params!$K$9-Params!$H$13)/(Params!$K$33-Params!$H$33))*($B424-Params!$H$33),$C424&lt;Params!$K$9+((Params!$N$18-Params!$K$9)/(Params!$N$33-Params!$K$33))*($B424-Params!$K$33)),$L$2,"")</f>
        <v/>
      </c>
      <c r="M424" s="2" t="str">
        <f>IF(AND($C424&gt;=Params!$K$9+((Params!$N$18-Params!$K$9)/(Params!$N$33-Params!$K$33))*($B424-Params!$K$33),$C424&gt;=Params!$N$18+((Params!$Q$16-Params!$N$18)/(Params!$Q$33-Params!$N454))*($B424-Params!$Q$33),$C424&lt;Params!$K$9+((Params!$L$5-Params!$K$9)/(Params!$L$33-Params!$K$33))*($B424-Params!$K$33),$C424&lt;Params!$L$5+((Params!$Q$4-Params!$L$5)/(Params!$Q$33-Params!$L$33))*($B424-Params!$L$33),$B424&lt;Params!$Q$33),$M$2,"")</f>
        <v/>
      </c>
      <c r="N424" s="3" t="str">
        <f>IF(OR(AND($C424&gt;=Params!$A$26,$B424&gt;=Params!$A$33,$B424&lt;Params!$C$33,$C424&lt;Params!$A$18+((Params!$C$13-Params!$A$18)/(Params!$C$33-Params!$A$33))*($B424-Params!$A$33)),AND($B424&gt;=Params!$C$33,$C424&gt;Params!$C$22+((Params!$E$17-Params!$C$22)/(Params!$E$33-Params!$C$33))*($B424-Params!$C$33),$C424&lt;Params!$C$13+((Params!$E$17-Params!$C$13)/(Params!$E$33-Params!$C$33))*($B424-Params!$C$33))),$N$2,"")</f>
        <v/>
      </c>
      <c r="O424" s="1" t="str">
        <f>IF(AND($C424&gt;=Params!$C$13+((Params!$E$17-Params!$C$13)/(Params!$E$33-Params!$C$33))*($B424-Params!$C$33),$C424&gt;=Params!$E$17+((Params!$H$13-Params!$E$17)/(Params!$H$33-Params!$E$33))*($B424-Params!$E$33),$C424&lt;Params!$C$13+((Params!$D$9-Params!$C$13)/(Params!$D$33-Params!$C$33))*($B424-Params!$C$33),$C424&lt;Params!$D$9+((Params!$H$13-Params!$D$9)/(Params!$H$33-Params!$D$33))*($B424-Params!$D$33)),$O$2,"")</f>
        <v/>
      </c>
      <c r="P424" s="1" t="str">
        <f>IF(AND($C424&gt;=Params!$D$9+((Params!$H$13-Params!$D$9)/(Params!$H$33-Params!$D$33))*($B424-Params!$D$33),$C424&gt;=Params!$H$13+((Params!$K$9-Params!$H$13)/(Params!$K$33-Params!$H$33))*($B424-Params!$H$33),$C424&lt;Params!$D$9+((Params!$G$4-Params!$D$9)/(Params!$G$33-Params!$D$33))*($B424-Params!$D$33),$C424&lt;Params!$G$4+((Params!$K$9-Params!$G$4)/(Params!$K$33-Params!$G$33))*($B424-Params!$G$33)),$P$2,"")</f>
        <v/>
      </c>
      <c r="Q424" s="1" t="str">
        <f>IF(AND($C424&gt;=Params!$G$4+((Params!$K$9-Params!$G$4)/(Params!$K$33-Params!$G$33))*($B424-Params!$G$33),$C424&gt;Params!$K$9+((Params!$L$5-Params!$K$9)/(Params!$L$33-Params!$K$33))*($B424-Params!$K$33),$C424&lt;Params!$G$4+((Params!$L$5-Params!$G$4)/(Params!$L$33-Params!$G$33))*($B424-Params!$G$33)),$Q$2,"")</f>
        <v/>
      </c>
      <c r="R424" s="2" t="str">
        <f>IF(AND(OR($B424&lt;Params!$A$33,AND($B424&gt;=Params!$A$33,$B424&lt;Params!$C$33,$C424&gt;=Params!$A$18+((Params!$C$13-Params!$A$18)/(Params!$C$33-Params!$A$33))*($B424-Params!$A$33)),AND($B424&gt;=Params!$C$33,$B424&lt;Params!$D$33,$C424&gt;=Params!$C$13+((Params!$D$9-Params!$C$13)/(Params!$D$33-Params!$C$33))*($B424-Params!$C$33)),AND($B424&gt;=Params!$D$33,$C424&gt;=Params!$D$9+((Params!$G$4-Params!$D$9)/(Params!$G$33-Params!$D$33))*($B424-Params!$D$33))),$C424&lt;Params!$G$4,$B424&gt;0,$C424&gt;0),$R$2,"")</f>
        <v/>
      </c>
      <c r="S424" s="18" t="str">
        <f t="shared" si="6"/>
        <v>Basaltic Andesite</v>
      </c>
      <c r="T424" s="14" t="str">
        <f>IF(AND($S424&lt;&gt;$J$2,$S424&lt;&gt;$K$2,$S424&lt;&gt;$L$2),"",
IF($S424=$J$2,IF(Data!$C424&gt;=Data!$D424+2,"Hawaiite","Potassic Trachybasalt"),
IF($S424=$K$2,IF(Data!$C424&gt;=Data!$D424+2,"Mugearite","Shoshonite"),
IF($S424=$L$2,(IF(Data!$C424&gt;=Data!$D424+2,"Benmoreite","Latite")),""))))</f>
        <v/>
      </c>
    </row>
    <row r="425" spans="1:20" x14ac:dyDescent="0.2">
      <c r="A425" s="16" t="str">
        <f>Data!$A425</f>
        <v>Vetere et al. 2011</v>
      </c>
      <c r="B425" s="27">
        <f>Data!$B425</f>
        <v>53.47</v>
      </c>
      <c r="C425" s="28">
        <f>Data!$C425+Data!$D425</f>
        <v>8.379999999999999</v>
      </c>
      <c r="D425" s="1" t="str">
        <f>IF(AND(AND($B425&gt;=Params!$A$33,$B425&lt;Params!$C$33),AND($C425&gt;=Params!$A$32,$C425&lt;Params!$A$26)),$D$2,"")</f>
        <v/>
      </c>
      <c r="E425" s="1" t="str">
        <f>IF(AND(AND($B425&gt;=Params!$C$33,$B425&lt;Params!$F$33),AND($C425&gt;=Params!$C$32,$C425&lt;Params!$C$22)),$E$2,"")</f>
        <v/>
      </c>
      <c r="F425" s="4" t="str">
        <f>IF(AND($B425&gt;=Params!$F$33,$B425&lt;Params!$J$33,$C425&lt;Params!$F$22+((Params!$J$20-Params!$F$22)/(Params!$J$33-Params!$F$33))*($B425-Params!$F$33)),$F$2,"")</f>
        <v/>
      </c>
      <c r="G425" s="4" t="str">
        <f>IF(AND($B425&gt;=Params!$J$33,$B425&lt;Params!$N$33,$C425&lt;Params!$J$20+((Params!$N$18-Params!$J$20)/(Params!$N$33-Params!$J$33))*($B425-Params!$J$33)),$G$2,"")</f>
        <v/>
      </c>
      <c r="H425" s="4" t="str">
        <f>IF(AND($B425&gt;=Params!$N$33,$C425&lt;Params!$N$18+((Params!$Q$16-Params!$N$18)/(Params!$Q$33-Params!$N$33))*($B425-Params!$N$33),C$3&lt;Params!$Q$16+((Params!$S$32-Params!$Q$16)/(Params!$S$33-Params!$Q$33))*($B425-Params!$Q$33)),$H$2,"")</f>
        <v/>
      </c>
      <c r="I425" s="12" t="str">
        <f>IF(AND($B425&gt;=Params!$Q$33,$C425&gt;=Params!$Q$16+((Params!$S$32-Params!$Q$16)/(Params!$S$33-Params!$Q$33))*($B425-Params!$Q$33)),$I$2,"")</f>
        <v/>
      </c>
      <c r="J425" s="1" t="str">
        <f>IF(AND($C425&gt;=Params!$C$22,$C425&lt;Params!$C$22+((Params!$E$17-Params!$C$22)/(Params!$E$33-Params!$C$33))*($B425-Params!$C$33),$C425&lt;Params!$E$17+((Params!$F$22-Params!$E$17)/(Params!$F$33-Params!$E$33))*($B425-Params!$E$33)),$J$2,"")</f>
        <v/>
      </c>
      <c r="K425" s="1" t="str">
        <f>IF(AND($C425&gt;=Params!$E$17+((Params!$F$22-Params!$E$17)/(Params!$F$33-Params!$E$33))*($B425-Params!$E$33),$C425&gt;=Params!$F$22+((Params!$J$20-Params!$F$22)/(Params!$J$33-Params!$F$33))*($B425-Params!$F$33),$C425&lt;Params!$E$17+((Params!$H$13-Params!$E$17)/(Params!$H$33-Params!$E$33))*($B425-Params!$E$33),$C425&lt;Params!$H$13+((Params!$J$20-Params!$H$13)/(Params!$J$33-Params!$H$33))*($B425-Params!$H$33)),$K$2,"")</f>
        <v>Basaltic TrachyAndesite</v>
      </c>
      <c r="L425" s="1" t="str">
        <f>IF(AND($C425&gt;=Params!$H$13+((Params!$J$20-Params!$H$13)/(Params!$J$33-Params!$H$33))*($B425-Params!$H$33),$C425&gt;=Params!$J$20+((Params!$N$18-Params!$J$20)/(Params!$N$33-Params!$J$33))*($B425-Params!$J$33),$C425&lt;Params!$H$13+((Params!$K$9-Params!$H$13)/(Params!$K$33-Params!$H$33))*($B425-Params!$H$33),$C425&lt;Params!$K$9+((Params!$N$18-Params!$K$9)/(Params!$N$33-Params!$K$33))*($B425-Params!$K$33)),$L$2,"")</f>
        <v/>
      </c>
      <c r="M425" s="2" t="str">
        <f>IF(AND($C425&gt;=Params!$K$9+((Params!$N$18-Params!$K$9)/(Params!$N$33-Params!$K$33))*($B425-Params!$K$33),$C425&gt;=Params!$N$18+((Params!$Q$16-Params!$N$18)/(Params!$Q$33-Params!$N455))*($B425-Params!$Q$33),$C425&lt;Params!$K$9+((Params!$L$5-Params!$K$9)/(Params!$L$33-Params!$K$33))*($B425-Params!$K$33),$C425&lt;Params!$L$5+((Params!$Q$4-Params!$L$5)/(Params!$Q$33-Params!$L$33))*($B425-Params!$L$33),$B425&lt;Params!$Q$33),$M$2,"")</f>
        <v/>
      </c>
      <c r="N425" s="3" t="str">
        <f>IF(OR(AND($C425&gt;=Params!$A$26,$B425&gt;=Params!$A$33,$B425&lt;Params!$C$33,$C425&lt;Params!$A$18+((Params!$C$13-Params!$A$18)/(Params!$C$33-Params!$A$33))*($B425-Params!$A$33)),AND($B425&gt;=Params!$C$33,$C425&gt;Params!$C$22+((Params!$E$17-Params!$C$22)/(Params!$E$33-Params!$C$33))*($B425-Params!$C$33),$C425&lt;Params!$C$13+((Params!$E$17-Params!$C$13)/(Params!$E$33-Params!$C$33))*($B425-Params!$C$33))),$N$2,"")</f>
        <v/>
      </c>
      <c r="O425" s="1" t="str">
        <f>IF(AND($C425&gt;=Params!$C$13+((Params!$E$17-Params!$C$13)/(Params!$E$33-Params!$C$33))*($B425-Params!$C$33),$C425&gt;=Params!$E$17+((Params!$H$13-Params!$E$17)/(Params!$H$33-Params!$E$33))*($B425-Params!$E$33),$C425&lt;Params!$C$13+((Params!$D$9-Params!$C$13)/(Params!$D$33-Params!$C$33))*($B425-Params!$C$33),$C425&lt;Params!$D$9+((Params!$H$13-Params!$D$9)/(Params!$H$33-Params!$D$33))*($B425-Params!$D$33)),$O$2,"")</f>
        <v/>
      </c>
      <c r="P425" s="1" t="str">
        <f>IF(AND($C425&gt;=Params!$D$9+((Params!$H$13-Params!$D$9)/(Params!$H$33-Params!$D$33))*($B425-Params!$D$33),$C425&gt;=Params!$H$13+((Params!$K$9-Params!$H$13)/(Params!$K$33-Params!$H$33))*($B425-Params!$H$33),$C425&lt;Params!$D$9+((Params!$G$4-Params!$D$9)/(Params!$G$33-Params!$D$33))*($B425-Params!$D$33),$C425&lt;Params!$G$4+((Params!$K$9-Params!$G$4)/(Params!$K$33-Params!$G$33))*($B425-Params!$G$33)),$P$2,"")</f>
        <v/>
      </c>
      <c r="Q425" s="1" t="str">
        <f>IF(AND($C425&gt;=Params!$G$4+((Params!$K$9-Params!$G$4)/(Params!$K$33-Params!$G$33))*($B425-Params!$G$33),$C425&gt;Params!$K$9+((Params!$L$5-Params!$K$9)/(Params!$L$33-Params!$K$33))*($B425-Params!$K$33),$C425&lt;Params!$G$4+((Params!$L$5-Params!$G$4)/(Params!$L$33-Params!$G$33))*($B425-Params!$G$33)),$Q$2,"")</f>
        <v/>
      </c>
      <c r="R425" s="2" t="str">
        <f>IF(AND(OR($B425&lt;Params!$A$33,AND($B425&gt;=Params!$A$33,$B425&lt;Params!$C$33,$C425&gt;=Params!$A$18+((Params!$C$13-Params!$A$18)/(Params!$C$33-Params!$A$33))*($B425-Params!$A$33)),AND($B425&gt;=Params!$C$33,$B425&lt;Params!$D$33,$C425&gt;=Params!$C$13+((Params!$D$9-Params!$C$13)/(Params!$D$33-Params!$C$33))*($B425-Params!$C$33)),AND($B425&gt;=Params!$D$33,$C425&gt;=Params!$D$9+((Params!$G$4-Params!$D$9)/(Params!$G$33-Params!$D$33))*($B425-Params!$D$33))),$C425&lt;Params!$G$4,$B425&gt;0,$C425&gt;0),$R$2,"")</f>
        <v/>
      </c>
      <c r="S425" s="18" t="str">
        <f t="shared" si="6"/>
        <v>Basaltic TrachyAndesite</v>
      </c>
      <c r="T425" s="14" t="str">
        <f>IF(AND($S425&lt;&gt;$J$2,$S425&lt;&gt;$K$2,$S425&lt;&gt;$L$2),"",
IF($S425=$J$2,IF(Data!$C425&gt;=Data!$D425+2,"Hawaiite","Potassic Trachybasalt"),
IF($S425=$K$2,IF(Data!$C425&gt;=Data!$D425+2,"Mugearite","Shoshonite"),
IF($S425=$L$2,(IF(Data!$C425&gt;=Data!$D425+2,"Benmoreite","Latite")),""))))</f>
        <v>Shoshonite</v>
      </c>
    </row>
    <row r="426" spans="1:20" x14ac:dyDescent="0.2">
      <c r="A426" s="16" t="str">
        <f>Data!$A426</f>
        <v>Vetere et al. 2011</v>
      </c>
      <c r="B426" s="27">
        <f>Data!$B426</f>
        <v>53.47</v>
      </c>
      <c r="C426" s="28">
        <f>Data!$C426+Data!$D426</f>
        <v>8.379999999999999</v>
      </c>
      <c r="D426" s="1" t="str">
        <f>IF(AND(AND($B426&gt;=Params!$A$33,$B426&lt;Params!$C$33),AND($C426&gt;=Params!$A$32,$C426&lt;Params!$A$26)),$D$2,"")</f>
        <v/>
      </c>
      <c r="E426" s="1" t="str">
        <f>IF(AND(AND($B426&gt;=Params!$C$33,$B426&lt;Params!$F$33),AND($C426&gt;=Params!$C$32,$C426&lt;Params!$C$22)),$E$2,"")</f>
        <v/>
      </c>
      <c r="F426" s="4" t="str">
        <f>IF(AND($B426&gt;=Params!$F$33,$B426&lt;Params!$J$33,$C426&lt;Params!$F$22+((Params!$J$20-Params!$F$22)/(Params!$J$33-Params!$F$33))*($B426-Params!$F$33)),$F$2,"")</f>
        <v/>
      </c>
      <c r="G426" s="4" t="str">
        <f>IF(AND($B426&gt;=Params!$J$33,$B426&lt;Params!$N$33,$C426&lt;Params!$J$20+((Params!$N$18-Params!$J$20)/(Params!$N$33-Params!$J$33))*($B426-Params!$J$33)),$G$2,"")</f>
        <v/>
      </c>
      <c r="H426" s="4" t="str">
        <f>IF(AND($B426&gt;=Params!$N$33,$C426&lt;Params!$N$18+((Params!$Q$16-Params!$N$18)/(Params!$Q$33-Params!$N$33))*($B426-Params!$N$33),C$3&lt;Params!$Q$16+((Params!$S$32-Params!$Q$16)/(Params!$S$33-Params!$Q$33))*($B426-Params!$Q$33)),$H$2,"")</f>
        <v/>
      </c>
      <c r="I426" s="12" t="str">
        <f>IF(AND($B426&gt;=Params!$Q$33,$C426&gt;=Params!$Q$16+((Params!$S$32-Params!$Q$16)/(Params!$S$33-Params!$Q$33))*($B426-Params!$Q$33)),$I$2,"")</f>
        <v/>
      </c>
      <c r="J426" s="1" t="str">
        <f>IF(AND($C426&gt;=Params!$C$22,$C426&lt;Params!$C$22+((Params!$E$17-Params!$C$22)/(Params!$E$33-Params!$C$33))*($B426-Params!$C$33),$C426&lt;Params!$E$17+((Params!$F$22-Params!$E$17)/(Params!$F$33-Params!$E$33))*($B426-Params!$E$33)),$J$2,"")</f>
        <v/>
      </c>
      <c r="K426" s="1" t="str">
        <f>IF(AND($C426&gt;=Params!$E$17+((Params!$F$22-Params!$E$17)/(Params!$F$33-Params!$E$33))*($B426-Params!$E$33),$C426&gt;=Params!$F$22+((Params!$J$20-Params!$F$22)/(Params!$J$33-Params!$F$33))*($B426-Params!$F$33),$C426&lt;Params!$E$17+((Params!$H$13-Params!$E$17)/(Params!$H$33-Params!$E$33))*($B426-Params!$E$33),$C426&lt;Params!$H$13+((Params!$J$20-Params!$H$13)/(Params!$J$33-Params!$H$33))*($B426-Params!$H$33)),$K$2,"")</f>
        <v>Basaltic TrachyAndesite</v>
      </c>
      <c r="L426" s="1" t="str">
        <f>IF(AND($C426&gt;=Params!$H$13+((Params!$J$20-Params!$H$13)/(Params!$J$33-Params!$H$33))*($B426-Params!$H$33),$C426&gt;=Params!$J$20+((Params!$N$18-Params!$J$20)/(Params!$N$33-Params!$J$33))*($B426-Params!$J$33),$C426&lt;Params!$H$13+((Params!$K$9-Params!$H$13)/(Params!$K$33-Params!$H$33))*($B426-Params!$H$33),$C426&lt;Params!$K$9+((Params!$N$18-Params!$K$9)/(Params!$N$33-Params!$K$33))*($B426-Params!$K$33)),$L$2,"")</f>
        <v/>
      </c>
      <c r="M426" s="2" t="str">
        <f>IF(AND($C426&gt;=Params!$K$9+((Params!$N$18-Params!$K$9)/(Params!$N$33-Params!$K$33))*($B426-Params!$K$33),$C426&gt;=Params!$N$18+((Params!$Q$16-Params!$N$18)/(Params!$Q$33-Params!$N456))*($B426-Params!$Q$33),$C426&lt;Params!$K$9+((Params!$L$5-Params!$K$9)/(Params!$L$33-Params!$K$33))*($B426-Params!$K$33),$C426&lt;Params!$L$5+((Params!$Q$4-Params!$L$5)/(Params!$Q$33-Params!$L$33))*($B426-Params!$L$33),$B426&lt;Params!$Q$33),$M$2,"")</f>
        <v/>
      </c>
      <c r="N426" s="3" t="str">
        <f>IF(OR(AND($C426&gt;=Params!$A$26,$B426&gt;=Params!$A$33,$B426&lt;Params!$C$33,$C426&lt;Params!$A$18+((Params!$C$13-Params!$A$18)/(Params!$C$33-Params!$A$33))*($B426-Params!$A$33)),AND($B426&gt;=Params!$C$33,$C426&gt;Params!$C$22+((Params!$E$17-Params!$C$22)/(Params!$E$33-Params!$C$33))*($B426-Params!$C$33),$C426&lt;Params!$C$13+((Params!$E$17-Params!$C$13)/(Params!$E$33-Params!$C$33))*($B426-Params!$C$33))),$N$2,"")</f>
        <v/>
      </c>
      <c r="O426" s="1" t="str">
        <f>IF(AND($C426&gt;=Params!$C$13+((Params!$E$17-Params!$C$13)/(Params!$E$33-Params!$C$33))*($B426-Params!$C$33),$C426&gt;=Params!$E$17+((Params!$H$13-Params!$E$17)/(Params!$H$33-Params!$E$33))*($B426-Params!$E$33),$C426&lt;Params!$C$13+((Params!$D$9-Params!$C$13)/(Params!$D$33-Params!$C$33))*($B426-Params!$C$33),$C426&lt;Params!$D$9+((Params!$H$13-Params!$D$9)/(Params!$H$33-Params!$D$33))*($B426-Params!$D$33)),$O$2,"")</f>
        <v/>
      </c>
      <c r="P426" s="1" t="str">
        <f>IF(AND($C426&gt;=Params!$D$9+((Params!$H$13-Params!$D$9)/(Params!$H$33-Params!$D$33))*($B426-Params!$D$33),$C426&gt;=Params!$H$13+((Params!$K$9-Params!$H$13)/(Params!$K$33-Params!$H$33))*($B426-Params!$H$33),$C426&lt;Params!$D$9+((Params!$G$4-Params!$D$9)/(Params!$G$33-Params!$D$33))*($B426-Params!$D$33),$C426&lt;Params!$G$4+((Params!$K$9-Params!$G$4)/(Params!$K$33-Params!$G$33))*($B426-Params!$G$33)),$P$2,"")</f>
        <v/>
      </c>
      <c r="Q426" s="1" t="str">
        <f>IF(AND($C426&gt;=Params!$G$4+((Params!$K$9-Params!$G$4)/(Params!$K$33-Params!$G$33))*($B426-Params!$G$33),$C426&gt;Params!$K$9+((Params!$L$5-Params!$K$9)/(Params!$L$33-Params!$K$33))*($B426-Params!$K$33),$C426&lt;Params!$G$4+((Params!$L$5-Params!$G$4)/(Params!$L$33-Params!$G$33))*($B426-Params!$G$33)),$Q$2,"")</f>
        <v/>
      </c>
      <c r="R426" s="2" t="str">
        <f>IF(AND(OR($B426&lt;Params!$A$33,AND($B426&gt;=Params!$A$33,$B426&lt;Params!$C$33,$C426&gt;=Params!$A$18+((Params!$C$13-Params!$A$18)/(Params!$C$33-Params!$A$33))*($B426-Params!$A$33)),AND($B426&gt;=Params!$C$33,$B426&lt;Params!$D$33,$C426&gt;=Params!$C$13+((Params!$D$9-Params!$C$13)/(Params!$D$33-Params!$C$33))*($B426-Params!$C$33)),AND($B426&gt;=Params!$D$33,$C426&gt;=Params!$D$9+((Params!$G$4-Params!$D$9)/(Params!$G$33-Params!$D$33))*($B426-Params!$D$33))),$C426&lt;Params!$G$4,$B426&gt;0,$C426&gt;0),$R$2,"")</f>
        <v/>
      </c>
      <c r="S426" s="18" t="str">
        <f t="shared" si="6"/>
        <v>Basaltic TrachyAndesite</v>
      </c>
      <c r="T426" s="14" t="str">
        <f>IF(AND($S426&lt;&gt;$J$2,$S426&lt;&gt;$K$2,$S426&lt;&gt;$L$2),"",
IF($S426=$J$2,IF(Data!$C426&gt;=Data!$D426+2,"Hawaiite","Potassic Trachybasalt"),
IF($S426=$K$2,IF(Data!$C426&gt;=Data!$D426+2,"Mugearite","Shoshonite"),
IF($S426=$L$2,(IF(Data!$C426&gt;=Data!$D426+2,"Benmoreite","Latite")),""))))</f>
        <v>Shoshonite</v>
      </c>
    </row>
    <row r="427" spans="1:20" x14ac:dyDescent="0.2">
      <c r="A427" s="16" t="str">
        <f>Data!$A427</f>
        <v>Vetere et al. 2011</v>
      </c>
      <c r="B427" s="27">
        <f>Data!$B427</f>
        <v>53.47</v>
      </c>
      <c r="C427" s="28">
        <f>Data!$C427+Data!$D427</f>
        <v>8.379999999999999</v>
      </c>
      <c r="D427" s="1" t="str">
        <f>IF(AND(AND($B427&gt;=Params!$A$33,$B427&lt;Params!$C$33),AND($C427&gt;=Params!$A$32,$C427&lt;Params!$A$26)),$D$2,"")</f>
        <v/>
      </c>
      <c r="E427" s="1" t="str">
        <f>IF(AND(AND($B427&gt;=Params!$C$33,$B427&lt;Params!$F$33),AND($C427&gt;=Params!$C$32,$C427&lt;Params!$C$22)),$E$2,"")</f>
        <v/>
      </c>
      <c r="F427" s="4" t="str">
        <f>IF(AND($B427&gt;=Params!$F$33,$B427&lt;Params!$J$33,$C427&lt;Params!$F$22+((Params!$J$20-Params!$F$22)/(Params!$J$33-Params!$F$33))*($B427-Params!$F$33)),$F$2,"")</f>
        <v/>
      </c>
      <c r="G427" s="4" t="str">
        <f>IF(AND($B427&gt;=Params!$J$33,$B427&lt;Params!$N$33,$C427&lt;Params!$J$20+((Params!$N$18-Params!$J$20)/(Params!$N$33-Params!$J$33))*($B427-Params!$J$33)),$G$2,"")</f>
        <v/>
      </c>
      <c r="H427" s="4" t="str">
        <f>IF(AND($B427&gt;=Params!$N$33,$C427&lt;Params!$N$18+((Params!$Q$16-Params!$N$18)/(Params!$Q$33-Params!$N$33))*($B427-Params!$N$33),C$3&lt;Params!$Q$16+((Params!$S$32-Params!$Q$16)/(Params!$S$33-Params!$Q$33))*($B427-Params!$Q$33)),$H$2,"")</f>
        <v/>
      </c>
      <c r="I427" s="12" t="str">
        <f>IF(AND($B427&gt;=Params!$Q$33,$C427&gt;=Params!$Q$16+((Params!$S$32-Params!$Q$16)/(Params!$S$33-Params!$Q$33))*($B427-Params!$Q$33)),$I$2,"")</f>
        <v/>
      </c>
      <c r="J427" s="1" t="str">
        <f>IF(AND($C427&gt;=Params!$C$22,$C427&lt;Params!$C$22+((Params!$E$17-Params!$C$22)/(Params!$E$33-Params!$C$33))*($B427-Params!$C$33),$C427&lt;Params!$E$17+((Params!$F$22-Params!$E$17)/(Params!$F$33-Params!$E$33))*($B427-Params!$E$33)),$J$2,"")</f>
        <v/>
      </c>
      <c r="K427" s="1" t="str">
        <f>IF(AND($C427&gt;=Params!$E$17+((Params!$F$22-Params!$E$17)/(Params!$F$33-Params!$E$33))*($B427-Params!$E$33),$C427&gt;=Params!$F$22+((Params!$J$20-Params!$F$22)/(Params!$J$33-Params!$F$33))*($B427-Params!$F$33),$C427&lt;Params!$E$17+((Params!$H$13-Params!$E$17)/(Params!$H$33-Params!$E$33))*($B427-Params!$E$33),$C427&lt;Params!$H$13+((Params!$J$20-Params!$H$13)/(Params!$J$33-Params!$H$33))*($B427-Params!$H$33)),$K$2,"")</f>
        <v>Basaltic TrachyAndesite</v>
      </c>
      <c r="L427" s="1" t="str">
        <f>IF(AND($C427&gt;=Params!$H$13+((Params!$J$20-Params!$H$13)/(Params!$J$33-Params!$H$33))*($B427-Params!$H$33),$C427&gt;=Params!$J$20+((Params!$N$18-Params!$J$20)/(Params!$N$33-Params!$J$33))*($B427-Params!$J$33),$C427&lt;Params!$H$13+((Params!$K$9-Params!$H$13)/(Params!$K$33-Params!$H$33))*($B427-Params!$H$33),$C427&lt;Params!$K$9+((Params!$N$18-Params!$K$9)/(Params!$N$33-Params!$K$33))*($B427-Params!$K$33)),$L$2,"")</f>
        <v/>
      </c>
      <c r="M427" s="2" t="str">
        <f>IF(AND($C427&gt;=Params!$K$9+((Params!$N$18-Params!$K$9)/(Params!$N$33-Params!$K$33))*($B427-Params!$K$33),$C427&gt;=Params!$N$18+((Params!$Q$16-Params!$N$18)/(Params!$Q$33-Params!$N457))*($B427-Params!$Q$33),$C427&lt;Params!$K$9+((Params!$L$5-Params!$K$9)/(Params!$L$33-Params!$K$33))*($B427-Params!$K$33),$C427&lt;Params!$L$5+((Params!$Q$4-Params!$L$5)/(Params!$Q$33-Params!$L$33))*($B427-Params!$L$33),$B427&lt;Params!$Q$33),$M$2,"")</f>
        <v/>
      </c>
      <c r="N427" s="3" t="str">
        <f>IF(OR(AND($C427&gt;=Params!$A$26,$B427&gt;=Params!$A$33,$B427&lt;Params!$C$33,$C427&lt;Params!$A$18+((Params!$C$13-Params!$A$18)/(Params!$C$33-Params!$A$33))*($B427-Params!$A$33)),AND($B427&gt;=Params!$C$33,$C427&gt;Params!$C$22+((Params!$E$17-Params!$C$22)/(Params!$E$33-Params!$C$33))*($B427-Params!$C$33),$C427&lt;Params!$C$13+((Params!$E$17-Params!$C$13)/(Params!$E$33-Params!$C$33))*($B427-Params!$C$33))),$N$2,"")</f>
        <v/>
      </c>
      <c r="O427" s="1" t="str">
        <f>IF(AND($C427&gt;=Params!$C$13+((Params!$E$17-Params!$C$13)/(Params!$E$33-Params!$C$33))*($B427-Params!$C$33),$C427&gt;=Params!$E$17+((Params!$H$13-Params!$E$17)/(Params!$H$33-Params!$E$33))*($B427-Params!$E$33),$C427&lt;Params!$C$13+((Params!$D$9-Params!$C$13)/(Params!$D$33-Params!$C$33))*($B427-Params!$C$33),$C427&lt;Params!$D$9+((Params!$H$13-Params!$D$9)/(Params!$H$33-Params!$D$33))*($B427-Params!$D$33)),$O$2,"")</f>
        <v/>
      </c>
      <c r="P427" s="1" t="str">
        <f>IF(AND($C427&gt;=Params!$D$9+((Params!$H$13-Params!$D$9)/(Params!$H$33-Params!$D$33))*($B427-Params!$D$33),$C427&gt;=Params!$H$13+((Params!$K$9-Params!$H$13)/(Params!$K$33-Params!$H$33))*($B427-Params!$H$33),$C427&lt;Params!$D$9+((Params!$G$4-Params!$D$9)/(Params!$G$33-Params!$D$33))*($B427-Params!$D$33),$C427&lt;Params!$G$4+((Params!$K$9-Params!$G$4)/(Params!$K$33-Params!$G$33))*($B427-Params!$G$33)),$P$2,"")</f>
        <v/>
      </c>
      <c r="Q427" s="1" t="str">
        <f>IF(AND($C427&gt;=Params!$G$4+((Params!$K$9-Params!$G$4)/(Params!$K$33-Params!$G$33))*($B427-Params!$G$33),$C427&gt;Params!$K$9+((Params!$L$5-Params!$K$9)/(Params!$L$33-Params!$K$33))*($B427-Params!$K$33),$C427&lt;Params!$G$4+((Params!$L$5-Params!$G$4)/(Params!$L$33-Params!$G$33))*($B427-Params!$G$33)),$Q$2,"")</f>
        <v/>
      </c>
      <c r="R427" s="2" t="str">
        <f>IF(AND(OR($B427&lt;Params!$A$33,AND($B427&gt;=Params!$A$33,$B427&lt;Params!$C$33,$C427&gt;=Params!$A$18+((Params!$C$13-Params!$A$18)/(Params!$C$33-Params!$A$33))*($B427-Params!$A$33)),AND($B427&gt;=Params!$C$33,$B427&lt;Params!$D$33,$C427&gt;=Params!$C$13+((Params!$D$9-Params!$C$13)/(Params!$D$33-Params!$C$33))*($B427-Params!$C$33)),AND($B427&gt;=Params!$D$33,$C427&gt;=Params!$D$9+((Params!$G$4-Params!$D$9)/(Params!$G$33-Params!$D$33))*($B427-Params!$D$33))),$C427&lt;Params!$G$4,$B427&gt;0,$C427&gt;0),$R$2,"")</f>
        <v/>
      </c>
      <c r="S427" s="18" t="str">
        <f t="shared" si="6"/>
        <v>Basaltic TrachyAndesite</v>
      </c>
      <c r="T427" s="14" t="str">
        <f>IF(AND($S427&lt;&gt;$J$2,$S427&lt;&gt;$K$2,$S427&lt;&gt;$L$2),"",
IF($S427=$J$2,IF(Data!$C427&gt;=Data!$D427+2,"Hawaiite","Potassic Trachybasalt"),
IF($S427=$K$2,IF(Data!$C427&gt;=Data!$D427+2,"Mugearite","Shoshonite"),
IF($S427=$L$2,(IF(Data!$C427&gt;=Data!$D427+2,"Benmoreite","Latite")),""))))</f>
        <v>Shoshonite</v>
      </c>
    </row>
    <row r="428" spans="1:20" x14ac:dyDescent="0.2">
      <c r="A428" s="16" t="str">
        <f>Data!$A428</f>
        <v>Vetere et al. 2011</v>
      </c>
      <c r="B428" s="27">
        <f>Data!$B428</f>
        <v>53.47</v>
      </c>
      <c r="C428" s="28">
        <f>Data!$C428+Data!$D428</f>
        <v>8.379999999999999</v>
      </c>
      <c r="D428" s="1" t="str">
        <f>IF(AND(AND($B428&gt;=Params!$A$33,$B428&lt;Params!$C$33),AND($C428&gt;=Params!$A$32,$C428&lt;Params!$A$26)),$D$2,"")</f>
        <v/>
      </c>
      <c r="E428" s="1" t="str">
        <f>IF(AND(AND($B428&gt;=Params!$C$33,$B428&lt;Params!$F$33),AND($C428&gt;=Params!$C$32,$C428&lt;Params!$C$22)),$E$2,"")</f>
        <v/>
      </c>
      <c r="F428" s="4" t="str">
        <f>IF(AND($B428&gt;=Params!$F$33,$B428&lt;Params!$J$33,$C428&lt;Params!$F$22+((Params!$J$20-Params!$F$22)/(Params!$J$33-Params!$F$33))*($B428-Params!$F$33)),$F$2,"")</f>
        <v/>
      </c>
      <c r="G428" s="4" t="str">
        <f>IF(AND($B428&gt;=Params!$J$33,$B428&lt;Params!$N$33,$C428&lt;Params!$J$20+((Params!$N$18-Params!$J$20)/(Params!$N$33-Params!$J$33))*($B428-Params!$J$33)),$G$2,"")</f>
        <v/>
      </c>
      <c r="H428" s="4" t="str">
        <f>IF(AND($B428&gt;=Params!$N$33,$C428&lt;Params!$N$18+((Params!$Q$16-Params!$N$18)/(Params!$Q$33-Params!$N$33))*($B428-Params!$N$33),C$3&lt;Params!$Q$16+((Params!$S$32-Params!$Q$16)/(Params!$S$33-Params!$Q$33))*($B428-Params!$Q$33)),$H$2,"")</f>
        <v/>
      </c>
      <c r="I428" s="12" t="str">
        <f>IF(AND($B428&gt;=Params!$Q$33,$C428&gt;=Params!$Q$16+((Params!$S$32-Params!$Q$16)/(Params!$S$33-Params!$Q$33))*($B428-Params!$Q$33)),$I$2,"")</f>
        <v/>
      </c>
      <c r="J428" s="1" t="str">
        <f>IF(AND($C428&gt;=Params!$C$22,$C428&lt;Params!$C$22+((Params!$E$17-Params!$C$22)/(Params!$E$33-Params!$C$33))*($B428-Params!$C$33),$C428&lt;Params!$E$17+((Params!$F$22-Params!$E$17)/(Params!$F$33-Params!$E$33))*($B428-Params!$E$33)),$J$2,"")</f>
        <v/>
      </c>
      <c r="K428" s="1" t="str">
        <f>IF(AND($C428&gt;=Params!$E$17+((Params!$F$22-Params!$E$17)/(Params!$F$33-Params!$E$33))*($B428-Params!$E$33),$C428&gt;=Params!$F$22+((Params!$J$20-Params!$F$22)/(Params!$J$33-Params!$F$33))*($B428-Params!$F$33),$C428&lt;Params!$E$17+((Params!$H$13-Params!$E$17)/(Params!$H$33-Params!$E$33))*($B428-Params!$E$33),$C428&lt;Params!$H$13+((Params!$J$20-Params!$H$13)/(Params!$J$33-Params!$H$33))*($B428-Params!$H$33)),$K$2,"")</f>
        <v>Basaltic TrachyAndesite</v>
      </c>
      <c r="L428" s="1" t="str">
        <f>IF(AND($C428&gt;=Params!$H$13+((Params!$J$20-Params!$H$13)/(Params!$J$33-Params!$H$33))*($B428-Params!$H$33),$C428&gt;=Params!$J$20+((Params!$N$18-Params!$J$20)/(Params!$N$33-Params!$J$33))*($B428-Params!$J$33),$C428&lt;Params!$H$13+((Params!$K$9-Params!$H$13)/(Params!$K$33-Params!$H$33))*($B428-Params!$H$33),$C428&lt;Params!$K$9+((Params!$N$18-Params!$K$9)/(Params!$N$33-Params!$K$33))*($B428-Params!$K$33)),$L$2,"")</f>
        <v/>
      </c>
      <c r="M428" s="2" t="str">
        <f>IF(AND($C428&gt;=Params!$K$9+((Params!$N$18-Params!$K$9)/(Params!$N$33-Params!$K$33))*($B428-Params!$K$33),$C428&gt;=Params!$N$18+((Params!$Q$16-Params!$N$18)/(Params!$Q$33-Params!$N458))*($B428-Params!$Q$33),$C428&lt;Params!$K$9+((Params!$L$5-Params!$K$9)/(Params!$L$33-Params!$K$33))*($B428-Params!$K$33),$C428&lt;Params!$L$5+((Params!$Q$4-Params!$L$5)/(Params!$Q$33-Params!$L$33))*($B428-Params!$L$33),$B428&lt;Params!$Q$33),$M$2,"")</f>
        <v/>
      </c>
      <c r="N428" s="3" t="str">
        <f>IF(OR(AND($C428&gt;=Params!$A$26,$B428&gt;=Params!$A$33,$B428&lt;Params!$C$33,$C428&lt;Params!$A$18+((Params!$C$13-Params!$A$18)/(Params!$C$33-Params!$A$33))*($B428-Params!$A$33)),AND($B428&gt;=Params!$C$33,$C428&gt;Params!$C$22+((Params!$E$17-Params!$C$22)/(Params!$E$33-Params!$C$33))*($B428-Params!$C$33),$C428&lt;Params!$C$13+((Params!$E$17-Params!$C$13)/(Params!$E$33-Params!$C$33))*($B428-Params!$C$33))),$N$2,"")</f>
        <v/>
      </c>
      <c r="O428" s="1" t="str">
        <f>IF(AND($C428&gt;=Params!$C$13+((Params!$E$17-Params!$C$13)/(Params!$E$33-Params!$C$33))*($B428-Params!$C$33),$C428&gt;=Params!$E$17+((Params!$H$13-Params!$E$17)/(Params!$H$33-Params!$E$33))*($B428-Params!$E$33),$C428&lt;Params!$C$13+((Params!$D$9-Params!$C$13)/(Params!$D$33-Params!$C$33))*($B428-Params!$C$33),$C428&lt;Params!$D$9+((Params!$H$13-Params!$D$9)/(Params!$H$33-Params!$D$33))*($B428-Params!$D$33)),$O$2,"")</f>
        <v/>
      </c>
      <c r="P428" s="1" t="str">
        <f>IF(AND($C428&gt;=Params!$D$9+((Params!$H$13-Params!$D$9)/(Params!$H$33-Params!$D$33))*($B428-Params!$D$33),$C428&gt;=Params!$H$13+((Params!$K$9-Params!$H$13)/(Params!$K$33-Params!$H$33))*($B428-Params!$H$33),$C428&lt;Params!$D$9+((Params!$G$4-Params!$D$9)/(Params!$G$33-Params!$D$33))*($B428-Params!$D$33),$C428&lt;Params!$G$4+((Params!$K$9-Params!$G$4)/(Params!$K$33-Params!$G$33))*($B428-Params!$G$33)),$P$2,"")</f>
        <v/>
      </c>
      <c r="Q428" s="1" t="str">
        <f>IF(AND($C428&gt;=Params!$G$4+((Params!$K$9-Params!$G$4)/(Params!$K$33-Params!$G$33))*($B428-Params!$G$33),$C428&gt;Params!$K$9+((Params!$L$5-Params!$K$9)/(Params!$L$33-Params!$K$33))*($B428-Params!$K$33),$C428&lt;Params!$G$4+((Params!$L$5-Params!$G$4)/(Params!$L$33-Params!$G$33))*($B428-Params!$G$33)),$Q$2,"")</f>
        <v/>
      </c>
      <c r="R428" s="2" t="str">
        <f>IF(AND(OR($B428&lt;Params!$A$33,AND($B428&gt;=Params!$A$33,$B428&lt;Params!$C$33,$C428&gt;=Params!$A$18+((Params!$C$13-Params!$A$18)/(Params!$C$33-Params!$A$33))*($B428-Params!$A$33)),AND($B428&gt;=Params!$C$33,$B428&lt;Params!$D$33,$C428&gt;=Params!$C$13+((Params!$D$9-Params!$C$13)/(Params!$D$33-Params!$C$33))*($B428-Params!$C$33)),AND($B428&gt;=Params!$D$33,$C428&gt;=Params!$D$9+((Params!$G$4-Params!$D$9)/(Params!$G$33-Params!$D$33))*($B428-Params!$D$33))),$C428&lt;Params!$G$4,$B428&gt;0,$C428&gt;0),$R$2,"")</f>
        <v/>
      </c>
      <c r="S428" s="18" t="str">
        <f t="shared" si="6"/>
        <v>Basaltic TrachyAndesite</v>
      </c>
      <c r="T428" s="14" t="str">
        <f>IF(AND($S428&lt;&gt;$J$2,$S428&lt;&gt;$K$2,$S428&lt;&gt;$L$2),"",
IF($S428=$J$2,IF(Data!$C428&gt;=Data!$D428+2,"Hawaiite","Potassic Trachybasalt"),
IF($S428=$K$2,IF(Data!$C428&gt;=Data!$D428+2,"Mugearite","Shoshonite"),
IF($S428=$L$2,(IF(Data!$C428&gt;=Data!$D428+2,"Benmoreite","Latite")),""))))</f>
        <v>Shoshonite</v>
      </c>
    </row>
    <row r="429" spans="1:20" x14ac:dyDescent="0.2">
      <c r="A429" s="16" t="str">
        <f>Data!$A429</f>
        <v>Vetere et al. 2011</v>
      </c>
      <c r="B429" s="27">
        <f>Data!$B429</f>
        <v>53.47</v>
      </c>
      <c r="C429" s="28">
        <f>Data!$C429+Data!$D429</f>
        <v>8.379999999999999</v>
      </c>
      <c r="D429" s="1" t="str">
        <f>IF(AND(AND($B429&gt;=Params!$A$33,$B429&lt;Params!$C$33),AND($C429&gt;=Params!$A$32,$C429&lt;Params!$A$26)),$D$2,"")</f>
        <v/>
      </c>
      <c r="E429" s="1" t="str">
        <f>IF(AND(AND($B429&gt;=Params!$C$33,$B429&lt;Params!$F$33),AND($C429&gt;=Params!$C$32,$C429&lt;Params!$C$22)),$E$2,"")</f>
        <v/>
      </c>
      <c r="F429" s="4" t="str">
        <f>IF(AND($B429&gt;=Params!$F$33,$B429&lt;Params!$J$33,$C429&lt;Params!$F$22+((Params!$J$20-Params!$F$22)/(Params!$J$33-Params!$F$33))*($B429-Params!$F$33)),$F$2,"")</f>
        <v/>
      </c>
      <c r="G429" s="4" t="str">
        <f>IF(AND($B429&gt;=Params!$J$33,$B429&lt;Params!$N$33,$C429&lt;Params!$J$20+((Params!$N$18-Params!$J$20)/(Params!$N$33-Params!$J$33))*($B429-Params!$J$33)),$G$2,"")</f>
        <v/>
      </c>
      <c r="H429" s="4" t="str">
        <f>IF(AND($B429&gt;=Params!$N$33,$C429&lt;Params!$N$18+((Params!$Q$16-Params!$N$18)/(Params!$Q$33-Params!$N$33))*($B429-Params!$N$33),C$3&lt;Params!$Q$16+((Params!$S$32-Params!$Q$16)/(Params!$S$33-Params!$Q$33))*($B429-Params!$Q$33)),$H$2,"")</f>
        <v/>
      </c>
      <c r="I429" s="12" t="str">
        <f>IF(AND($B429&gt;=Params!$Q$33,$C429&gt;=Params!$Q$16+((Params!$S$32-Params!$Q$16)/(Params!$S$33-Params!$Q$33))*($B429-Params!$Q$33)),$I$2,"")</f>
        <v/>
      </c>
      <c r="J429" s="1" t="str">
        <f>IF(AND($C429&gt;=Params!$C$22,$C429&lt;Params!$C$22+((Params!$E$17-Params!$C$22)/(Params!$E$33-Params!$C$33))*($B429-Params!$C$33),$C429&lt;Params!$E$17+((Params!$F$22-Params!$E$17)/(Params!$F$33-Params!$E$33))*($B429-Params!$E$33)),$J$2,"")</f>
        <v/>
      </c>
      <c r="K429" s="1" t="str">
        <f>IF(AND($C429&gt;=Params!$E$17+((Params!$F$22-Params!$E$17)/(Params!$F$33-Params!$E$33))*($B429-Params!$E$33),$C429&gt;=Params!$F$22+((Params!$J$20-Params!$F$22)/(Params!$J$33-Params!$F$33))*($B429-Params!$F$33),$C429&lt;Params!$E$17+((Params!$H$13-Params!$E$17)/(Params!$H$33-Params!$E$33))*($B429-Params!$E$33),$C429&lt;Params!$H$13+((Params!$J$20-Params!$H$13)/(Params!$J$33-Params!$H$33))*($B429-Params!$H$33)),$K$2,"")</f>
        <v>Basaltic TrachyAndesite</v>
      </c>
      <c r="L429" s="1" t="str">
        <f>IF(AND($C429&gt;=Params!$H$13+((Params!$J$20-Params!$H$13)/(Params!$J$33-Params!$H$33))*($B429-Params!$H$33),$C429&gt;=Params!$J$20+((Params!$N$18-Params!$J$20)/(Params!$N$33-Params!$J$33))*($B429-Params!$J$33),$C429&lt;Params!$H$13+((Params!$K$9-Params!$H$13)/(Params!$K$33-Params!$H$33))*($B429-Params!$H$33),$C429&lt;Params!$K$9+((Params!$N$18-Params!$K$9)/(Params!$N$33-Params!$K$33))*($B429-Params!$K$33)),$L$2,"")</f>
        <v/>
      </c>
      <c r="M429" s="2" t="str">
        <f>IF(AND($C429&gt;=Params!$K$9+((Params!$N$18-Params!$K$9)/(Params!$N$33-Params!$K$33))*($B429-Params!$K$33),$C429&gt;=Params!$N$18+((Params!$Q$16-Params!$N$18)/(Params!$Q$33-Params!$N459))*($B429-Params!$Q$33),$C429&lt;Params!$K$9+((Params!$L$5-Params!$K$9)/(Params!$L$33-Params!$K$33))*($B429-Params!$K$33),$C429&lt;Params!$L$5+((Params!$Q$4-Params!$L$5)/(Params!$Q$33-Params!$L$33))*($B429-Params!$L$33),$B429&lt;Params!$Q$33),$M$2,"")</f>
        <v/>
      </c>
      <c r="N429" s="3" t="str">
        <f>IF(OR(AND($C429&gt;=Params!$A$26,$B429&gt;=Params!$A$33,$B429&lt;Params!$C$33,$C429&lt;Params!$A$18+((Params!$C$13-Params!$A$18)/(Params!$C$33-Params!$A$33))*($B429-Params!$A$33)),AND($B429&gt;=Params!$C$33,$C429&gt;Params!$C$22+((Params!$E$17-Params!$C$22)/(Params!$E$33-Params!$C$33))*($B429-Params!$C$33),$C429&lt;Params!$C$13+((Params!$E$17-Params!$C$13)/(Params!$E$33-Params!$C$33))*($B429-Params!$C$33))),$N$2,"")</f>
        <v/>
      </c>
      <c r="O429" s="1" t="str">
        <f>IF(AND($C429&gt;=Params!$C$13+((Params!$E$17-Params!$C$13)/(Params!$E$33-Params!$C$33))*($B429-Params!$C$33),$C429&gt;=Params!$E$17+((Params!$H$13-Params!$E$17)/(Params!$H$33-Params!$E$33))*($B429-Params!$E$33),$C429&lt;Params!$C$13+((Params!$D$9-Params!$C$13)/(Params!$D$33-Params!$C$33))*($B429-Params!$C$33),$C429&lt;Params!$D$9+((Params!$H$13-Params!$D$9)/(Params!$H$33-Params!$D$33))*($B429-Params!$D$33)),$O$2,"")</f>
        <v/>
      </c>
      <c r="P429" s="1" t="str">
        <f>IF(AND($C429&gt;=Params!$D$9+((Params!$H$13-Params!$D$9)/(Params!$H$33-Params!$D$33))*($B429-Params!$D$33),$C429&gt;=Params!$H$13+((Params!$K$9-Params!$H$13)/(Params!$K$33-Params!$H$33))*($B429-Params!$H$33),$C429&lt;Params!$D$9+((Params!$G$4-Params!$D$9)/(Params!$G$33-Params!$D$33))*($B429-Params!$D$33),$C429&lt;Params!$G$4+((Params!$K$9-Params!$G$4)/(Params!$K$33-Params!$G$33))*($B429-Params!$G$33)),$P$2,"")</f>
        <v/>
      </c>
      <c r="Q429" s="1" t="str">
        <f>IF(AND($C429&gt;=Params!$G$4+((Params!$K$9-Params!$G$4)/(Params!$K$33-Params!$G$33))*($B429-Params!$G$33),$C429&gt;Params!$K$9+((Params!$L$5-Params!$K$9)/(Params!$L$33-Params!$K$33))*($B429-Params!$K$33),$C429&lt;Params!$G$4+((Params!$L$5-Params!$G$4)/(Params!$L$33-Params!$G$33))*($B429-Params!$G$33)),$Q$2,"")</f>
        <v/>
      </c>
      <c r="R429" s="2" t="str">
        <f>IF(AND(OR($B429&lt;Params!$A$33,AND($B429&gt;=Params!$A$33,$B429&lt;Params!$C$33,$C429&gt;=Params!$A$18+((Params!$C$13-Params!$A$18)/(Params!$C$33-Params!$A$33))*($B429-Params!$A$33)),AND($B429&gt;=Params!$C$33,$B429&lt;Params!$D$33,$C429&gt;=Params!$C$13+((Params!$D$9-Params!$C$13)/(Params!$D$33-Params!$C$33))*($B429-Params!$C$33)),AND($B429&gt;=Params!$D$33,$C429&gt;=Params!$D$9+((Params!$G$4-Params!$D$9)/(Params!$G$33-Params!$D$33))*($B429-Params!$D$33))),$C429&lt;Params!$G$4,$B429&gt;0,$C429&gt;0),$R$2,"")</f>
        <v/>
      </c>
      <c r="S429" s="18" t="str">
        <f t="shared" si="6"/>
        <v>Basaltic TrachyAndesite</v>
      </c>
      <c r="T429" s="14" t="str">
        <f>IF(AND($S429&lt;&gt;$J$2,$S429&lt;&gt;$K$2,$S429&lt;&gt;$L$2),"",
IF($S429=$J$2,IF(Data!$C429&gt;=Data!$D429+2,"Hawaiite","Potassic Trachybasalt"),
IF($S429=$K$2,IF(Data!$C429&gt;=Data!$D429+2,"Mugearite","Shoshonite"),
IF($S429=$L$2,(IF(Data!$C429&gt;=Data!$D429+2,"Benmoreite","Latite")),""))))</f>
        <v>Shoshonite</v>
      </c>
    </row>
    <row r="430" spans="1:20" x14ac:dyDescent="0.2">
      <c r="A430" s="16" t="str">
        <f>Data!$A430</f>
        <v>Vetere et al. 2011</v>
      </c>
      <c r="B430" s="27">
        <f>Data!$B430</f>
        <v>53.47</v>
      </c>
      <c r="C430" s="28">
        <f>Data!$C430+Data!$D430</f>
        <v>8.379999999999999</v>
      </c>
      <c r="D430" s="1" t="str">
        <f>IF(AND(AND($B430&gt;=Params!$A$33,$B430&lt;Params!$C$33),AND($C430&gt;=Params!$A$32,$C430&lt;Params!$A$26)),$D$2,"")</f>
        <v/>
      </c>
      <c r="E430" s="1" t="str">
        <f>IF(AND(AND($B430&gt;=Params!$C$33,$B430&lt;Params!$F$33),AND($C430&gt;=Params!$C$32,$C430&lt;Params!$C$22)),$E$2,"")</f>
        <v/>
      </c>
      <c r="F430" s="4" t="str">
        <f>IF(AND($B430&gt;=Params!$F$33,$B430&lt;Params!$J$33,$C430&lt;Params!$F$22+((Params!$J$20-Params!$F$22)/(Params!$J$33-Params!$F$33))*($B430-Params!$F$33)),$F$2,"")</f>
        <v/>
      </c>
      <c r="G430" s="4" t="str">
        <f>IF(AND($B430&gt;=Params!$J$33,$B430&lt;Params!$N$33,$C430&lt;Params!$J$20+((Params!$N$18-Params!$J$20)/(Params!$N$33-Params!$J$33))*($B430-Params!$J$33)),$G$2,"")</f>
        <v/>
      </c>
      <c r="H430" s="4" t="str">
        <f>IF(AND($B430&gt;=Params!$N$33,$C430&lt;Params!$N$18+((Params!$Q$16-Params!$N$18)/(Params!$Q$33-Params!$N$33))*($B430-Params!$N$33),C$3&lt;Params!$Q$16+((Params!$S$32-Params!$Q$16)/(Params!$S$33-Params!$Q$33))*($B430-Params!$Q$33)),$H$2,"")</f>
        <v/>
      </c>
      <c r="I430" s="12" t="str">
        <f>IF(AND($B430&gt;=Params!$Q$33,$C430&gt;=Params!$Q$16+((Params!$S$32-Params!$Q$16)/(Params!$S$33-Params!$Q$33))*($B430-Params!$Q$33)),$I$2,"")</f>
        <v/>
      </c>
      <c r="J430" s="1" t="str">
        <f>IF(AND($C430&gt;=Params!$C$22,$C430&lt;Params!$C$22+((Params!$E$17-Params!$C$22)/(Params!$E$33-Params!$C$33))*($B430-Params!$C$33),$C430&lt;Params!$E$17+((Params!$F$22-Params!$E$17)/(Params!$F$33-Params!$E$33))*($B430-Params!$E$33)),$J$2,"")</f>
        <v/>
      </c>
      <c r="K430" s="1" t="str">
        <f>IF(AND($C430&gt;=Params!$E$17+((Params!$F$22-Params!$E$17)/(Params!$F$33-Params!$E$33))*($B430-Params!$E$33),$C430&gt;=Params!$F$22+((Params!$J$20-Params!$F$22)/(Params!$J$33-Params!$F$33))*($B430-Params!$F$33),$C430&lt;Params!$E$17+((Params!$H$13-Params!$E$17)/(Params!$H$33-Params!$E$33))*($B430-Params!$E$33),$C430&lt;Params!$H$13+((Params!$J$20-Params!$H$13)/(Params!$J$33-Params!$H$33))*($B430-Params!$H$33)),$K$2,"")</f>
        <v>Basaltic TrachyAndesite</v>
      </c>
      <c r="L430" s="1" t="str">
        <f>IF(AND($C430&gt;=Params!$H$13+((Params!$J$20-Params!$H$13)/(Params!$J$33-Params!$H$33))*($B430-Params!$H$33),$C430&gt;=Params!$J$20+((Params!$N$18-Params!$J$20)/(Params!$N$33-Params!$J$33))*($B430-Params!$J$33),$C430&lt;Params!$H$13+((Params!$K$9-Params!$H$13)/(Params!$K$33-Params!$H$33))*($B430-Params!$H$33),$C430&lt;Params!$K$9+((Params!$N$18-Params!$K$9)/(Params!$N$33-Params!$K$33))*($B430-Params!$K$33)),$L$2,"")</f>
        <v/>
      </c>
      <c r="M430" s="2" t="str">
        <f>IF(AND($C430&gt;=Params!$K$9+((Params!$N$18-Params!$K$9)/(Params!$N$33-Params!$K$33))*($B430-Params!$K$33),$C430&gt;=Params!$N$18+((Params!$Q$16-Params!$N$18)/(Params!$Q$33-Params!$N460))*($B430-Params!$Q$33),$C430&lt;Params!$K$9+((Params!$L$5-Params!$K$9)/(Params!$L$33-Params!$K$33))*($B430-Params!$K$33),$C430&lt;Params!$L$5+((Params!$Q$4-Params!$L$5)/(Params!$Q$33-Params!$L$33))*($B430-Params!$L$33),$B430&lt;Params!$Q$33),$M$2,"")</f>
        <v/>
      </c>
      <c r="N430" s="3" t="str">
        <f>IF(OR(AND($C430&gt;=Params!$A$26,$B430&gt;=Params!$A$33,$B430&lt;Params!$C$33,$C430&lt;Params!$A$18+((Params!$C$13-Params!$A$18)/(Params!$C$33-Params!$A$33))*($B430-Params!$A$33)),AND($B430&gt;=Params!$C$33,$C430&gt;Params!$C$22+((Params!$E$17-Params!$C$22)/(Params!$E$33-Params!$C$33))*($B430-Params!$C$33),$C430&lt;Params!$C$13+((Params!$E$17-Params!$C$13)/(Params!$E$33-Params!$C$33))*($B430-Params!$C$33))),$N$2,"")</f>
        <v/>
      </c>
      <c r="O430" s="1" t="str">
        <f>IF(AND($C430&gt;=Params!$C$13+((Params!$E$17-Params!$C$13)/(Params!$E$33-Params!$C$33))*($B430-Params!$C$33),$C430&gt;=Params!$E$17+((Params!$H$13-Params!$E$17)/(Params!$H$33-Params!$E$33))*($B430-Params!$E$33),$C430&lt;Params!$C$13+((Params!$D$9-Params!$C$13)/(Params!$D$33-Params!$C$33))*($B430-Params!$C$33),$C430&lt;Params!$D$9+((Params!$H$13-Params!$D$9)/(Params!$H$33-Params!$D$33))*($B430-Params!$D$33)),$O$2,"")</f>
        <v/>
      </c>
      <c r="P430" s="1" t="str">
        <f>IF(AND($C430&gt;=Params!$D$9+((Params!$H$13-Params!$D$9)/(Params!$H$33-Params!$D$33))*($B430-Params!$D$33),$C430&gt;=Params!$H$13+((Params!$K$9-Params!$H$13)/(Params!$K$33-Params!$H$33))*($B430-Params!$H$33),$C430&lt;Params!$D$9+((Params!$G$4-Params!$D$9)/(Params!$G$33-Params!$D$33))*($B430-Params!$D$33),$C430&lt;Params!$G$4+((Params!$K$9-Params!$G$4)/(Params!$K$33-Params!$G$33))*($B430-Params!$G$33)),$P$2,"")</f>
        <v/>
      </c>
      <c r="Q430" s="1" t="str">
        <f>IF(AND($C430&gt;=Params!$G$4+((Params!$K$9-Params!$G$4)/(Params!$K$33-Params!$G$33))*($B430-Params!$G$33),$C430&gt;Params!$K$9+((Params!$L$5-Params!$K$9)/(Params!$L$33-Params!$K$33))*($B430-Params!$K$33),$C430&lt;Params!$G$4+((Params!$L$5-Params!$G$4)/(Params!$L$33-Params!$G$33))*($B430-Params!$G$33)),$Q$2,"")</f>
        <v/>
      </c>
      <c r="R430" s="2" t="str">
        <f>IF(AND(OR($B430&lt;Params!$A$33,AND($B430&gt;=Params!$A$33,$B430&lt;Params!$C$33,$C430&gt;=Params!$A$18+((Params!$C$13-Params!$A$18)/(Params!$C$33-Params!$A$33))*($B430-Params!$A$33)),AND($B430&gt;=Params!$C$33,$B430&lt;Params!$D$33,$C430&gt;=Params!$C$13+((Params!$D$9-Params!$C$13)/(Params!$D$33-Params!$C$33))*($B430-Params!$C$33)),AND($B430&gt;=Params!$D$33,$C430&gt;=Params!$D$9+((Params!$G$4-Params!$D$9)/(Params!$G$33-Params!$D$33))*($B430-Params!$D$33))),$C430&lt;Params!$G$4,$B430&gt;0,$C430&gt;0),$R$2,"")</f>
        <v/>
      </c>
      <c r="S430" s="18" t="str">
        <f t="shared" si="6"/>
        <v>Basaltic TrachyAndesite</v>
      </c>
      <c r="T430" s="14" t="str">
        <f>IF(AND($S430&lt;&gt;$J$2,$S430&lt;&gt;$K$2,$S430&lt;&gt;$L$2),"",
IF($S430=$J$2,IF(Data!$C430&gt;=Data!$D430+2,"Hawaiite","Potassic Trachybasalt"),
IF($S430=$K$2,IF(Data!$C430&gt;=Data!$D430+2,"Mugearite","Shoshonite"),
IF($S430=$L$2,(IF(Data!$C430&gt;=Data!$D430+2,"Benmoreite","Latite")),""))))</f>
        <v>Shoshonite</v>
      </c>
    </row>
    <row r="431" spans="1:20" x14ac:dyDescent="0.2">
      <c r="A431" s="16" t="str">
        <f>Data!$A431</f>
        <v>Vetere et al. 2011</v>
      </c>
      <c r="B431" s="27">
        <f>Data!$B431</f>
        <v>53.47</v>
      </c>
      <c r="C431" s="28">
        <f>Data!$C431+Data!$D431</f>
        <v>8.379999999999999</v>
      </c>
      <c r="D431" s="1" t="str">
        <f>IF(AND(AND($B431&gt;=Params!$A$33,$B431&lt;Params!$C$33),AND($C431&gt;=Params!$A$32,$C431&lt;Params!$A$26)),$D$2,"")</f>
        <v/>
      </c>
      <c r="E431" s="1" t="str">
        <f>IF(AND(AND($B431&gt;=Params!$C$33,$B431&lt;Params!$F$33),AND($C431&gt;=Params!$C$32,$C431&lt;Params!$C$22)),$E$2,"")</f>
        <v/>
      </c>
      <c r="F431" s="4" t="str">
        <f>IF(AND($B431&gt;=Params!$F$33,$B431&lt;Params!$J$33,$C431&lt;Params!$F$22+((Params!$J$20-Params!$F$22)/(Params!$J$33-Params!$F$33))*($B431-Params!$F$33)),$F$2,"")</f>
        <v/>
      </c>
      <c r="G431" s="4" t="str">
        <f>IF(AND($B431&gt;=Params!$J$33,$B431&lt;Params!$N$33,$C431&lt;Params!$J$20+((Params!$N$18-Params!$J$20)/(Params!$N$33-Params!$J$33))*($B431-Params!$J$33)),$G$2,"")</f>
        <v/>
      </c>
      <c r="H431" s="4" t="str">
        <f>IF(AND($B431&gt;=Params!$N$33,$C431&lt;Params!$N$18+((Params!$Q$16-Params!$N$18)/(Params!$Q$33-Params!$N$33))*($B431-Params!$N$33),C$3&lt;Params!$Q$16+((Params!$S$32-Params!$Q$16)/(Params!$S$33-Params!$Q$33))*($B431-Params!$Q$33)),$H$2,"")</f>
        <v/>
      </c>
      <c r="I431" s="12" t="str">
        <f>IF(AND($B431&gt;=Params!$Q$33,$C431&gt;=Params!$Q$16+((Params!$S$32-Params!$Q$16)/(Params!$S$33-Params!$Q$33))*($B431-Params!$Q$33)),$I$2,"")</f>
        <v/>
      </c>
      <c r="J431" s="1" t="str">
        <f>IF(AND($C431&gt;=Params!$C$22,$C431&lt;Params!$C$22+((Params!$E$17-Params!$C$22)/(Params!$E$33-Params!$C$33))*($B431-Params!$C$33),$C431&lt;Params!$E$17+((Params!$F$22-Params!$E$17)/(Params!$F$33-Params!$E$33))*($B431-Params!$E$33)),$J$2,"")</f>
        <v/>
      </c>
      <c r="K431" s="1" t="str">
        <f>IF(AND($C431&gt;=Params!$E$17+((Params!$F$22-Params!$E$17)/(Params!$F$33-Params!$E$33))*($B431-Params!$E$33),$C431&gt;=Params!$F$22+((Params!$J$20-Params!$F$22)/(Params!$J$33-Params!$F$33))*($B431-Params!$F$33),$C431&lt;Params!$E$17+((Params!$H$13-Params!$E$17)/(Params!$H$33-Params!$E$33))*($B431-Params!$E$33),$C431&lt;Params!$H$13+((Params!$J$20-Params!$H$13)/(Params!$J$33-Params!$H$33))*($B431-Params!$H$33)),$K$2,"")</f>
        <v>Basaltic TrachyAndesite</v>
      </c>
      <c r="L431" s="1" t="str">
        <f>IF(AND($C431&gt;=Params!$H$13+((Params!$J$20-Params!$H$13)/(Params!$J$33-Params!$H$33))*($B431-Params!$H$33),$C431&gt;=Params!$J$20+((Params!$N$18-Params!$J$20)/(Params!$N$33-Params!$J$33))*($B431-Params!$J$33),$C431&lt;Params!$H$13+((Params!$K$9-Params!$H$13)/(Params!$K$33-Params!$H$33))*($B431-Params!$H$33),$C431&lt;Params!$K$9+((Params!$N$18-Params!$K$9)/(Params!$N$33-Params!$K$33))*($B431-Params!$K$33)),$L$2,"")</f>
        <v/>
      </c>
      <c r="M431" s="2" t="str">
        <f>IF(AND($C431&gt;=Params!$K$9+((Params!$N$18-Params!$K$9)/(Params!$N$33-Params!$K$33))*($B431-Params!$K$33),$C431&gt;=Params!$N$18+((Params!$Q$16-Params!$N$18)/(Params!$Q$33-Params!$N461))*($B431-Params!$Q$33),$C431&lt;Params!$K$9+((Params!$L$5-Params!$K$9)/(Params!$L$33-Params!$K$33))*($B431-Params!$K$33),$C431&lt;Params!$L$5+((Params!$Q$4-Params!$L$5)/(Params!$Q$33-Params!$L$33))*($B431-Params!$L$33),$B431&lt;Params!$Q$33),$M$2,"")</f>
        <v/>
      </c>
      <c r="N431" s="3" t="str">
        <f>IF(OR(AND($C431&gt;=Params!$A$26,$B431&gt;=Params!$A$33,$B431&lt;Params!$C$33,$C431&lt;Params!$A$18+((Params!$C$13-Params!$A$18)/(Params!$C$33-Params!$A$33))*($B431-Params!$A$33)),AND($B431&gt;=Params!$C$33,$C431&gt;Params!$C$22+((Params!$E$17-Params!$C$22)/(Params!$E$33-Params!$C$33))*($B431-Params!$C$33),$C431&lt;Params!$C$13+((Params!$E$17-Params!$C$13)/(Params!$E$33-Params!$C$33))*($B431-Params!$C$33))),$N$2,"")</f>
        <v/>
      </c>
      <c r="O431" s="1" t="str">
        <f>IF(AND($C431&gt;=Params!$C$13+((Params!$E$17-Params!$C$13)/(Params!$E$33-Params!$C$33))*($B431-Params!$C$33),$C431&gt;=Params!$E$17+((Params!$H$13-Params!$E$17)/(Params!$H$33-Params!$E$33))*($B431-Params!$E$33),$C431&lt;Params!$C$13+((Params!$D$9-Params!$C$13)/(Params!$D$33-Params!$C$33))*($B431-Params!$C$33),$C431&lt;Params!$D$9+((Params!$H$13-Params!$D$9)/(Params!$H$33-Params!$D$33))*($B431-Params!$D$33)),$O$2,"")</f>
        <v/>
      </c>
      <c r="P431" s="1" t="str">
        <f>IF(AND($C431&gt;=Params!$D$9+((Params!$H$13-Params!$D$9)/(Params!$H$33-Params!$D$33))*($B431-Params!$D$33),$C431&gt;=Params!$H$13+((Params!$K$9-Params!$H$13)/(Params!$K$33-Params!$H$33))*($B431-Params!$H$33),$C431&lt;Params!$D$9+((Params!$G$4-Params!$D$9)/(Params!$G$33-Params!$D$33))*($B431-Params!$D$33),$C431&lt;Params!$G$4+((Params!$K$9-Params!$G$4)/(Params!$K$33-Params!$G$33))*($B431-Params!$G$33)),$P$2,"")</f>
        <v/>
      </c>
      <c r="Q431" s="1" t="str">
        <f>IF(AND($C431&gt;=Params!$G$4+((Params!$K$9-Params!$G$4)/(Params!$K$33-Params!$G$33))*($B431-Params!$G$33),$C431&gt;Params!$K$9+((Params!$L$5-Params!$K$9)/(Params!$L$33-Params!$K$33))*($B431-Params!$K$33),$C431&lt;Params!$G$4+((Params!$L$5-Params!$G$4)/(Params!$L$33-Params!$G$33))*($B431-Params!$G$33)),$Q$2,"")</f>
        <v/>
      </c>
      <c r="R431" s="2" t="str">
        <f>IF(AND(OR($B431&lt;Params!$A$33,AND($B431&gt;=Params!$A$33,$B431&lt;Params!$C$33,$C431&gt;=Params!$A$18+((Params!$C$13-Params!$A$18)/(Params!$C$33-Params!$A$33))*($B431-Params!$A$33)),AND($B431&gt;=Params!$C$33,$B431&lt;Params!$D$33,$C431&gt;=Params!$C$13+((Params!$D$9-Params!$C$13)/(Params!$D$33-Params!$C$33))*($B431-Params!$C$33)),AND($B431&gt;=Params!$D$33,$C431&gt;=Params!$D$9+((Params!$G$4-Params!$D$9)/(Params!$G$33-Params!$D$33))*($B431-Params!$D$33))),$C431&lt;Params!$G$4,$B431&gt;0,$C431&gt;0),$R$2,"")</f>
        <v/>
      </c>
      <c r="S431" s="18" t="str">
        <f t="shared" si="6"/>
        <v>Basaltic TrachyAndesite</v>
      </c>
      <c r="T431" s="14" t="str">
        <f>IF(AND($S431&lt;&gt;$J$2,$S431&lt;&gt;$K$2,$S431&lt;&gt;$L$2),"",
IF($S431=$J$2,IF(Data!$C431&gt;=Data!$D431+2,"Hawaiite","Potassic Trachybasalt"),
IF($S431=$K$2,IF(Data!$C431&gt;=Data!$D431+2,"Mugearite","Shoshonite"),
IF($S431=$L$2,(IF(Data!$C431&gt;=Data!$D431+2,"Benmoreite","Latite")),""))))</f>
        <v>Shoshonite</v>
      </c>
    </row>
    <row r="432" spans="1:20" x14ac:dyDescent="0.2">
      <c r="A432" s="16" t="str">
        <f>Data!$A432</f>
        <v>Vetere et al. 2011</v>
      </c>
      <c r="B432" s="27">
        <f>Data!$B432</f>
        <v>53.47</v>
      </c>
      <c r="C432" s="28">
        <f>Data!$C432+Data!$D432</f>
        <v>8.379999999999999</v>
      </c>
      <c r="D432" s="1" t="str">
        <f>IF(AND(AND($B432&gt;=Params!$A$33,$B432&lt;Params!$C$33),AND($C432&gt;=Params!$A$32,$C432&lt;Params!$A$26)),$D$2,"")</f>
        <v/>
      </c>
      <c r="E432" s="1" t="str">
        <f>IF(AND(AND($B432&gt;=Params!$C$33,$B432&lt;Params!$F$33),AND($C432&gt;=Params!$C$32,$C432&lt;Params!$C$22)),$E$2,"")</f>
        <v/>
      </c>
      <c r="F432" s="4" t="str">
        <f>IF(AND($B432&gt;=Params!$F$33,$B432&lt;Params!$J$33,$C432&lt;Params!$F$22+((Params!$J$20-Params!$F$22)/(Params!$J$33-Params!$F$33))*($B432-Params!$F$33)),$F$2,"")</f>
        <v/>
      </c>
      <c r="G432" s="4" t="str">
        <f>IF(AND($B432&gt;=Params!$J$33,$B432&lt;Params!$N$33,$C432&lt;Params!$J$20+((Params!$N$18-Params!$J$20)/(Params!$N$33-Params!$J$33))*($B432-Params!$J$33)),$G$2,"")</f>
        <v/>
      </c>
      <c r="H432" s="4" t="str">
        <f>IF(AND($B432&gt;=Params!$N$33,$C432&lt;Params!$N$18+((Params!$Q$16-Params!$N$18)/(Params!$Q$33-Params!$N$33))*($B432-Params!$N$33),C$3&lt;Params!$Q$16+((Params!$S$32-Params!$Q$16)/(Params!$S$33-Params!$Q$33))*($B432-Params!$Q$33)),$H$2,"")</f>
        <v/>
      </c>
      <c r="I432" s="12" t="str">
        <f>IF(AND($B432&gt;=Params!$Q$33,$C432&gt;=Params!$Q$16+((Params!$S$32-Params!$Q$16)/(Params!$S$33-Params!$Q$33))*($B432-Params!$Q$33)),$I$2,"")</f>
        <v/>
      </c>
      <c r="J432" s="1" t="str">
        <f>IF(AND($C432&gt;=Params!$C$22,$C432&lt;Params!$C$22+((Params!$E$17-Params!$C$22)/(Params!$E$33-Params!$C$33))*($B432-Params!$C$33),$C432&lt;Params!$E$17+((Params!$F$22-Params!$E$17)/(Params!$F$33-Params!$E$33))*($B432-Params!$E$33)),$J$2,"")</f>
        <v/>
      </c>
      <c r="K432" s="1" t="str">
        <f>IF(AND($C432&gt;=Params!$E$17+((Params!$F$22-Params!$E$17)/(Params!$F$33-Params!$E$33))*($B432-Params!$E$33),$C432&gt;=Params!$F$22+((Params!$J$20-Params!$F$22)/(Params!$J$33-Params!$F$33))*($B432-Params!$F$33),$C432&lt;Params!$E$17+((Params!$H$13-Params!$E$17)/(Params!$H$33-Params!$E$33))*($B432-Params!$E$33),$C432&lt;Params!$H$13+((Params!$J$20-Params!$H$13)/(Params!$J$33-Params!$H$33))*($B432-Params!$H$33)),$K$2,"")</f>
        <v>Basaltic TrachyAndesite</v>
      </c>
      <c r="L432" s="1" t="str">
        <f>IF(AND($C432&gt;=Params!$H$13+((Params!$J$20-Params!$H$13)/(Params!$J$33-Params!$H$33))*($B432-Params!$H$33),$C432&gt;=Params!$J$20+((Params!$N$18-Params!$J$20)/(Params!$N$33-Params!$J$33))*($B432-Params!$J$33),$C432&lt;Params!$H$13+((Params!$K$9-Params!$H$13)/(Params!$K$33-Params!$H$33))*($B432-Params!$H$33),$C432&lt;Params!$K$9+((Params!$N$18-Params!$K$9)/(Params!$N$33-Params!$K$33))*($B432-Params!$K$33)),$L$2,"")</f>
        <v/>
      </c>
      <c r="M432" s="2" t="str">
        <f>IF(AND($C432&gt;=Params!$K$9+((Params!$N$18-Params!$K$9)/(Params!$N$33-Params!$K$33))*($B432-Params!$K$33),$C432&gt;=Params!$N$18+((Params!$Q$16-Params!$N$18)/(Params!$Q$33-Params!$N462))*($B432-Params!$Q$33),$C432&lt;Params!$K$9+((Params!$L$5-Params!$K$9)/(Params!$L$33-Params!$K$33))*($B432-Params!$K$33),$C432&lt;Params!$L$5+((Params!$Q$4-Params!$L$5)/(Params!$Q$33-Params!$L$33))*($B432-Params!$L$33),$B432&lt;Params!$Q$33),$M$2,"")</f>
        <v/>
      </c>
      <c r="N432" s="3" t="str">
        <f>IF(OR(AND($C432&gt;=Params!$A$26,$B432&gt;=Params!$A$33,$B432&lt;Params!$C$33,$C432&lt;Params!$A$18+((Params!$C$13-Params!$A$18)/(Params!$C$33-Params!$A$33))*($B432-Params!$A$33)),AND($B432&gt;=Params!$C$33,$C432&gt;Params!$C$22+((Params!$E$17-Params!$C$22)/(Params!$E$33-Params!$C$33))*($B432-Params!$C$33),$C432&lt;Params!$C$13+((Params!$E$17-Params!$C$13)/(Params!$E$33-Params!$C$33))*($B432-Params!$C$33))),$N$2,"")</f>
        <v/>
      </c>
      <c r="O432" s="1" t="str">
        <f>IF(AND($C432&gt;=Params!$C$13+((Params!$E$17-Params!$C$13)/(Params!$E$33-Params!$C$33))*($B432-Params!$C$33),$C432&gt;=Params!$E$17+((Params!$H$13-Params!$E$17)/(Params!$H$33-Params!$E$33))*($B432-Params!$E$33),$C432&lt;Params!$C$13+((Params!$D$9-Params!$C$13)/(Params!$D$33-Params!$C$33))*($B432-Params!$C$33),$C432&lt;Params!$D$9+((Params!$H$13-Params!$D$9)/(Params!$H$33-Params!$D$33))*($B432-Params!$D$33)),$O$2,"")</f>
        <v/>
      </c>
      <c r="P432" s="1" t="str">
        <f>IF(AND($C432&gt;=Params!$D$9+((Params!$H$13-Params!$D$9)/(Params!$H$33-Params!$D$33))*($B432-Params!$D$33),$C432&gt;=Params!$H$13+((Params!$K$9-Params!$H$13)/(Params!$K$33-Params!$H$33))*($B432-Params!$H$33),$C432&lt;Params!$D$9+((Params!$G$4-Params!$D$9)/(Params!$G$33-Params!$D$33))*($B432-Params!$D$33),$C432&lt;Params!$G$4+((Params!$K$9-Params!$G$4)/(Params!$K$33-Params!$G$33))*($B432-Params!$G$33)),$P$2,"")</f>
        <v/>
      </c>
      <c r="Q432" s="1" t="str">
        <f>IF(AND($C432&gt;=Params!$G$4+((Params!$K$9-Params!$G$4)/(Params!$K$33-Params!$G$33))*($B432-Params!$G$33),$C432&gt;Params!$K$9+((Params!$L$5-Params!$K$9)/(Params!$L$33-Params!$K$33))*($B432-Params!$K$33),$C432&lt;Params!$G$4+((Params!$L$5-Params!$G$4)/(Params!$L$33-Params!$G$33))*($B432-Params!$G$33)),$Q$2,"")</f>
        <v/>
      </c>
      <c r="R432" s="2" t="str">
        <f>IF(AND(OR($B432&lt;Params!$A$33,AND($B432&gt;=Params!$A$33,$B432&lt;Params!$C$33,$C432&gt;=Params!$A$18+((Params!$C$13-Params!$A$18)/(Params!$C$33-Params!$A$33))*($B432-Params!$A$33)),AND($B432&gt;=Params!$C$33,$B432&lt;Params!$D$33,$C432&gt;=Params!$C$13+((Params!$D$9-Params!$C$13)/(Params!$D$33-Params!$C$33))*($B432-Params!$C$33)),AND($B432&gt;=Params!$D$33,$C432&gt;=Params!$D$9+((Params!$G$4-Params!$D$9)/(Params!$G$33-Params!$D$33))*($B432-Params!$D$33))),$C432&lt;Params!$G$4,$B432&gt;0,$C432&gt;0),$R$2,"")</f>
        <v/>
      </c>
      <c r="S432" s="18" t="str">
        <f t="shared" si="6"/>
        <v>Basaltic TrachyAndesite</v>
      </c>
      <c r="T432" s="14" t="str">
        <f>IF(AND($S432&lt;&gt;$J$2,$S432&lt;&gt;$K$2,$S432&lt;&gt;$L$2),"",
IF($S432=$J$2,IF(Data!$C432&gt;=Data!$D432+2,"Hawaiite","Potassic Trachybasalt"),
IF($S432=$K$2,IF(Data!$C432&gt;=Data!$D432+2,"Mugearite","Shoshonite"),
IF($S432=$L$2,(IF(Data!$C432&gt;=Data!$D432+2,"Benmoreite","Latite")),""))))</f>
        <v>Shoshonite</v>
      </c>
    </row>
    <row r="433" spans="1:20" x14ac:dyDescent="0.2">
      <c r="A433" s="16" t="str">
        <f>Data!$A433</f>
        <v>Vetere et al. 2011</v>
      </c>
      <c r="B433" s="27">
        <f>Data!$B433</f>
        <v>53.47</v>
      </c>
      <c r="C433" s="28">
        <f>Data!$C433+Data!$D433</f>
        <v>8.379999999999999</v>
      </c>
      <c r="D433" s="1" t="str">
        <f>IF(AND(AND($B433&gt;=Params!$A$33,$B433&lt;Params!$C$33),AND($C433&gt;=Params!$A$32,$C433&lt;Params!$A$26)),$D$2,"")</f>
        <v/>
      </c>
      <c r="E433" s="1" t="str">
        <f>IF(AND(AND($B433&gt;=Params!$C$33,$B433&lt;Params!$F$33),AND($C433&gt;=Params!$C$32,$C433&lt;Params!$C$22)),$E$2,"")</f>
        <v/>
      </c>
      <c r="F433" s="4" t="str">
        <f>IF(AND($B433&gt;=Params!$F$33,$B433&lt;Params!$J$33,$C433&lt;Params!$F$22+((Params!$J$20-Params!$F$22)/(Params!$J$33-Params!$F$33))*($B433-Params!$F$33)),$F$2,"")</f>
        <v/>
      </c>
      <c r="G433" s="4" t="str">
        <f>IF(AND($B433&gt;=Params!$J$33,$B433&lt;Params!$N$33,$C433&lt;Params!$J$20+((Params!$N$18-Params!$J$20)/(Params!$N$33-Params!$J$33))*($B433-Params!$J$33)),$G$2,"")</f>
        <v/>
      </c>
      <c r="H433" s="4" t="str">
        <f>IF(AND($B433&gt;=Params!$N$33,$C433&lt;Params!$N$18+((Params!$Q$16-Params!$N$18)/(Params!$Q$33-Params!$N$33))*($B433-Params!$N$33),C$3&lt;Params!$Q$16+((Params!$S$32-Params!$Q$16)/(Params!$S$33-Params!$Q$33))*($B433-Params!$Q$33)),$H$2,"")</f>
        <v/>
      </c>
      <c r="I433" s="12" t="str">
        <f>IF(AND($B433&gt;=Params!$Q$33,$C433&gt;=Params!$Q$16+((Params!$S$32-Params!$Q$16)/(Params!$S$33-Params!$Q$33))*($B433-Params!$Q$33)),$I$2,"")</f>
        <v/>
      </c>
      <c r="J433" s="1" t="str">
        <f>IF(AND($C433&gt;=Params!$C$22,$C433&lt;Params!$C$22+((Params!$E$17-Params!$C$22)/(Params!$E$33-Params!$C$33))*($B433-Params!$C$33),$C433&lt;Params!$E$17+((Params!$F$22-Params!$E$17)/(Params!$F$33-Params!$E$33))*($B433-Params!$E$33)),$J$2,"")</f>
        <v/>
      </c>
      <c r="K433" s="1" t="str">
        <f>IF(AND($C433&gt;=Params!$E$17+((Params!$F$22-Params!$E$17)/(Params!$F$33-Params!$E$33))*($B433-Params!$E$33),$C433&gt;=Params!$F$22+((Params!$J$20-Params!$F$22)/(Params!$J$33-Params!$F$33))*($B433-Params!$F$33),$C433&lt;Params!$E$17+((Params!$H$13-Params!$E$17)/(Params!$H$33-Params!$E$33))*($B433-Params!$E$33),$C433&lt;Params!$H$13+((Params!$J$20-Params!$H$13)/(Params!$J$33-Params!$H$33))*($B433-Params!$H$33)),$K$2,"")</f>
        <v>Basaltic TrachyAndesite</v>
      </c>
      <c r="L433" s="1" t="str">
        <f>IF(AND($C433&gt;=Params!$H$13+((Params!$J$20-Params!$H$13)/(Params!$J$33-Params!$H$33))*($B433-Params!$H$33),$C433&gt;=Params!$J$20+((Params!$N$18-Params!$J$20)/(Params!$N$33-Params!$J$33))*($B433-Params!$J$33),$C433&lt;Params!$H$13+((Params!$K$9-Params!$H$13)/(Params!$K$33-Params!$H$33))*($B433-Params!$H$33),$C433&lt;Params!$K$9+((Params!$N$18-Params!$K$9)/(Params!$N$33-Params!$K$33))*($B433-Params!$K$33)),$L$2,"")</f>
        <v/>
      </c>
      <c r="M433" s="2" t="str">
        <f>IF(AND($C433&gt;=Params!$K$9+((Params!$N$18-Params!$K$9)/(Params!$N$33-Params!$K$33))*($B433-Params!$K$33),$C433&gt;=Params!$N$18+((Params!$Q$16-Params!$N$18)/(Params!$Q$33-Params!$N463))*($B433-Params!$Q$33),$C433&lt;Params!$K$9+((Params!$L$5-Params!$K$9)/(Params!$L$33-Params!$K$33))*($B433-Params!$K$33),$C433&lt;Params!$L$5+((Params!$Q$4-Params!$L$5)/(Params!$Q$33-Params!$L$33))*($B433-Params!$L$33),$B433&lt;Params!$Q$33),$M$2,"")</f>
        <v/>
      </c>
      <c r="N433" s="3" t="str">
        <f>IF(OR(AND($C433&gt;=Params!$A$26,$B433&gt;=Params!$A$33,$B433&lt;Params!$C$33,$C433&lt;Params!$A$18+((Params!$C$13-Params!$A$18)/(Params!$C$33-Params!$A$33))*($B433-Params!$A$33)),AND($B433&gt;=Params!$C$33,$C433&gt;Params!$C$22+((Params!$E$17-Params!$C$22)/(Params!$E$33-Params!$C$33))*($B433-Params!$C$33),$C433&lt;Params!$C$13+((Params!$E$17-Params!$C$13)/(Params!$E$33-Params!$C$33))*($B433-Params!$C$33))),$N$2,"")</f>
        <v/>
      </c>
      <c r="O433" s="1" t="str">
        <f>IF(AND($C433&gt;=Params!$C$13+((Params!$E$17-Params!$C$13)/(Params!$E$33-Params!$C$33))*($B433-Params!$C$33),$C433&gt;=Params!$E$17+((Params!$H$13-Params!$E$17)/(Params!$H$33-Params!$E$33))*($B433-Params!$E$33),$C433&lt;Params!$C$13+((Params!$D$9-Params!$C$13)/(Params!$D$33-Params!$C$33))*($B433-Params!$C$33),$C433&lt;Params!$D$9+((Params!$H$13-Params!$D$9)/(Params!$H$33-Params!$D$33))*($B433-Params!$D$33)),$O$2,"")</f>
        <v/>
      </c>
      <c r="P433" s="1" t="str">
        <f>IF(AND($C433&gt;=Params!$D$9+((Params!$H$13-Params!$D$9)/(Params!$H$33-Params!$D$33))*($B433-Params!$D$33),$C433&gt;=Params!$H$13+((Params!$K$9-Params!$H$13)/(Params!$K$33-Params!$H$33))*($B433-Params!$H$33),$C433&lt;Params!$D$9+((Params!$G$4-Params!$D$9)/(Params!$G$33-Params!$D$33))*($B433-Params!$D$33),$C433&lt;Params!$G$4+((Params!$K$9-Params!$G$4)/(Params!$K$33-Params!$G$33))*($B433-Params!$G$33)),$P$2,"")</f>
        <v/>
      </c>
      <c r="Q433" s="1" t="str">
        <f>IF(AND($C433&gt;=Params!$G$4+((Params!$K$9-Params!$G$4)/(Params!$K$33-Params!$G$33))*($B433-Params!$G$33),$C433&gt;Params!$K$9+((Params!$L$5-Params!$K$9)/(Params!$L$33-Params!$K$33))*($B433-Params!$K$33),$C433&lt;Params!$G$4+((Params!$L$5-Params!$G$4)/(Params!$L$33-Params!$G$33))*($B433-Params!$G$33)),$Q$2,"")</f>
        <v/>
      </c>
      <c r="R433" s="2" t="str">
        <f>IF(AND(OR($B433&lt;Params!$A$33,AND($B433&gt;=Params!$A$33,$B433&lt;Params!$C$33,$C433&gt;=Params!$A$18+((Params!$C$13-Params!$A$18)/(Params!$C$33-Params!$A$33))*($B433-Params!$A$33)),AND($B433&gt;=Params!$C$33,$B433&lt;Params!$D$33,$C433&gt;=Params!$C$13+((Params!$D$9-Params!$C$13)/(Params!$D$33-Params!$C$33))*($B433-Params!$C$33)),AND($B433&gt;=Params!$D$33,$C433&gt;=Params!$D$9+((Params!$G$4-Params!$D$9)/(Params!$G$33-Params!$D$33))*($B433-Params!$D$33))),$C433&lt;Params!$G$4,$B433&gt;0,$C433&gt;0),$R$2,"")</f>
        <v/>
      </c>
      <c r="S433" s="18" t="str">
        <f t="shared" si="6"/>
        <v>Basaltic TrachyAndesite</v>
      </c>
      <c r="T433" s="14" t="str">
        <f>IF(AND($S433&lt;&gt;$J$2,$S433&lt;&gt;$K$2,$S433&lt;&gt;$L$2),"",
IF($S433=$J$2,IF(Data!$C433&gt;=Data!$D433+2,"Hawaiite","Potassic Trachybasalt"),
IF($S433=$K$2,IF(Data!$C433&gt;=Data!$D433+2,"Mugearite","Shoshonite"),
IF($S433=$L$2,(IF(Data!$C433&gt;=Data!$D433+2,"Benmoreite","Latite")),""))))</f>
        <v>Shoshonite</v>
      </c>
    </row>
    <row r="434" spans="1:20" x14ac:dyDescent="0.2">
      <c r="A434" s="16" t="str">
        <f>Data!$A434</f>
        <v>Vetere et al. 2011</v>
      </c>
      <c r="B434" s="27">
        <f>Data!$B434</f>
        <v>53.47</v>
      </c>
      <c r="C434" s="28">
        <f>Data!$C434+Data!$D434</f>
        <v>8.379999999999999</v>
      </c>
      <c r="D434" s="1" t="str">
        <f>IF(AND(AND($B434&gt;=Params!$A$33,$B434&lt;Params!$C$33),AND($C434&gt;=Params!$A$32,$C434&lt;Params!$A$26)),$D$2,"")</f>
        <v/>
      </c>
      <c r="E434" s="1" t="str">
        <f>IF(AND(AND($B434&gt;=Params!$C$33,$B434&lt;Params!$F$33),AND($C434&gt;=Params!$C$32,$C434&lt;Params!$C$22)),$E$2,"")</f>
        <v/>
      </c>
      <c r="F434" s="4" t="str">
        <f>IF(AND($B434&gt;=Params!$F$33,$B434&lt;Params!$J$33,$C434&lt;Params!$F$22+((Params!$J$20-Params!$F$22)/(Params!$J$33-Params!$F$33))*($B434-Params!$F$33)),$F$2,"")</f>
        <v/>
      </c>
      <c r="G434" s="4" t="str">
        <f>IF(AND($B434&gt;=Params!$J$33,$B434&lt;Params!$N$33,$C434&lt;Params!$J$20+((Params!$N$18-Params!$J$20)/(Params!$N$33-Params!$J$33))*($B434-Params!$J$33)),$G$2,"")</f>
        <v/>
      </c>
      <c r="H434" s="4" t="str">
        <f>IF(AND($B434&gt;=Params!$N$33,$C434&lt;Params!$N$18+((Params!$Q$16-Params!$N$18)/(Params!$Q$33-Params!$N$33))*($B434-Params!$N$33),C$3&lt;Params!$Q$16+((Params!$S$32-Params!$Q$16)/(Params!$S$33-Params!$Q$33))*($B434-Params!$Q$33)),$H$2,"")</f>
        <v/>
      </c>
      <c r="I434" s="12" t="str">
        <f>IF(AND($B434&gt;=Params!$Q$33,$C434&gt;=Params!$Q$16+((Params!$S$32-Params!$Q$16)/(Params!$S$33-Params!$Q$33))*($B434-Params!$Q$33)),$I$2,"")</f>
        <v/>
      </c>
      <c r="J434" s="1" t="str">
        <f>IF(AND($C434&gt;=Params!$C$22,$C434&lt;Params!$C$22+((Params!$E$17-Params!$C$22)/(Params!$E$33-Params!$C$33))*($B434-Params!$C$33),$C434&lt;Params!$E$17+((Params!$F$22-Params!$E$17)/(Params!$F$33-Params!$E$33))*($B434-Params!$E$33)),$J$2,"")</f>
        <v/>
      </c>
      <c r="K434" s="1" t="str">
        <f>IF(AND($C434&gt;=Params!$E$17+((Params!$F$22-Params!$E$17)/(Params!$F$33-Params!$E$33))*($B434-Params!$E$33),$C434&gt;=Params!$F$22+((Params!$J$20-Params!$F$22)/(Params!$J$33-Params!$F$33))*($B434-Params!$F$33),$C434&lt;Params!$E$17+((Params!$H$13-Params!$E$17)/(Params!$H$33-Params!$E$33))*($B434-Params!$E$33),$C434&lt;Params!$H$13+((Params!$J$20-Params!$H$13)/(Params!$J$33-Params!$H$33))*($B434-Params!$H$33)),$K$2,"")</f>
        <v>Basaltic TrachyAndesite</v>
      </c>
      <c r="L434" s="1" t="str">
        <f>IF(AND($C434&gt;=Params!$H$13+((Params!$J$20-Params!$H$13)/(Params!$J$33-Params!$H$33))*($B434-Params!$H$33),$C434&gt;=Params!$J$20+((Params!$N$18-Params!$J$20)/(Params!$N$33-Params!$J$33))*($B434-Params!$J$33),$C434&lt;Params!$H$13+((Params!$K$9-Params!$H$13)/(Params!$K$33-Params!$H$33))*($B434-Params!$H$33),$C434&lt;Params!$K$9+((Params!$N$18-Params!$K$9)/(Params!$N$33-Params!$K$33))*($B434-Params!$K$33)),$L$2,"")</f>
        <v/>
      </c>
      <c r="M434" s="2" t="str">
        <f>IF(AND($C434&gt;=Params!$K$9+((Params!$N$18-Params!$K$9)/(Params!$N$33-Params!$K$33))*($B434-Params!$K$33),$C434&gt;=Params!$N$18+((Params!$Q$16-Params!$N$18)/(Params!$Q$33-Params!$N464))*($B434-Params!$Q$33),$C434&lt;Params!$K$9+((Params!$L$5-Params!$K$9)/(Params!$L$33-Params!$K$33))*($B434-Params!$K$33),$C434&lt;Params!$L$5+((Params!$Q$4-Params!$L$5)/(Params!$Q$33-Params!$L$33))*($B434-Params!$L$33),$B434&lt;Params!$Q$33),$M$2,"")</f>
        <v/>
      </c>
      <c r="N434" s="3" t="str">
        <f>IF(OR(AND($C434&gt;=Params!$A$26,$B434&gt;=Params!$A$33,$B434&lt;Params!$C$33,$C434&lt;Params!$A$18+((Params!$C$13-Params!$A$18)/(Params!$C$33-Params!$A$33))*($B434-Params!$A$33)),AND($B434&gt;=Params!$C$33,$C434&gt;Params!$C$22+((Params!$E$17-Params!$C$22)/(Params!$E$33-Params!$C$33))*($B434-Params!$C$33),$C434&lt;Params!$C$13+((Params!$E$17-Params!$C$13)/(Params!$E$33-Params!$C$33))*($B434-Params!$C$33))),$N$2,"")</f>
        <v/>
      </c>
      <c r="O434" s="1" t="str">
        <f>IF(AND($C434&gt;=Params!$C$13+((Params!$E$17-Params!$C$13)/(Params!$E$33-Params!$C$33))*($B434-Params!$C$33),$C434&gt;=Params!$E$17+((Params!$H$13-Params!$E$17)/(Params!$H$33-Params!$E$33))*($B434-Params!$E$33),$C434&lt;Params!$C$13+((Params!$D$9-Params!$C$13)/(Params!$D$33-Params!$C$33))*($B434-Params!$C$33),$C434&lt;Params!$D$9+((Params!$H$13-Params!$D$9)/(Params!$H$33-Params!$D$33))*($B434-Params!$D$33)),$O$2,"")</f>
        <v/>
      </c>
      <c r="P434" s="1" t="str">
        <f>IF(AND($C434&gt;=Params!$D$9+((Params!$H$13-Params!$D$9)/(Params!$H$33-Params!$D$33))*($B434-Params!$D$33),$C434&gt;=Params!$H$13+((Params!$K$9-Params!$H$13)/(Params!$K$33-Params!$H$33))*($B434-Params!$H$33),$C434&lt;Params!$D$9+((Params!$G$4-Params!$D$9)/(Params!$G$33-Params!$D$33))*($B434-Params!$D$33),$C434&lt;Params!$G$4+((Params!$K$9-Params!$G$4)/(Params!$K$33-Params!$G$33))*($B434-Params!$G$33)),$P$2,"")</f>
        <v/>
      </c>
      <c r="Q434" s="1" t="str">
        <f>IF(AND($C434&gt;=Params!$G$4+((Params!$K$9-Params!$G$4)/(Params!$K$33-Params!$G$33))*($B434-Params!$G$33),$C434&gt;Params!$K$9+((Params!$L$5-Params!$K$9)/(Params!$L$33-Params!$K$33))*($B434-Params!$K$33),$C434&lt;Params!$G$4+((Params!$L$5-Params!$G$4)/(Params!$L$33-Params!$G$33))*($B434-Params!$G$33)),$Q$2,"")</f>
        <v/>
      </c>
      <c r="R434" s="2" t="str">
        <f>IF(AND(OR($B434&lt;Params!$A$33,AND($B434&gt;=Params!$A$33,$B434&lt;Params!$C$33,$C434&gt;=Params!$A$18+((Params!$C$13-Params!$A$18)/(Params!$C$33-Params!$A$33))*($B434-Params!$A$33)),AND($B434&gt;=Params!$C$33,$B434&lt;Params!$D$33,$C434&gt;=Params!$C$13+((Params!$D$9-Params!$C$13)/(Params!$D$33-Params!$C$33))*($B434-Params!$C$33)),AND($B434&gt;=Params!$D$33,$C434&gt;=Params!$D$9+((Params!$G$4-Params!$D$9)/(Params!$G$33-Params!$D$33))*($B434-Params!$D$33))),$C434&lt;Params!$G$4,$B434&gt;0,$C434&gt;0),$R$2,"")</f>
        <v/>
      </c>
      <c r="S434" s="18" t="str">
        <f t="shared" si="6"/>
        <v>Basaltic TrachyAndesite</v>
      </c>
      <c r="T434" s="14" t="str">
        <f>IF(AND($S434&lt;&gt;$J$2,$S434&lt;&gt;$K$2,$S434&lt;&gt;$L$2),"",
IF($S434=$J$2,IF(Data!$C434&gt;=Data!$D434+2,"Hawaiite","Potassic Trachybasalt"),
IF($S434=$K$2,IF(Data!$C434&gt;=Data!$D434+2,"Mugearite","Shoshonite"),
IF($S434=$L$2,(IF(Data!$C434&gt;=Data!$D434+2,"Benmoreite","Latite")),""))))</f>
        <v>Shoshonite</v>
      </c>
    </row>
    <row r="435" spans="1:20" x14ac:dyDescent="0.2">
      <c r="A435" s="16" t="str">
        <f>Data!$A435</f>
        <v>Vetere et al. 2011</v>
      </c>
      <c r="B435" s="27">
        <f>Data!$B435</f>
        <v>53.47</v>
      </c>
      <c r="C435" s="28">
        <f>Data!$C435+Data!$D435</f>
        <v>8.379999999999999</v>
      </c>
      <c r="D435" s="1" t="str">
        <f>IF(AND(AND($B435&gt;=Params!$A$33,$B435&lt;Params!$C$33),AND($C435&gt;=Params!$A$32,$C435&lt;Params!$A$26)),$D$2,"")</f>
        <v/>
      </c>
      <c r="E435" s="1" t="str">
        <f>IF(AND(AND($B435&gt;=Params!$C$33,$B435&lt;Params!$F$33),AND($C435&gt;=Params!$C$32,$C435&lt;Params!$C$22)),$E$2,"")</f>
        <v/>
      </c>
      <c r="F435" s="4" t="str">
        <f>IF(AND($B435&gt;=Params!$F$33,$B435&lt;Params!$J$33,$C435&lt;Params!$F$22+((Params!$J$20-Params!$F$22)/(Params!$J$33-Params!$F$33))*($B435-Params!$F$33)),$F$2,"")</f>
        <v/>
      </c>
      <c r="G435" s="4" t="str">
        <f>IF(AND($B435&gt;=Params!$J$33,$B435&lt;Params!$N$33,$C435&lt;Params!$J$20+((Params!$N$18-Params!$J$20)/(Params!$N$33-Params!$J$33))*($B435-Params!$J$33)),$G$2,"")</f>
        <v/>
      </c>
      <c r="H435" s="4" t="str">
        <f>IF(AND($B435&gt;=Params!$N$33,$C435&lt;Params!$N$18+((Params!$Q$16-Params!$N$18)/(Params!$Q$33-Params!$N$33))*($B435-Params!$N$33),C$3&lt;Params!$Q$16+((Params!$S$32-Params!$Q$16)/(Params!$S$33-Params!$Q$33))*($B435-Params!$Q$33)),$H$2,"")</f>
        <v/>
      </c>
      <c r="I435" s="12" t="str">
        <f>IF(AND($B435&gt;=Params!$Q$33,$C435&gt;=Params!$Q$16+((Params!$S$32-Params!$Q$16)/(Params!$S$33-Params!$Q$33))*($B435-Params!$Q$33)),$I$2,"")</f>
        <v/>
      </c>
      <c r="J435" s="1" t="str">
        <f>IF(AND($C435&gt;=Params!$C$22,$C435&lt;Params!$C$22+((Params!$E$17-Params!$C$22)/(Params!$E$33-Params!$C$33))*($B435-Params!$C$33),$C435&lt;Params!$E$17+((Params!$F$22-Params!$E$17)/(Params!$F$33-Params!$E$33))*($B435-Params!$E$33)),$J$2,"")</f>
        <v/>
      </c>
      <c r="K435" s="1" t="str">
        <f>IF(AND($C435&gt;=Params!$E$17+((Params!$F$22-Params!$E$17)/(Params!$F$33-Params!$E$33))*($B435-Params!$E$33),$C435&gt;=Params!$F$22+((Params!$J$20-Params!$F$22)/(Params!$J$33-Params!$F$33))*($B435-Params!$F$33),$C435&lt;Params!$E$17+((Params!$H$13-Params!$E$17)/(Params!$H$33-Params!$E$33))*($B435-Params!$E$33),$C435&lt;Params!$H$13+((Params!$J$20-Params!$H$13)/(Params!$J$33-Params!$H$33))*($B435-Params!$H$33)),$K$2,"")</f>
        <v>Basaltic TrachyAndesite</v>
      </c>
      <c r="L435" s="1" t="str">
        <f>IF(AND($C435&gt;=Params!$H$13+((Params!$J$20-Params!$H$13)/(Params!$J$33-Params!$H$33))*($B435-Params!$H$33),$C435&gt;=Params!$J$20+((Params!$N$18-Params!$J$20)/(Params!$N$33-Params!$J$33))*($B435-Params!$J$33),$C435&lt;Params!$H$13+((Params!$K$9-Params!$H$13)/(Params!$K$33-Params!$H$33))*($B435-Params!$H$33),$C435&lt;Params!$K$9+((Params!$N$18-Params!$K$9)/(Params!$N$33-Params!$K$33))*($B435-Params!$K$33)),$L$2,"")</f>
        <v/>
      </c>
      <c r="M435" s="2" t="str">
        <f>IF(AND($C435&gt;=Params!$K$9+((Params!$N$18-Params!$K$9)/(Params!$N$33-Params!$K$33))*($B435-Params!$K$33),$C435&gt;=Params!$N$18+((Params!$Q$16-Params!$N$18)/(Params!$Q$33-Params!$N465))*($B435-Params!$Q$33),$C435&lt;Params!$K$9+((Params!$L$5-Params!$K$9)/(Params!$L$33-Params!$K$33))*($B435-Params!$K$33),$C435&lt;Params!$L$5+((Params!$Q$4-Params!$L$5)/(Params!$Q$33-Params!$L$33))*($B435-Params!$L$33),$B435&lt;Params!$Q$33),$M$2,"")</f>
        <v/>
      </c>
      <c r="N435" s="3" t="str">
        <f>IF(OR(AND($C435&gt;=Params!$A$26,$B435&gt;=Params!$A$33,$B435&lt;Params!$C$33,$C435&lt;Params!$A$18+((Params!$C$13-Params!$A$18)/(Params!$C$33-Params!$A$33))*($B435-Params!$A$33)),AND($B435&gt;=Params!$C$33,$C435&gt;Params!$C$22+((Params!$E$17-Params!$C$22)/(Params!$E$33-Params!$C$33))*($B435-Params!$C$33),$C435&lt;Params!$C$13+((Params!$E$17-Params!$C$13)/(Params!$E$33-Params!$C$33))*($B435-Params!$C$33))),$N$2,"")</f>
        <v/>
      </c>
      <c r="O435" s="1" t="str">
        <f>IF(AND($C435&gt;=Params!$C$13+((Params!$E$17-Params!$C$13)/(Params!$E$33-Params!$C$33))*($B435-Params!$C$33),$C435&gt;=Params!$E$17+((Params!$H$13-Params!$E$17)/(Params!$H$33-Params!$E$33))*($B435-Params!$E$33),$C435&lt;Params!$C$13+((Params!$D$9-Params!$C$13)/(Params!$D$33-Params!$C$33))*($B435-Params!$C$33),$C435&lt;Params!$D$9+((Params!$H$13-Params!$D$9)/(Params!$H$33-Params!$D$33))*($B435-Params!$D$33)),$O$2,"")</f>
        <v/>
      </c>
      <c r="P435" s="1" t="str">
        <f>IF(AND($C435&gt;=Params!$D$9+((Params!$H$13-Params!$D$9)/(Params!$H$33-Params!$D$33))*($B435-Params!$D$33),$C435&gt;=Params!$H$13+((Params!$K$9-Params!$H$13)/(Params!$K$33-Params!$H$33))*($B435-Params!$H$33),$C435&lt;Params!$D$9+((Params!$G$4-Params!$D$9)/(Params!$G$33-Params!$D$33))*($B435-Params!$D$33),$C435&lt;Params!$G$4+((Params!$K$9-Params!$G$4)/(Params!$K$33-Params!$G$33))*($B435-Params!$G$33)),$P$2,"")</f>
        <v/>
      </c>
      <c r="Q435" s="1" t="str">
        <f>IF(AND($C435&gt;=Params!$G$4+((Params!$K$9-Params!$G$4)/(Params!$K$33-Params!$G$33))*($B435-Params!$G$33),$C435&gt;Params!$K$9+((Params!$L$5-Params!$K$9)/(Params!$L$33-Params!$K$33))*($B435-Params!$K$33),$C435&lt;Params!$G$4+((Params!$L$5-Params!$G$4)/(Params!$L$33-Params!$G$33))*($B435-Params!$G$33)),$Q$2,"")</f>
        <v/>
      </c>
      <c r="R435" s="2" t="str">
        <f>IF(AND(OR($B435&lt;Params!$A$33,AND($B435&gt;=Params!$A$33,$B435&lt;Params!$C$33,$C435&gt;=Params!$A$18+((Params!$C$13-Params!$A$18)/(Params!$C$33-Params!$A$33))*($B435-Params!$A$33)),AND($B435&gt;=Params!$C$33,$B435&lt;Params!$D$33,$C435&gt;=Params!$C$13+((Params!$D$9-Params!$C$13)/(Params!$D$33-Params!$C$33))*($B435-Params!$C$33)),AND($B435&gt;=Params!$D$33,$C435&gt;=Params!$D$9+((Params!$G$4-Params!$D$9)/(Params!$G$33-Params!$D$33))*($B435-Params!$D$33))),$C435&lt;Params!$G$4,$B435&gt;0,$C435&gt;0),$R$2,"")</f>
        <v/>
      </c>
      <c r="S435" s="18" t="str">
        <f t="shared" si="6"/>
        <v>Basaltic TrachyAndesite</v>
      </c>
      <c r="T435" s="14" t="str">
        <f>IF(AND($S435&lt;&gt;$J$2,$S435&lt;&gt;$K$2,$S435&lt;&gt;$L$2),"",
IF($S435=$J$2,IF(Data!$C435&gt;=Data!$D435+2,"Hawaiite","Potassic Trachybasalt"),
IF($S435=$K$2,IF(Data!$C435&gt;=Data!$D435+2,"Mugearite","Shoshonite"),
IF($S435=$L$2,(IF(Data!$C435&gt;=Data!$D435+2,"Benmoreite","Latite")),""))))</f>
        <v>Shoshonite</v>
      </c>
    </row>
    <row r="436" spans="1:20" x14ac:dyDescent="0.2">
      <c r="A436" s="16" t="str">
        <f>Data!$A436</f>
        <v>Vetere et al. 2011</v>
      </c>
      <c r="B436" s="27">
        <f>Data!$B436</f>
        <v>53.47</v>
      </c>
      <c r="C436" s="28">
        <f>Data!$C436+Data!$D436</f>
        <v>8.379999999999999</v>
      </c>
      <c r="D436" s="1" t="str">
        <f>IF(AND(AND($B436&gt;=Params!$A$33,$B436&lt;Params!$C$33),AND($C436&gt;=Params!$A$32,$C436&lt;Params!$A$26)),$D$2,"")</f>
        <v/>
      </c>
      <c r="E436" s="1" t="str">
        <f>IF(AND(AND($B436&gt;=Params!$C$33,$B436&lt;Params!$F$33),AND($C436&gt;=Params!$C$32,$C436&lt;Params!$C$22)),$E$2,"")</f>
        <v/>
      </c>
      <c r="F436" s="4" t="str">
        <f>IF(AND($B436&gt;=Params!$F$33,$B436&lt;Params!$J$33,$C436&lt;Params!$F$22+((Params!$J$20-Params!$F$22)/(Params!$J$33-Params!$F$33))*($B436-Params!$F$33)),$F$2,"")</f>
        <v/>
      </c>
      <c r="G436" s="4" t="str">
        <f>IF(AND($B436&gt;=Params!$J$33,$B436&lt;Params!$N$33,$C436&lt;Params!$J$20+((Params!$N$18-Params!$J$20)/(Params!$N$33-Params!$J$33))*($B436-Params!$J$33)),$G$2,"")</f>
        <v/>
      </c>
      <c r="H436" s="4" t="str">
        <f>IF(AND($B436&gt;=Params!$N$33,$C436&lt;Params!$N$18+((Params!$Q$16-Params!$N$18)/(Params!$Q$33-Params!$N$33))*($B436-Params!$N$33),C$3&lt;Params!$Q$16+((Params!$S$32-Params!$Q$16)/(Params!$S$33-Params!$Q$33))*($B436-Params!$Q$33)),$H$2,"")</f>
        <v/>
      </c>
      <c r="I436" s="12" t="str">
        <f>IF(AND($B436&gt;=Params!$Q$33,$C436&gt;=Params!$Q$16+((Params!$S$32-Params!$Q$16)/(Params!$S$33-Params!$Q$33))*($B436-Params!$Q$33)),$I$2,"")</f>
        <v/>
      </c>
      <c r="J436" s="1" t="str">
        <f>IF(AND($C436&gt;=Params!$C$22,$C436&lt;Params!$C$22+((Params!$E$17-Params!$C$22)/(Params!$E$33-Params!$C$33))*($B436-Params!$C$33),$C436&lt;Params!$E$17+((Params!$F$22-Params!$E$17)/(Params!$F$33-Params!$E$33))*($B436-Params!$E$33)),$J$2,"")</f>
        <v/>
      </c>
      <c r="K436" s="1" t="str">
        <f>IF(AND($C436&gt;=Params!$E$17+((Params!$F$22-Params!$E$17)/(Params!$F$33-Params!$E$33))*($B436-Params!$E$33),$C436&gt;=Params!$F$22+((Params!$J$20-Params!$F$22)/(Params!$J$33-Params!$F$33))*($B436-Params!$F$33),$C436&lt;Params!$E$17+((Params!$H$13-Params!$E$17)/(Params!$H$33-Params!$E$33))*($B436-Params!$E$33),$C436&lt;Params!$H$13+((Params!$J$20-Params!$H$13)/(Params!$J$33-Params!$H$33))*($B436-Params!$H$33)),$K$2,"")</f>
        <v>Basaltic TrachyAndesite</v>
      </c>
      <c r="L436" s="1" t="str">
        <f>IF(AND($C436&gt;=Params!$H$13+((Params!$J$20-Params!$H$13)/(Params!$J$33-Params!$H$33))*($B436-Params!$H$33),$C436&gt;=Params!$J$20+((Params!$N$18-Params!$J$20)/(Params!$N$33-Params!$J$33))*($B436-Params!$J$33),$C436&lt;Params!$H$13+((Params!$K$9-Params!$H$13)/(Params!$K$33-Params!$H$33))*($B436-Params!$H$33),$C436&lt;Params!$K$9+((Params!$N$18-Params!$K$9)/(Params!$N$33-Params!$K$33))*($B436-Params!$K$33)),$L$2,"")</f>
        <v/>
      </c>
      <c r="M436" s="2" t="str">
        <f>IF(AND($C436&gt;=Params!$K$9+((Params!$N$18-Params!$K$9)/(Params!$N$33-Params!$K$33))*($B436-Params!$K$33),$C436&gt;=Params!$N$18+((Params!$Q$16-Params!$N$18)/(Params!$Q$33-Params!$N466))*($B436-Params!$Q$33),$C436&lt;Params!$K$9+((Params!$L$5-Params!$K$9)/(Params!$L$33-Params!$K$33))*($B436-Params!$K$33),$C436&lt;Params!$L$5+((Params!$Q$4-Params!$L$5)/(Params!$Q$33-Params!$L$33))*($B436-Params!$L$33),$B436&lt;Params!$Q$33),$M$2,"")</f>
        <v/>
      </c>
      <c r="N436" s="3" t="str">
        <f>IF(OR(AND($C436&gt;=Params!$A$26,$B436&gt;=Params!$A$33,$B436&lt;Params!$C$33,$C436&lt;Params!$A$18+((Params!$C$13-Params!$A$18)/(Params!$C$33-Params!$A$33))*($B436-Params!$A$33)),AND($B436&gt;=Params!$C$33,$C436&gt;Params!$C$22+((Params!$E$17-Params!$C$22)/(Params!$E$33-Params!$C$33))*($B436-Params!$C$33),$C436&lt;Params!$C$13+((Params!$E$17-Params!$C$13)/(Params!$E$33-Params!$C$33))*($B436-Params!$C$33))),$N$2,"")</f>
        <v/>
      </c>
      <c r="O436" s="1" t="str">
        <f>IF(AND($C436&gt;=Params!$C$13+((Params!$E$17-Params!$C$13)/(Params!$E$33-Params!$C$33))*($B436-Params!$C$33),$C436&gt;=Params!$E$17+((Params!$H$13-Params!$E$17)/(Params!$H$33-Params!$E$33))*($B436-Params!$E$33),$C436&lt;Params!$C$13+((Params!$D$9-Params!$C$13)/(Params!$D$33-Params!$C$33))*($B436-Params!$C$33),$C436&lt;Params!$D$9+((Params!$H$13-Params!$D$9)/(Params!$H$33-Params!$D$33))*($B436-Params!$D$33)),$O$2,"")</f>
        <v/>
      </c>
      <c r="P436" s="1" t="str">
        <f>IF(AND($C436&gt;=Params!$D$9+((Params!$H$13-Params!$D$9)/(Params!$H$33-Params!$D$33))*($B436-Params!$D$33),$C436&gt;=Params!$H$13+((Params!$K$9-Params!$H$13)/(Params!$K$33-Params!$H$33))*($B436-Params!$H$33),$C436&lt;Params!$D$9+((Params!$G$4-Params!$D$9)/(Params!$G$33-Params!$D$33))*($B436-Params!$D$33),$C436&lt;Params!$G$4+((Params!$K$9-Params!$G$4)/(Params!$K$33-Params!$G$33))*($B436-Params!$G$33)),$P$2,"")</f>
        <v/>
      </c>
      <c r="Q436" s="1" t="str">
        <f>IF(AND($C436&gt;=Params!$G$4+((Params!$K$9-Params!$G$4)/(Params!$K$33-Params!$G$33))*($B436-Params!$G$33),$C436&gt;Params!$K$9+((Params!$L$5-Params!$K$9)/(Params!$L$33-Params!$K$33))*($B436-Params!$K$33),$C436&lt;Params!$G$4+((Params!$L$5-Params!$G$4)/(Params!$L$33-Params!$G$33))*($B436-Params!$G$33)),$Q$2,"")</f>
        <v/>
      </c>
      <c r="R436" s="2" t="str">
        <f>IF(AND(OR($B436&lt;Params!$A$33,AND($B436&gt;=Params!$A$33,$B436&lt;Params!$C$33,$C436&gt;=Params!$A$18+((Params!$C$13-Params!$A$18)/(Params!$C$33-Params!$A$33))*($B436-Params!$A$33)),AND($B436&gt;=Params!$C$33,$B436&lt;Params!$D$33,$C436&gt;=Params!$C$13+((Params!$D$9-Params!$C$13)/(Params!$D$33-Params!$C$33))*($B436-Params!$C$33)),AND($B436&gt;=Params!$D$33,$C436&gt;=Params!$D$9+((Params!$G$4-Params!$D$9)/(Params!$G$33-Params!$D$33))*($B436-Params!$D$33))),$C436&lt;Params!$G$4,$B436&gt;0,$C436&gt;0),$R$2,"")</f>
        <v/>
      </c>
      <c r="S436" s="18" t="str">
        <f t="shared" si="6"/>
        <v>Basaltic TrachyAndesite</v>
      </c>
      <c r="T436" s="14" t="str">
        <f>IF(AND($S436&lt;&gt;$J$2,$S436&lt;&gt;$K$2,$S436&lt;&gt;$L$2),"",
IF($S436=$J$2,IF(Data!$C436&gt;=Data!$D436+2,"Hawaiite","Potassic Trachybasalt"),
IF($S436=$K$2,IF(Data!$C436&gt;=Data!$D436+2,"Mugearite","Shoshonite"),
IF($S436=$L$2,(IF(Data!$C436&gt;=Data!$D436+2,"Benmoreite","Latite")),""))))</f>
        <v>Shoshonite</v>
      </c>
    </row>
    <row r="437" spans="1:20" x14ac:dyDescent="0.2">
      <c r="A437" s="16" t="str">
        <f>Data!$A437</f>
        <v>Vetere et al. 2011</v>
      </c>
      <c r="B437" s="27">
        <f>Data!$B437</f>
        <v>53.47</v>
      </c>
      <c r="C437" s="28">
        <f>Data!$C437+Data!$D437</f>
        <v>8.379999999999999</v>
      </c>
      <c r="D437" s="1" t="str">
        <f>IF(AND(AND($B437&gt;=Params!$A$33,$B437&lt;Params!$C$33),AND($C437&gt;=Params!$A$32,$C437&lt;Params!$A$26)),$D$2,"")</f>
        <v/>
      </c>
      <c r="E437" s="1" t="str">
        <f>IF(AND(AND($B437&gt;=Params!$C$33,$B437&lt;Params!$F$33),AND($C437&gt;=Params!$C$32,$C437&lt;Params!$C$22)),$E$2,"")</f>
        <v/>
      </c>
      <c r="F437" s="4" t="str">
        <f>IF(AND($B437&gt;=Params!$F$33,$B437&lt;Params!$J$33,$C437&lt;Params!$F$22+((Params!$J$20-Params!$F$22)/(Params!$J$33-Params!$F$33))*($B437-Params!$F$33)),$F$2,"")</f>
        <v/>
      </c>
      <c r="G437" s="4" t="str">
        <f>IF(AND($B437&gt;=Params!$J$33,$B437&lt;Params!$N$33,$C437&lt;Params!$J$20+((Params!$N$18-Params!$J$20)/(Params!$N$33-Params!$J$33))*($B437-Params!$J$33)),$G$2,"")</f>
        <v/>
      </c>
      <c r="H437" s="4" t="str">
        <f>IF(AND($B437&gt;=Params!$N$33,$C437&lt;Params!$N$18+((Params!$Q$16-Params!$N$18)/(Params!$Q$33-Params!$N$33))*($B437-Params!$N$33),C$3&lt;Params!$Q$16+((Params!$S$32-Params!$Q$16)/(Params!$S$33-Params!$Q$33))*($B437-Params!$Q$33)),$H$2,"")</f>
        <v/>
      </c>
      <c r="I437" s="12" t="str">
        <f>IF(AND($B437&gt;=Params!$Q$33,$C437&gt;=Params!$Q$16+((Params!$S$32-Params!$Q$16)/(Params!$S$33-Params!$Q$33))*($B437-Params!$Q$33)),$I$2,"")</f>
        <v/>
      </c>
      <c r="J437" s="1" t="str">
        <f>IF(AND($C437&gt;=Params!$C$22,$C437&lt;Params!$C$22+((Params!$E$17-Params!$C$22)/(Params!$E$33-Params!$C$33))*($B437-Params!$C$33),$C437&lt;Params!$E$17+((Params!$F$22-Params!$E$17)/(Params!$F$33-Params!$E$33))*($B437-Params!$E$33)),$J$2,"")</f>
        <v/>
      </c>
      <c r="K437" s="1" t="str">
        <f>IF(AND($C437&gt;=Params!$E$17+((Params!$F$22-Params!$E$17)/(Params!$F$33-Params!$E$33))*($B437-Params!$E$33),$C437&gt;=Params!$F$22+((Params!$J$20-Params!$F$22)/(Params!$J$33-Params!$F$33))*($B437-Params!$F$33),$C437&lt;Params!$E$17+((Params!$H$13-Params!$E$17)/(Params!$H$33-Params!$E$33))*($B437-Params!$E$33),$C437&lt;Params!$H$13+((Params!$J$20-Params!$H$13)/(Params!$J$33-Params!$H$33))*($B437-Params!$H$33)),$K$2,"")</f>
        <v>Basaltic TrachyAndesite</v>
      </c>
      <c r="L437" s="1" t="str">
        <f>IF(AND($C437&gt;=Params!$H$13+((Params!$J$20-Params!$H$13)/(Params!$J$33-Params!$H$33))*($B437-Params!$H$33),$C437&gt;=Params!$J$20+((Params!$N$18-Params!$J$20)/(Params!$N$33-Params!$J$33))*($B437-Params!$J$33),$C437&lt;Params!$H$13+((Params!$K$9-Params!$H$13)/(Params!$K$33-Params!$H$33))*($B437-Params!$H$33),$C437&lt;Params!$K$9+((Params!$N$18-Params!$K$9)/(Params!$N$33-Params!$K$33))*($B437-Params!$K$33)),$L$2,"")</f>
        <v/>
      </c>
      <c r="M437" s="2" t="str">
        <f>IF(AND($C437&gt;=Params!$K$9+((Params!$N$18-Params!$K$9)/(Params!$N$33-Params!$K$33))*($B437-Params!$K$33),$C437&gt;=Params!$N$18+((Params!$Q$16-Params!$N$18)/(Params!$Q$33-Params!$N467))*($B437-Params!$Q$33),$C437&lt;Params!$K$9+((Params!$L$5-Params!$K$9)/(Params!$L$33-Params!$K$33))*($B437-Params!$K$33),$C437&lt;Params!$L$5+((Params!$Q$4-Params!$L$5)/(Params!$Q$33-Params!$L$33))*($B437-Params!$L$33),$B437&lt;Params!$Q$33),$M$2,"")</f>
        <v/>
      </c>
      <c r="N437" s="3" t="str">
        <f>IF(OR(AND($C437&gt;=Params!$A$26,$B437&gt;=Params!$A$33,$B437&lt;Params!$C$33,$C437&lt;Params!$A$18+((Params!$C$13-Params!$A$18)/(Params!$C$33-Params!$A$33))*($B437-Params!$A$33)),AND($B437&gt;=Params!$C$33,$C437&gt;Params!$C$22+((Params!$E$17-Params!$C$22)/(Params!$E$33-Params!$C$33))*($B437-Params!$C$33),$C437&lt;Params!$C$13+((Params!$E$17-Params!$C$13)/(Params!$E$33-Params!$C$33))*($B437-Params!$C$33))),$N$2,"")</f>
        <v/>
      </c>
      <c r="O437" s="1" t="str">
        <f>IF(AND($C437&gt;=Params!$C$13+((Params!$E$17-Params!$C$13)/(Params!$E$33-Params!$C$33))*($B437-Params!$C$33),$C437&gt;=Params!$E$17+((Params!$H$13-Params!$E$17)/(Params!$H$33-Params!$E$33))*($B437-Params!$E$33),$C437&lt;Params!$C$13+((Params!$D$9-Params!$C$13)/(Params!$D$33-Params!$C$33))*($B437-Params!$C$33),$C437&lt;Params!$D$9+((Params!$H$13-Params!$D$9)/(Params!$H$33-Params!$D$33))*($B437-Params!$D$33)),$O$2,"")</f>
        <v/>
      </c>
      <c r="P437" s="1" t="str">
        <f>IF(AND($C437&gt;=Params!$D$9+((Params!$H$13-Params!$D$9)/(Params!$H$33-Params!$D$33))*($B437-Params!$D$33),$C437&gt;=Params!$H$13+((Params!$K$9-Params!$H$13)/(Params!$K$33-Params!$H$33))*($B437-Params!$H$33),$C437&lt;Params!$D$9+((Params!$G$4-Params!$D$9)/(Params!$G$33-Params!$D$33))*($B437-Params!$D$33),$C437&lt;Params!$G$4+((Params!$K$9-Params!$G$4)/(Params!$K$33-Params!$G$33))*($B437-Params!$G$33)),$P$2,"")</f>
        <v/>
      </c>
      <c r="Q437" s="1" t="str">
        <f>IF(AND($C437&gt;=Params!$G$4+((Params!$K$9-Params!$G$4)/(Params!$K$33-Params!$G$33))*($B437-Params!$G$33),$C437&gt;Params!$K$9+((Params!$L$5-Params!$K$9)/(Params!$L$33-Params!$K$33))*($B437-Params!$K$33),$C437&lt;Params!$G$4+((Params!$L$5-Params!$G$4)/(Params!$L$33-Params!$G$33))*($B437-Params!$G$33)),$Q$2,"")</f>
        <v/>
      </c>
      <c r="R437" s="2" t="str">
        <f>IF(AND(OR($B437&lt;Params!$A$33,AND($B437&gt;=Params!$A$33,$B437&lt;Params!$C$33,$C437&gt;=Params!$A$18+((Params!$C$13-Params!$A$18)/(Params!$C$33-Params!$A$33))*($B437-Params!$A$33)),AND($B437&gt;=Params!$C$33,$B437&lt;Params!$D$33,$C437&gt;=Params!$C$13+((Params!$D$9-Params!$C$13)/(Params!$D$33-Params!$C$33))*($B437-Params!$C$33)),AND($B437&gt;=Params!$D$33,$C437&gt;=Params!$D$9+((Params!$G$4-Params!$D$9)/(Params!$G$33-Params!$D$33))*($B437-Params!$D$33))),$C437&lt;Params!$G$4,$B437&gt;0,$C437&gt;0),$R$2,"")</f>
        <v/>
      </c>
      <c r="S437" s="18" t="str">
        <f t="shared" si="6"/>
        <v>Basaltic TrachyAndesite</v>
      </c>
      <c r="T437" s="14" t="str">
        <f>IF(AND($S437&lt;&gt;$J$2,$S437&lt;&gt;$K$2,$S437&lt;&gt;$L$2),"",
IF($S437=$J$2,IF(Data!$C437&gt;=Data!$D437+2,"Hawaiite","Potassic Trachybasalt"),
IF($S437=$K$2,IF(Data!$C437&gt;=Data!$D437+2,"Mugearite","Shoshonite"),
IF($S437=$L$2,(IF(Data!$C437&gt;=Data!$D437+2,"Benmoreite","Latite")),""))))</f>
        <v>Shoshonite</v>
      </c>
    </row>
    <row r="438" spans="1:20" x14ac:dyDescent="0.2">
      <c r="A438" s="16" t="str">
        <f>Data!$A438</f>
        <v>Vetere et al. 2011</v>
      </c>
      <c r="B438" s="27">
        <f>Data!$B438</f>
        <v>53.47</v>
      </c>
      <c r="C438" s="28">
        <f>Data!$C438+Data!$D438</f>
        <v>8.379999999999999</v>
      </c>
      <c r="D438" s="1" t="str">
        <f>IF(AND(AND($B438&gt;=Params!$A$33,$B438&lt;Params!$C$33),AND($C438&gt;=Params!$A$32,$C438&lt;Params!$A$26)),$D$2,"")</f>
        <v/>
      </c>
      <c r="E438" s="1" t="str">
        <f>IF(AND(AND($B438&gt;=Params!$C$33,$B438&lt;Params!$F$33),AND($C438&gt;=Params!$C$32,$C438&lt;Params!$C$22)),$E$2,"")</f>
        <v/>
      </c>
      <c r="F438" s="4" t="str">
        <f>IF(AND($B438&gt;=Params!$F$33,$B438&lt;Params!$J$33,$C438&lt;Params!$F$22+((Params!$J$20-Params!$F$22)/(Params!$J$33-Params!$F$33))*($B438-Params!$F$33)),$F$2,"")</f>
        <v/>
      </c>
      <c r="G438" s="4" t="str">
        <f>IF(AND($B438&gt;=Params!$J$33,$B438&lt;Params!$N$33,$C438&lt;Params!$J$20+((Params!$N$18-Params!$J$20)/(Params!$N$33-Params!$J$33))*($B438-Params!$J$33)),$G$2,"")</f>
        <v/>
      </c>
      <c r="H438" s="4" t="str">
        <f>IF(AND($B438&gt;=Params!$N$33,$C438&lt;Params!$N$18+((Params!$Q$16-Params!$N$18)/(Params!$Q$33-Params!$N$33))*($B438-Params!$N$33),C$3&lt;Params!$Q$16+((Params!$S$32-Params!$Q$16)/(Params!$S$33-Params!$Q$33))*($B438-Params!$Q$33)),$H$2,"")</f>
        <v/>
      </c>
      <c r="I438" s="12" t="str">
        <f>IF(AND($B438&gt;=Params!$Q$33,$C438&gt;=Params!$Q$16+((Params!$S$32-Params!$Q$16)/(Params!$S$33-Params!$Q$33))*($B438-Params!$Q$33)),$I$2,"")</f>
        <v/>
      </c>
      <c r="J438" s="1" t="str">
        <f>IF(AND($C438&gt;=Params!$C$22,$C438&lt;Params!$C$22+((Params!$E$17-Params!$C$22)/(Params!$E$33-Params!$C$33))*($B438-Params!$C$33),$C438&lt;Params!$E$17+((Params!$F$22-Params!$E$17)/(Params!$F$33-Params!$E$33))*($B438-Params!$E$33)),$J$2,"")</f>
        <v/>
      </c>
      <c r="K438" s="1" t="str">
        <f>IF(AND($C438&gt;=Params!$E$17+((Params!$F$22-Params!$E$17)/(Params!$F$33-Params!$E$33))*($B438-Params!$E$33),$C438&gt;=Params!$F$22+((Params!$J$20-Params!$F$22)/(Params!$J$33-Params!$F$33))*($B438-Params!$F$33),$C438&lt;Params!$E$17+((Params!$H$13-Params!$E$17)/(Params!$H$33-Params!$E$33))*($B438-Params!$E$33),$C438&lt;Params!$H$13+((Params!$J$20-Params!$H$13)/(Params!$J$33-Params!$H$33))*($B438-Params!$H$33)),$K$2,"")</f>
        <v>Basaltic TrachyAndesite</v>
      </c>
      <c r="L438" s="1" t="str">
        <f>IF(AND($C438&gt;=Params!$H$13+((Params!$J$20-Params!$H$13)/(Params!$J$33-Params!$H$33))*($B438-Params!$H$33),$C438&gt;=Params!$J$20+((Params!$N$18-Params!$J$20)/(Params!$N$33-Params!$J$33))*($B438-Params!$J$33),$C438&lt;Params!$H$13+((Params!$K$9-Params!$H$13)/(Params!$K$33-Params!$H$33))*($B438-Params!$H$33),$C438&lt;Params!$K$9+((Params!$N$18-Params!$K$9)/(Params!$N$33-Params!$K$33))*($B438-Params!$K$33)),$L$2,"")</f>
        <v/>
      </c>
      <c r="M438" s="2" t="str">
        <f>IF(AND($C438&gt;=Params!$K$9+((Params!$N$18-Params!$K$9)/(Params!$N$33-Params!$K$33))*($B438-Params!$K$33),$C438&gt;=Params!$N$18+((Params!$Q$16-Params!$N$18)/(Params!$Q$33-Params!$N468))*($B438-Params!$Q$33),$C438&lt;Params!$K$9+((Params!$L$5-Params!$K$9)/(Params!$L$33-Params!$K$33))*($B438-Params!$K$33),$C438&lt;Params!$L$5+((Params!$Q$4-Params!$L$5)/(Params!$Q$33-Params!$L$33))*($B438-Params!$L$33),$B438&lt;Params!$Q$33),$M$2,"")</f>
        <v/>
      </c>
      <c r="N438" s="3" t="str">
        <f>IF(OR(AND($C438&gt;=Params!$A$26,$B438&gt;=Params!$A$33,$B438&lt;Params!$C$33,$C438&lt;Params!$A$18+((Params!$C$13-Params!$A$18)/(Params!$C$33-Params!$A$33))*($B438-Params!$A$33)),AND($B438&gt;=Params!$C$33,$C438&gt;Params!$C$22+((Params!$E$17-Params!$C$22)/(Params!$E$33-Params!$C$33))*($B438-Params!$C$33),$C438&lt;Params!$C$13+((Params!$E$17-Params!$C$13)/(Params!$E$33-Params!$C$33))*($B438-Params!$C$33))),$N$2,"")</f>
        <v/>
      </c>
      <c r="O438" s="1" t="str">
        <f>IF(AND($C438&gt;=Params!$C$13+((Params!$E$17-Params!$C$13)/(Params!$E$33-Params!$C$33))*($B438-Params!$C$33),$C438&gt;=Params!$E$17+((Params!$H$13-Params!$E$17)/(Params!$H$33-Params!$E$33))*($B438-Params!$E$33),$C438&lt;Params!$C$13+((Params!$D$9-Params!$C$13)/(Params!$D$33-Params!$C$33))*($B438-Params!$C$33),$C438&lt;Params!$D$9+((Params!$H$13-Params!$D$9)/(Params!$H$33-Params!$D$33))*($B438-Params!$D$33)),$O$2,"")</f>
        <v/>
      </c>
      <c r="P438" s="1" t="str">
        <f>IF(AND($C438&gt;=Params!$D$9+((Params!$H$13-Params!$D$9)/(Params!$H$33-Params!$D$33))*($B438-Params!$D$33),$C438&gt;=Params!$H$13+((Params!$K$9-Params!$H$13)/(Params!$K$33-Params!$H$33))*($B438-Params!$H$33),$C438&lt;Params!$D$9+((Params!$G$4-Params!$D$9)/(Params!$G$33-Params!$D$33))*($B438-Params!$D$33),$C438&lt;Params!$G$4+((Params!$K$9-Params!$G$4)/(Params!$K$33-Params!$G$33))*($B438-Params!$G$33)),$P$2,"")</f>
        <v/>
      </c>
      <c r="Q438" s="1" t="str">
        <f>IF(AND($C438&gt;=Params!$G$4+((Params!$K$9-Params!$G$4)/(Params!$K$33-Params!$G$33))*($B438-Params!$G$33),$C438&gt;Params!$K$9+((Params!$L$5-Params!$K$9)/(Params!$L$33-Params!$K$33))*($B438-Params!$K$33),$C438&lt;Params!$G$4+((Params!$L$5-Params!$G$4)/(Params!$L$33-Params!$G$33))*($B438-Params!$G$33)),$Q$2,"")</f>
        <v/>
      </c>
      <c r="R438" s="2" t="str">
        <f>IF(AND(OR($B438&lt;Params!$A$33,AND($B438&gt;=Params!$A$33,$B438&lt;Params!$C$33,$C438&gt;=Params!$A$18+((Params!$C$13-Params!$A$18)/(Params!$C$33-Params!$A$33))*($B438-Params!$A$33)),AND($B438&gt;=Params!$C$33,$B438&lt;Params!$D$33,$C438&gt;=Params!$C$13+((Params!$D$9-Params!$C$13)/(Params!$D$33-Params!$C$33))*($B438-Params!$C$33)),AND($B438&gt;=Params!$D$33,$C438&gt;=Params!$D$9+((Params!$G$4-Params!$D$9)/(Params!$G$33-Params!$D$33))*($B438-Params!$D$33))),$C438&lt;Params!$G$4,$B438&gt;0,$C438&gt;0),$R$2,"")</f>
        <v/>
      </c>
      <c r="S438" s="18" t="str">
        <f t="shared" si="6"/>
        <v>Basaltic TrachyAndesite</v>
      </c>
      <c r="T438" s="14" t="str">
        <f>IF(AND($S438&lt;&gt;$J$2,$S438&lt;&gt;$K$2,$S438&lt;&gt;$L$2),"",
IF($S438=$J$2,IF(Data!$C438&gt;=Data!$D438+2,"Hawaiite","Potassic Trachybasalt"),
IF($S438=$K$2,IF(Data!$C438&gt;=Data!$D438+2,"Mugearite","Shoshonite"),
IF($S438=$L$2,(IF(Data!$C438&gt;=Data!$D438+2,"Benmoreite","Latite")),""))))</f>
        <v>Shoshonite</v>
      </c>
    </row>
    <row r="439" spans="1:20" x14ac:dyDescent="0.2">
      <c r="A439" s="16" t="str">
        <f>Data!$A439</f>
        <v>Vetere et al. 2011</v>
      </c>
      <c r="B439" s="27">
        <f>Data!$B439</f>
        <v>53.47</v>
      </c>
      <c r="C439" s="28">
        <f>Data!$C439+Data!$D439</f>
        <v>8.379999999999999</v>
      </c>
      <c r="D439" s="1" t="str">
        <f>IF(AND(AND($B439&gt;=Params!$A$33,$B439&lt;Params!$C$33),AND($C439&gt;=Params!$A$32,$C439&lt;Params!$A$26)),$D$2,"")</f>
        <v/>
      </c>
      <c r="E439" s="1" t="str">
        <f>IF(AND(AND($B439&gt;=Params!$C$33,$B439&lt;Params!$F$33),AND($C439&gt;=Params!$C$32,$C439&lt;Params!$C$22)),$E$2,"")</f>
        <v/>
      </c>
      <c r="F439" s="4" t="str">
        <f>IF(AND($B439&gt;=Params!$F$33,$B439&lt;Params!$J$33,$C439&lt;Params!$F$22+((Params!$J$20-Params!$F$22)/(Params!$J$33-Params!$F$33))*($B439-Params!$F$33)),$F$2,"")</f>
        <v/>
      </c>
      <c r="G439" s="4" t="str">
        <f>IF(AND($B439&gt;=Params!$J$33,$B439&lt;Params!$N$33,$C439&lt;Params!$J$20+((Params!$N$18-Params!$J$20)/(Params!$N$33-Params!$J$33))*($B439-Params!$J$33)),$G$2,"")</f>
        <v/>
      </c>
      <c r="H439" s="4" t="str">
        <f>IF(AND($B439&gt;=Params!$N$33,$C439&lt;Params!$N$18+((Params!$Q$16-Params!$N$18)/(Params!$Q$33-Params!$N$33))*($B439-Params!$N$33),C$3&lt;Params!$Q$16+((Params!$S$32-Params!$Q$16)/(Params!$S$33-Params!$Q$33))*($B439-Params!$Q$33)),$H$2,"")</f>
        <v/>
      </c>
      <c r="I439" s="12" t="str">
        <f>IF(AND($B439&gt;=Params!$Q$33,$C439&gt;=Params!$Q$16+((Params!$S$32-Params!$Q$16)/(Params!$S$33-Params!$Q$33))*($B439-Params!$Q$33)),$I$2,"")</f>
        <v/>
      </c>
      <c r="J439" s="1" t="str">
        <f>IF(AND($C439&gt;=Params!$C$22,$C439&lt;Params!$C$22+((Params!$E$17-Params!$C$22)/(Params!$E$33-Params!$C$33))*($B439-Params!$C$33),$C439&lt;Params!$E$17+((Params!$F$22-Params!$E$17)/(Params!$F$33-Params!$E$33))*($B439-Params!$E$33)),$J$2,"")</f>
        <v/>
      </c>
      <c r="K439" s="1" t="str">
        <f>IF(AND($C439&gt;=Params!$E$17+((Params!$F$22-Params!$E$17)/(Params!$F$33-Params!$E$33))*($B439-Params!$E$33),$C439&gt;=Params!$F$22+((Params!$J$20-Params!$F$22)/(Params!$J$33-Params!$F$33))*($B439-Params!$F$33),$C439&lt;Params!$E$17+((Params!$H$13-Params!$E$17)/(Params!$H$33-Params!$E$33))*($B439-Params!$E$33),$C439&lt;Params!$H$13+((Params!$J$20-Params!$H$13)/(Params!$J$33-Params!$H$33))*($B439-Params!$H$33)),$K$2,"")</f>
        <v>Basaltic TrachyAndesite</v>
      </c>
      <c r="L439" s="1" t="str">
        <f>IF(AND($C439&gt;=Params!$H$13+((Params!$J$20-Params!$H$13)/(Params!$J$33-Params!$H$33))*($B439-Params!$H$33),$C439&gt;=Params!$J$20+((Params!$N$18-Params!$J$20)/(Params!$N$33-Params!$J$33))*($B439-Params!$J$33),$C439&lt;Params!$H$13+((Params!$K$9-Params!$H$13)/(Params!$K$33-Params!$H$33))*($B439-Params!$H$33),$C439&lt;Params!$K$9+((Params!$N$18-Params!$K$9)/(Params!$N$33-Params!$K$33))*($B439-Params!$K$33)),$L$2,"")</f>
        <v/>
      </c>
      <c r="M439" s="2" t="str">
        <f>IF(AND($C439&gt;=Params!$K$9+((Params!$N$18-Params!$K$9)/(Params!$N$33-Params!$K$33))*($B439-Params!$K$33),$C439&gt;=Params!$N$18+((Params!$Q$16-Params!$N$18)/(Params!$Q$33-Params!$N469))*($B439-Params!$Q$33),$C439&lt;Params!$K$9+((Params!$L$5-Params!$K$9)/(Params!$L$33-Params!$K$33))*($B439-Params!$K$33),$C439&lt;Params!$L$5+((Params!$Q$4-Params!$L$5)/(Params!$Q$33-Params!$L$33))*($B439-Params!$L$33),$B439&lt;Params!$Q$33),$M$2,"")</f>
        <v/>
      </c>
      <c r="N439" s="3" t="str">
        <f>IF(OR(AND($C439&gt;=Params!$A$26,$B439&gt;=Params!$A$33,$B439&lt;Params!$C$33,$C439&lt;Params!$A$18+((Params!$C$13-Params!$A$18)/(Params!$C$33-Params!$A$33))*($B439-Params!$A$33)),AND($B439&gt;=Params!$C$33,$C439&gt;Params!$C$22+((Params!$E$17-Params!$C$22)/(Params!$E$33-Params!$C$33))*($B439-Params!$C$33),$C439&lt;Params!$C$13+((Params!$E$17-Params!$C$13)/(Params!$E$33-Params!$C$33))*($B439-Params!$C$33))),$N$2,"")</f>
        <v/>
      </c>
      <c r="O439" s="1" t="str">
        <f>IF(AND($C439&gt;=Params!$C$13+((Params!$E$17-Params!$C$13)/(Params!$E$33-Params!$C$33))*($B439-Params!$C$33),$C439&gt;=Params!$E$17+((Params!$H$13-Params!$E$17)/(Params!$H$33-Params!$E$33))*($B439-Params!$E$33),$C439&lt;Params!$C$13+((Params!$D$9-Params!$C$13)/(Params!$D$33-Params!$C$33))*($B439-Params!$C$33),$C439&lt;Params!$D$9+((Params!$H$13-Params!$D$9)/(Params!$H$33-Params!$D$33))*($B439-Params!$D$33)),$O$2,"")</f>
        <v/>
      </c>
      <c r="P439" s="1" t="str">
        <f>IF(AND($C439&gt;=Params!$D$9+((Params!$H$13-Params!$D$9)/(Params!$H$33-Params!$D$33))*($B439-Params!$D$33),$C439&gt;=Params!$H$13+((Params!$K$9-Params!$H$13)/(Params!$K$33-Params!$H$33))*($B439-Params!$H$33),$C439&lt;Params!$D$9+((Params!$G$4-Params!$D$9)/(Params!$G$33-Params!$D$33))*($B439-Params!$D$33),$C439&lt;Params!$G$4+((Params!$K$9-Params!$G$4)/(Params!$K$33-Params!$G$33))*($B439-Params!$G$33)),$P$2,"")</f>
        <v/>
      </c>
      <c r="Q439" s="1" t="str">
        <f>IF(AND($C439&gt;=Params!$G$4+((Params!$K$9-Params!$G$4)/(Params!$K$33-Params!$G$33))*($B439-Params!$G$33),$C439&gt;Params!$K$9+((Params!$L$5-Params!$K$9)/(Params!$L$33-Params!$K$33))*($B439-Params!$K$33),$C439&lt;Params!$G$4+((Params!$L$5-Params!$G$4)/(Params!$L$33-Params!$G$33))*($B439-Params!$G$33)),$Q$2,"")</f>
        <v/>
      </c>
      <c r="R439" s="2" t="str">
        <f>IF(AND(OR($B439&lt;Params!$A$33,AND($B439&gt;=Params!$A$33,$B439&lt;Params!$C$33,$C439&gt;=Params!$A$18+((Params!$C$13-Params!$A$18)/(Params!$C$33-Params!$A$33))*($B439-Params!$A$33)),AND($B439&gt;=Params!$C$33,$B439&lt;Params!$D$33,$C439&gt;=Params!$C$13+((Params!$D$9-Params!$C$13)/(Params!$D$33-Params!$C$33))*($B439-Params!$C$33)),AND($B439&gt;=Params!$D$33,$C439&gt;=Params!$D$9+((Params!$G$4-Params!$D$9)/(Params!$G$33-Params!$D$33))*($B439-Params!$D$33))),$C439&lt;Params!$G$4,$B439&gt;0,$C439&gt;0),$R$2,"")</f>
        <v/>
      </c>
      <c r="S439" s="18" t="str">
        <f t="shared" si="6"/>
        <v>Basaltic TrachyAndesite</v>
      </c>
      <c r="T439" s="14" t="str">
        <f>IF(AND($S439&lt;&gt;$J$2,$S439&lt;&gt;$K$2,$S439&lt;&gt;$L$2),"",
IF($S439=$J$2,IF(Data!$C439&gt;=Data!$D439+2,"Hawaiite","Potassic Trachybasalt"),
IF($S439=$K$2,IF(Data!$C439&gt;=Data!$D439+2,"Mugearite","Shoshonite"),
IF($S439=$L$2,(IF(Data!$C439&gt;=Data!$D439+2,"Benmoreite","Latite")),""))))</f>
        <v>Shoshonite</v>
      </c>
    </row>
    <row r="440" spans="1:20" x14ac:dyDescent="0.2">
      <c r="A440" s="16" t="str">
        <f>Data!$A440</f>
        <v>Vetere et al. 2011</v>
      </c>
      <c r="B440" s="27">
        <f>Data!$B440</f>
        <v>53.47</v>
      </c>
      <c r="C440" s="28">
        <f>Data!$C440+Data!$D440</f>
        <v>8.379999999999999</v>
      </c>
      <c r="D440" s="1" t="str">
        <f>IF(AND(AND($B440&gt;=Params!$A$33,$B440&lt;Params!$C$33),AND($C440&gt;=Params!$A$32,$C440&lt;Params!$A$26)),$D$2,"")</f>
        <v/>
      </c>
      <c r="E440" s="1" t="str">
        <f>IF(AND(AND($B440&gt;=Params!$C$33,$B440&lt;Params!$F$33),AND($C440&gt;=Params!$C$32,$C440&lt;Params!$C$22)),$E$2,"")</f>
        <v/>
      </c>
      <c r="F440" s="4" t="str">
        <f>IF(AND($B440&gt;=Params!$F$33,$B440&lt;Params!$J$33,$C440&lt;Params!$F$22+((Params!$J$20-Params!$F$22)/(Params!$J$33-Params!$F$33))*($B440-Params!$F$33)),$F$2,"")</f>
        <v/>
      </c>
      <c r="G440" s="4" t="str">
        <f>IF(AND($B440&gt;=Params!$J$33,$B440&lt;Params!$N$33,$C440&lt;Params!$J$20+((Params!$N$18-Params!$J$20)/(Params!$N$33-Params!$J$33))*($B440-Params!$J$33)),$G$2,"")</f>
        <v/>
      </c>
      <c r="H440" s="4" t="str">
        <f>IF(AND($B440&gt;=Params!$N$33,$C440&lt;Params!$N$18+((Params!$Q$16-Params!$N$18)/(Params!$Q$33-Params!$N$33))*($B440-Params!$N$33),C$3&lt;Params!$Q$16+((Params!$S$32-Params!$Q$16)/(Params!$S$33-Params!$Q$33))*($B440-Params!$Q$33)),$H$2,"")</f>
        <v/>
      </c>
      <c r="I440" s="12" t="str">
        <f>IF(AND($B440&gt;=Params!$Q$33,$C440&gt;=Params!$Q$16+((Params!$S$32-Params!$Q$16)/(Params!$S$33-Params!$Q$33))*($B440-Params!$Q$33)),$I$2,"")</f>
        <v/>
      </c>
      <c r="J440" s="1" t="str">
        <f>IF(AND($C440&gt;=Params!$C$22,$C440&lt;Params!$C$22+((Params!$E$17-Params!$C$22)/(Params!$E$33-Params!$C$33))*($B440-Params!$C$33),$C440&lt;Params!$E$17+((Params!$F$22-Params!$E$17)/(Params!$F$33-Params!$E$33))*($B440-Params!$E$33)),$J$2,"")</f>
        <v/>
      </c>
      <c r="K440" s="1" t="str">
        <f>IF(AND($C440&gt;=Params!$E$17+((Params!$F$22-Params!$E$17)/(Params!$F$33-Params!$E$33))*($B440-Params!$E$33),$C440&gt;=Params!$F$22+((Params!$J$20-Params!$F$22)/(Params!$J$33-Params!$F$33))*($B440-Params!$F$33),$C440&lt;Params!$E$17+((Params!$H$13-Params!$E$17)/(Params!$H$33-Params!$E$33))*($B440-Params!$E$33),$C440&lt;Params!$H$13+((Params!$J$20-Params!$H$13)/(Params!$J$33-Params!$H$33))*($B440-Params!$H$33)),$K$2,"")</f>
        <v>Basaltic TrachyAndesite</v>
      </c>
      <c r="L440" s="1" t="str">
        <f>IF(AND($C440&gt;=Params!$H$13+((Params!$J$20-Params!$H$13)/(Params!$J$33-Params!$H$33))*($B440-Params!$H$33),$C440&gt;=Params!$J$20+((Params!$N$18-Params!$J$20)/(Params!$N$33-Params!$J$33))*($B440-Params!$J$33),$C440&lt;Params!$H$13+((Params!$K$9-Params!$H$13)/(Params!$K$33-Params!$H$33))*($B440-Params!$H$33),$C440&lt;Params!$K$9+((Params!$N$18-Params!$K$9)/(Params!$N$33-Params!$K$33))*($B440-Params!$K$33)),$L$2,"")</f>
        <v/>
      </c>
      <c r="M440" s="2" t="str">
        <f>IF(AND($C440&gt;=Params!$K$9+((Params!$N$18-Params!$K$9)/(Params!$N$33-Params!$K$33))*($B440-Params!$K$33),$C440&gt;=Params!$N$18+((Params!$Q$16-Params!$N$18)/(Params!$Q$33-Params!$N470))*($B440-Params!$Q$33),$C440&lt;Params!$K$9+((Params!$L$5-Params!$K$9)/(Params!$L$33-Params!$K$33))*($B440-Params!$K$33),$C440&lt;Params!$L$5+((Params!$Q$4-Params!$L$5)/(Params!$Q$33-Params!$L$33))*($B440-Params!$L$33),$B440&lt;Params!$Q$33),$M$2,"")</f>
        <v/>
      </c>
      <c r="N440" s="3" t="str">
        <f>IF(OR(AND($C440&gt;=Params!$A$26,$B440&gt;=Params!$A$33,$B440&lt;Params!$C$33,$C440&lt;Params!$A$18+((Params!$C$13-Params!$A$18)/(Params!$C$33-Params!$A$33))*($B440-Params!$A$33)),AND($B440&gt;=Params!$C$33,$C440&gt;Params!$C$22+((Params!$E$17-Params!$C$22)/(Params!$E$33-Params!$C$33))*($B440-Params!$C$33),$C440&lt;Params!$C$13+((Params!$E$17-Params!$C$13)/(Params!$E$33-Params!$C$33))*($B440-Params!$C$33))),$N$2,"")</f>
        <v/>
      </c>
      <c r="O440" s="1" t="str">
        <f>IF(AND($C440&gt;=Params!$C$13+((Params!$E$17-Params!$C$13)/(Params!$E$33-Params!$C$33))*($B440-Params!$C$33),$C440&gt;=Params!$E$17+((Params!$H$13-Params!$E$17)/(Params!$H$33-Params!$E$33))*($B440-Params!$E$33),$C440&lt;Params!$C$13+((Params!$D$9-Params!$C$13)/(Params!$D$33-Params!$C$33))*($B440-Params!$C$33),$C440&lt;Params!$D$9+((Params!$H$13-Params!$D$9)/(Params!$H$33-Params!$D$33))*($B440-Params!$D$33)),$O$2,"")</f>
        <v/>
      </c>
      <c r="P440" s="1" t="str">
        <f>IF(AND($C440&gt;=Params!$D$9+((Params!$H$13-Params!$D$9)/(Params!$H$33-Params!$D$33))*($B440-Params!$D$33),$C440&gt;=Params!$H$13+((Params!$K$9-Params!$H$13)/(Params!$K$33-Params!$H$33))*($B440-Params!$H$33),$C440&lt;Params!$D$9+((Params!$G$4-Params!$D$9)/(Params!$G$33-Params!$D$33))*($B440-Params!$D$33),$C440&lt;Params!$G$4+((Params!$K$9-Params!$G$4)/(Params!$K$33-Params!$G$33))*($B440-Params!$G$33)),$P$2,"")</f>
        <v/>
      </c>
      <c r="Q440" s="1" t="str">
        <f>IF(AND($C440&gt;=Params!$G$4+((Params!$K$9-Params!$G$4)/(Params!$K$33-Params!$G$33))*($B440-Params!$G$33),$C440&gt;Params!$K$9+((Params!$L$5-Params!$K$9)/(Params!$L$33-Params!$K$33))*($B440-Params!$K$33),$C440&lt;Params!$G$4+((Params!$L$5-Params!$G$4)/(Params!$L$33-Params!$G$33))*($B440-Params!$G$33)),$Q$2,"")</f>
        <v/>
      </c>
      <c r="R440" s="2" t="str">
        <f>IF(AND(OR($B440&lt;Params!$A$33,AND($B440&gt;=Params!$A$33,$B440&lt;Params!$C$33,$C440&gt;=Params!$A$18+((Params!$C$13-Params!$A$18)/(Params!$C$33-Params!$A$33))*($B440-Params!$A$33)),AND($B440&gt;=Params!$C$33,$B440&lt;Params!$D$33,$C440&gt;=Params!$C$13+((Params!$D$9-Params!$C$13)/(Params!$D$33-Params!$C$33))*($B440-Params!$C$33)),AND($B440&gt;=Params!$D$33,$C440&gt;=Params!$D$9+((Params!$G$4-Params!$D$9)/(Params!$G$33-Params!$D$33))*($B440-Params!$D$33))),$C440&lt;Params!$G$4,$B440&gt;0,$C440&gt;0),$R$2,"")</f>
        <v/>
      </c>
      <c r="S440" s="18" t="str">
        <f t="shared" si="6"/>
        <v>Basaltic TrachyAndesite</v>
      </c>
      <c r="T440" s="14" t="str">
        <f>IF(AND($S440&lt;&gt;$J$2,$S440&lt;&gt;$K$2,$S440&lt;&gt;$L$2),"",
IF($S440=$J$2,IF(Data!$C440&gt;=Data!$D440+2,"Hawaiite","Potassic Trachybasalt"),
IF($S440=$K$2,IF(Data!$C440&gt;=Data!$D440+2,"Mugearite","Shoshonite"),
IF($S440=$L$2,(IF(Data!$C440&gt;=Data!$D440+2,"Benmoreite","Latite")),""))))</f>
        <v>Shoshonite</v>
      </c>
    </row>
    <row r="441" spans="1:20" x14ac:dyDescent="0.2">
      <c r="A441" s="16" t="str">
        <f>Data!$A441</f>
        <v>Vetere et al. 2011</v>
      </c>
      <c r="B441" s="27">
        <f>Data!$B441</f>
        <v>53.47</v>
      </c>
      <c r="C441" s="28">
        <f>Data!$C441+Data!$D441</f>
        <v>8.379999999999999</v>
      </c>
      <c r="D441" s="1" t="str">
        <f>IF(AND(AND($B441&gt;=Params!$A$33,$B441&lt;Params!$C$33),AND($C441&gt;=Params!$A$32,$C441&lt;Params!$A$26)),$D$2,"")</f>
        <v/>
      </c>
      <c r="E441" s="1" t="str">
        <f>IF(AND(AND($B441&gt;=Params!$C$33,$B441&lt;Params!$F$33),AND($C441&gt;=Params!$C$32,$C441&lt;Params!$C$22)),$E$2,"")</f>
        <v/>
      </c>
      <c r="F441" s="4" t="str">
        <f>IF(AND($B441&gt;=Params!$F$33,$B441&lt;Params!$J$33,$C441&lt;Params!$F$22+((Params!$J$20-Params!$F$22)/(Params!$J$33-Params!$F$33))*($B441-Params!$F$33)),$F$2,"")</f>
        <v/>
      </c>
      <c r="G441" s="4" t="str">
        <f>IF(AND($B441&gt;=Params!$J$33,$B441&lt;Params!$N$33,$C441&lt;Params!$J$20+((Params!$N$18-Params!$J$20)/(Params!$N$33-Params!$J$33))*($B441-Params!$J$33)),$G$2,"")</f>
        <v/>
      </c>
      <c r="H441" s="4" t="str">
        <f>IF(AND($B441&gt;=Params!$N$33,$C441&lt;Params!$N$18+((Params!$Q$16-Params!$N$18)/(Params!$Q$33-Params!$N$33))*($B441-Params!$N$33),C$3&lt;Params!$Q$16+((Params!$S$32-Params!$Q$16)/(Params!$S$33-Params!$Q$33))*($B441-Params!$Q$33)),$H$2,"")</f>
        <v/>
      </c>
      <c r="I441" s="12" t="str">
        <f>IF(AND($B441&gt;=Params!$Q$33,$C441&gt;=Params!$Q$16+((Params!$S$32-Params!$Q$16)/(Params!$S$33-Params!$Q$33))*($B441-Params!$Q$33)),$I$2,"")</f>
        <v/>
      </c>
      <c r="J441" s="1" t="str">
        <f>IF(AND($C441&gt;=Params!$C$22,$C441&lt;Params!$C$22+((Params!$E$17-Params!$C$22)/(Params!$E$33-Params!$C$33))*($B441-Params!$C$33),$C441&lt;Params!$E$17+((Params!$F$22-Params!$E$17)/(Params!$F$33-Params!$E$33))*($B441-Params!$E$33)),$J$2,"")</f>
        <v/>
      </c>
      <c r="K441" s="1" t="str">
        <f>IF(AND($C441&gt;=Params!$E$17+((Params!$F$22-Params!$E$17)/(Params!$F$33-Params!$E$33))*($B441-Params!$E$33),$C441&gt;=Params!$F$22+((Params!$J$20-Params!$F$22)/(Params!$J$33-Params!$F$33))*($B441-Params!$F$33),$C441&lt;Params!$E$17+((Params!$H$13-Params!$E$17)/(Params!$H$33-Params!$E$33))*($B441-Params!$E$33),$C441&lt;Params!$H$13+((Params!$J$20-Params!$H$13)/(Params!$J$33-Params!$H$33))*($B441-Params!$H$33)),$K$2,"")</f>
        <v>Basaltic TrachyAndesite</v>
      </c>
      <c r="L441" s="1" t="str">
        <f>IF(AND($C441&gt;=Params!$H$13+((Params!$J$20-Params!$H$13)/(Params!$J$33-Params!$H$33))*($B441-Params!$H$33),$C441&gt;=Params!$J$20+((Params!$N$18-Params!$J$20)/(Params!$N$33-Params!$J$33))*($B441-Params!$J$33),$C441&lt;Params!$H$13+((Params!$K$9-Params!$H$13)/(Params!$K$33-Params!$H$33))*($B441-Params!$H$33),$C441&lt;Params!$K$9+((Params!$N$18-Params!$K$9)/(Params!$N$33-Params!$K$33))*($B441-Params!$K$33)),$L$2,"")</f>
        <v/>
      </c>
      <c r="M441" s="2" t="str">
        <f>IF(AND($C441&gt;=Params!$K$9+((Params!$N$18-Params!$K$9)/(Params!$N$33-Params!$K$33))*($B441-Params!$K$33),$C441&gt;=Params!$N$18+((Params!$Q$16-Params!$N$18)/(Params!$Q$33-Params!$N471))*($B441-Params!$Q$33),$C441&lt;Params!$K$9+((Params!$L$5-Params!$K$9)/(Params!$L$33-Params!$K$33))*($B441-Params!$K$33),$C441&lt;Params!$L$5+((Params!$Q$4-Params!$L$5)/(Params!$Q$33-Params!$L$33))*($B441-Params!$L$33),$B441&lt;Params!$Q$33),$M$2,"")</f>
        <v/>
      </c>
      <c r="N441" s="3" t="str">
        <f>IF(OR(AND($C441&gt;=Params!$A$26,$B441&gt;=Params!$A$33,$B441&lt;Params!$C$33,$C441&lt;Params!$A$18+((Params!$C$13-Params!$A$18)/(Params!$C$33-Params!$A$33))*($B441-Params!$A$33)),AND($B441&gt;=Params!$C$33,$C441&gt;Params!$C$22+((Params!$E$17-Params!$C$22)/(Params!$E$33-Params!$C$33))*($B441-Params!$C$33),$C441&lt;Params!$C$13+((Params!$E$17-Params!$C$13)/(Params!$E$33-Params!$C$33))*($B441-Params!$C$33))),$N$2,"")</f>
        <v/>
      </c>
      <c r="O441" s="1" t="str">
        <f>IF(AND($C441&gt;=Params!$C$13+((Params!$E$17-Params!$C$13)/(Params!$E$33-Params!$C$33))*($B441-Params!$C$33),$C441&gt;=Params!$E$17+((Params!$H$13-Params!$E$17)/(Params!$H$33-Params!$E$33))*($B441-Params!$E$33),$C441&lt;Params!$C$13+((Params!$D$9-Params!$C$13)/(Params!$D$33-Params!$C$33))*($B441-Params!$C$33),$C441&lt;Params!$D$9+((Params!$H$13-Params!$D$9)/(Params!$H$33-Params!$D$33))*($B441-Params!$D$33)),$O$2,"")</f>
        <v/>
      </c>
      <c r="P441" s="1" t="str">
        <f>IF(AND($C441&gt;=Params!$D$9+((Params!$H$13-Params!$D$9)/(Params!$H$33-Params!$D$33))*($B441-Params!$D$33),$C441&gt;=Params!$H$13+((Params!$K$9-Params!$H$13)/(Params!$K$33-Params!$H$33))*($B441-Params!$H$33),$C441&lt;Params!$D$9+((Params!$G$4-Params!$D$9)/(Params!$G$33-Params!$D$33))*($B441-Params!$D$33),$C441&lt;Params!$G$4+((Params!$K$9-Params!$G$4)/(Params!$K$33-Params!$G$33))*($B441-Params!$G$33)),$P$2,"")</f>
        <v/>
      </c>
      <c r="Q441" s="1" t="str">
        <f>IF(AND($C441&gt;=Params!$G$4+((Params!$K$9-Params!$G$4)/(Params!$K$33-Params!$G$33))*($B441-Params!$G$33),$C441&gt;Params!$K$9+((Params!$L$5-Params!$K$9)/(Params!$L$33-Params!$K$33))*($B441-Params!$K$33),$C441&lt;Params!$G$4+((Params!$L$5-Params!$G$4)/(Params!$L$33-Params!$G$33))*($B441-Params!$G$33)),$Q$2,"")</f>
        <v/>
      </c>
      <c r="R441" s="2" t="str">
        <f>IF(AND(OR($B441&lt;Params!$A$33,AND($B441&gt;=Params!$A$33,$B441&lt;Params!$C$33,$C441&gt;=Params!$A$18+((Params!$C$13-Params!$A$18)/(Params!$C$33-Params!$A$33))*($B441-Params!$A$33)),AND($B441&gt;=Params!$C$33,$B441&lt;Params!$D$33,$C441&gt;=Params!$C$13+((Params!$D$9-Params!$C$13)/(Params!$D$33-Params!$C$33))*($B441-Params!$C$33)),AND($B441&gt;=Params!$D$33,$C441&gt;=Params!$D$9+((Params!$G$4-Params!$D$9)/(Params!$G$33-Params!$D$33))*($B441-Params!$D$33))),$C441&lt;Params!$G$4,$B441&gt;0,$C441&gt;0),$R$2,"")</f>
        <v/>
      </c>
      <c r="S441" s="18" t="str">
        <f t="shared" si="6"/>
        <v>Basaltic TrachyAndesite</v>
      </c>
      <c r="T441" s="14" t="str">
        <f>IF(AND($S441&lt;&gt;$J$2,$S441&lt;&gt;$K$2,$S441&lt;&gt;$L$2),"",
IF($S441=$J$2,IF(Data!$C441&gt;=Data!$D441+2,"Hawaiite","Potassic Trachybasalt"),
IF($S441=$K$2,IF(Data!$C441&gt;=Data!$D441+2,"Mugearite","Shoshonite"),
IF($S441=$L$2,(IF(Data!$C441&gt;=Data!$D441+2,"Benmoreite","Latite")),""))))</f>
        <v>Shoshonite</v>
      </c>
    </row>
    <row r="442" spans="1:20" x14ac:dyDescent="0.2">
      <c r="A442" s="16" t="str">
        <f>Data!$A442</f>
        <v>Vetere et al. 2011</v>
      </c>
      <c r="B442" s="27">
        <f>Data!$B442</f>
        <v>53.47</v>
      </c>
      <c r="C442" s="28">
        <f>Data!$C442+Data!$D442</f>
        <v>8.379999999999999</v>
      </c>
      <c r="D442" s="1" t="str">
        <f>IF(AND(AND($B442&gt;=Params!$A$33,$B442&lt;Params!$C$33),AND($C442&gt;=Params!$A$32,$C442&lt;Params!$A$26)),$D$2,"")</f>
        <v/>
      </c>
      <c r="E442" s="1" t="str">
        <f>IF(AND(AND($B442&gt;=Params!$C$33,$B442&lt;Params!$F$33),AND($C442&gt;=Params!$C$32,$C442&lt;Params!$C$22)),$E$2,"")</f>
        <v/>
      </c>
      <c r="F442" s="4" t="str">
        <f>IF(AND($B442&gt;=Params!$F$33,$B442&lt;Params!$J$33,$C442&lt;Params!$F$22+((Params!$J$20-Params!$F$22)/(Params!$J$33-Params!$F$33))*($B442-Params!$F$33)),$F$2,"")</f>
        <v/>
      </c>
      <c r="G442" s="4" t="str">
        <f>IF(AND($B442&gt;=Params!$J$33,$B442&lt;Params!$N$33,$C442&lt;Params!$J$20+((Params!$N$18-Params!$J$20)/(Params!$N$33-Params!$J$33))*($B442-Params!$J$33)),$G$2,"")</f>
        <v/>
      </c>
      <c r="H442" s="4" t="str">
        <f>IF(AND($B442&gt;=Params!$N$33,$C442&lt;Params!$N$18+((Params!$Q$16-Params!$N$18)/(Params!$Q$33-Params!$N$33))*($B442-Params!$N$33),C$3&lt;Params!$Q$16+((Params!$S$32-Params!$Q$16)/(Params!$S$33-Params!$Q$33))*($B442-Params!$Q$33)),$H$2,"")</f>
        <v/>
      </c>
      <c r="I442" s="12" t="str">
        <f>IF(AND($B442&gt;=Params!$Q$33,$C442&gt;=Params!$Q$16+((Params!$S$32-Params!$Q$16)/(Params!$S$33-Params!$Q$33))*($B442-Params!$Q$33)),$I$2,"")</f>
        <v/>
      </c>
      <c r="J442" s="1" t="str">
        <f>IF(AND($C442&gt;=Params!$C$22,$C442&lt;Params!$C$22+((Params!$E$17-Params!$C$22)/(Params!$E$33-Params!$C$33))*($B442-Params!$C$33),$C442&lt;Params!$E$17+((Params!$F$22-Params!$E$17)/(Params!$F$33-Params!$E$33))*($B442-Params!$E$33)),$J$2,"")</f>
        <v/>
      </c>
      <c r="K442" s="1" t="str">
        <f>IF(AND($C442&gt;=Params!$E$17+((Params!$F$22-Params!$E$17)/(Params!$F$33-Params!$E$33))*($B442-Params!$E$33),$C442&gt;=Params!$F$22+((Params!$J$20-Params!$F$22)/(Params!$J$33-Params!$F$33))*($B442-Params!$F$33),$C442&lt;Params!$E$17+((Params!$H$13-Params!$E$17)/(Params!$H$33-Params!$E$33))*($B442-Params!$E$33),$C442&lt;Params!$H$13+((Params!$J$20-Params!$H$13)/(Params!$J$33-Params!$H$33))*($B442-Params!$H$33)),$K$2,"")</f>
        <v>Basaltic TrachyAndesite</v>
      </c>
      <c r="L442" s="1" t="str">
        <f>IF(AND($C442&gt;=Params!$H$13+((Params!$J$20-Params!$H$13)/(Params!$J$33-Params!$H$33))*($B442-Params!$H$33),$C442&gt;=Params!$J$20+((Params!$N$18-Params!$J$20)/(Params!$N$33-Params!$J$33))*($B442-Params!$J$33),$C442&lt;Params!$H$13+((Params!$K$9-Params!$H$13)/(Params!$K$33-Params!$H$33))*($B442-Params!$H$33),$C442&lt;Params!$K$9+((Params!$N$18-Params!$K$9)/(Params!$N$33-Params!$K$33))*($B442-Params!$K$33)),$L$2,"")</f>
        <v/>
      </c>
      <c r="M442" s="2" t="str">
        <f>IF(AND($C442&gt;=Params!$K$9+((Params!$N$18-Params!$K$9)/(Params!$N$33-Params!$K$33))*($B442-Params!$K$33),$C442&gt;=Params!$N$18+((Params!$Q$16-Params!$N$18)/(Params!$Q$33-Params!$N472))*($B442-Params!$Q$33),$C442&lt;Params!$K$9+((Params!$L$5-Params!$K$9)/(Params!$L$33-Params!$K$33))*($B442-Params!$K$33),$C442&lt;Params!$L$5+((Params!$Q$4-Params!$L$5)/(Params!$Q$33-Params!$L$33))*($B442-Params!$L$33),$B442&lt;Params!$Q$33),$M$2,"")</f>
        <v/>
      </c>
      <c r="N442" s="3" t="str">
        <f>IF(OR(AND($C442&gt;=Params!$A$26,$B442&gt;=Params!$A$33,$B442&lt;Params!$C$33,$C442&lt;Params!$A$18+((Params!$C$13-Params!$A$18)/(Params!$C$33-Params!$A$33))*($B442-Params!$A$33)),AND($B442&gt;=Params!$C$33,$C442&gt;Params!$C$22+((Params!$E$17-Params!$C$22)/(Params!$E$33-Params!$C$33))*($B442-Params!$C$33),$C442&lt;Params!$C$13+((Params!$E$17-Params!$C$13)/(Params!$E$33-Params!$C$33))*($B442-Params!$C$33))),$N$2,"")</f>
        <v/>
      </c>
      <c r="O442" s="1" t="str">
        <f>IF(AND($C442&gt;=Params!$C$13+((Params!$E$17-Params!$C$13)/(Params!$E$33-Params!$C$33))*($B442-Params!$C$33),$C442&gt;=Params!$E$17+((Params!$H$13-Params!$E$17)/(Params!$H$33-Params!$E$33))*($B442-Params!$E$33),$C442&lt;Params!$C$13+((Params!$D$9-Params!$C$13)/(Params!$D$33-Params!$C$33))*($B442-Params!$C$33),$C442&lt;Params!$D$9+((Params!$H$13-Params!$D$9)/(Params!$H$33-Params!$D$33))*($B442-Params!$D$33)),$O$2,"")</f>
        <v/>
      </c>
      <c r="P442" s="1" t="str">
        <f>IF(AND($C442&gt;=Params!$D$9+((Params!$H$13-Params!$D$9)/(Params!$H$33-Params!$D$33))*($B442-Params!$D$33),$C442&gt;=Params!$H$13+((Params!$K$9-Params!$H$13)/(Params!$K$33-Params!$H$33))*($B442-Params!$H$33),$C442&lt;Params!$D$9+((Params!$G$4-Params!$D$9)/(Params!$G$33-Params!$D$33))*($B442-Params!$D$33),$C442&lt;Params!$G$4+((Params!$K$9-Params!$G$4)/(Params!$K$33-Params!$G$33))*($B442-Params!$G$33)),$P$2,"")</f>
        <v/>
      </c>
      <c r="Q442" s="1" t="str">
        <f>IF(AND($C442&gt;=Params!$G$4+((Params!$K$9-Params!$G$4)/(Params!$K$33-Params!$G$33))*($B442-Params!$G$33),$C442&gt;Params!$K$9+((Params!$L$5-Params!$K$9)/(Params!$L$33-Params!$K$33))*($B442-Params!$K$33),$C442&lt;Params!$G$4+((Params!$L$5-Params!$G$4)/(Params!$L$33-Params!$G$33))*($B442-Params!$G$33)),$Q$2,"")</f>
        <v/>
      </c>
      <c r="R442" s="2" t="str">
        <f>IF(AND(OR($B442&lt;Params!$A$33,AND($B442&gt;=Params!$A$33,$B442&lt;Params!$C$33,$C442&gt;=Params!$A$18+((Params!$C$13-Params!$A$18)/(Params!$C$33-Params!$A$33))*($B442-Params!$A$33)),AND($B442&gt;=Params!$C$33,$B442&lt;Params!$D$33,$C442&gt;=Params!$C$13+((Params!$D$9-Params!$C$13)/(Params!$D$33-Params!$C$33))*($B442-Params!$C$33)),AND($B442&gt;=Params!$D$33,$C442&gt;=Params!$D$9+((Params!$G$4-Params!$D$9)/(Params!$G$33-Params!$D$33))*($B442-Params!$D$33))),$C442&lt;Params!$G$4,$B442&gt;0,$C442&gt;0),$R$2,"")</f>
        <v/>
      </c>
      <c r="S442" s="18" t="str">
        <f t="shared" si="6"/>
        <v>Basaltic TrachyAndesite</v>
      </c>
      <c r="T442" s="14" t="str">
        <f>IF(AND($S442&lt;&gt;$J$2,$S442&lt;&gt;$K$2,$S442&lt;&gt;$L$2),"",
IF($S442=$J$2,IF(Data!$C442&gt;=Data!$D442+2,"Hawaiite","Potassic Trachybasalt"),
IF($S442=$K$2,IF(Data!$C442&gt;=Data!$D442+2,"Mugearite","Shoshonite"),
IF($S442=$L$2,(IF(Data!$C442&gt;=Data!$D442+2,"Benmoreite","Latite")),""))))</f>
        <v>Shoshonite</v>
      </c>
    </row>
    <row r="443" spans="1:20" x14ac:dyDescent="0.2">
      <c r="A443" s="16" t="str">
        <f>Data!$A443</f>
        <v>Vetere et al. 2011</v>
      </c>
      <c r="B443" s="27">
        <f>Data!$B443</f>
        <v>53.47</v>
      </c>
      <c r="C443" s="28">
        <f>Data!$C443+Data!$D443</f>
        <v>8.379999999999999</v>
      </c>
      <c r="D443" s="1" t="str">
        <f>IF(AND(AND($B443&gt;=Params!$A$33,$B443&lt;Params!$C$33),AND($C443&gt;=Params!$A$32,$C443&lt;Params!$A$26)),$D$2,"")</f>
        <v/>
      </c>
      <c r="E443" s="1" t="str">
        <f>IF(AND(AND($B443&gt;=Params!$C$33,$B443&lt;Params!$F$33),AND($C443&gt;=Params!$C$32,$C443&lt;Params!$C$22)),$E$2,"")</f>
        <v/>
      </c>
      <c r="F443" s="4" t="str">
        <f>IF(AND($B443&gt;=Params!$F$33,$B443&lt;Params!$J$33,$C443&lt;Params!$F$22+((Params!$J$20-Params!$F$22)/(Params!$J$33-Params!$F$33))*($B443-Params!$F$33)),$F$2,"")</f>
        <v/>
      </c>
      <c r="G443" s="4" t="str">
        <f>IF(AND($B443&gt;=Params!$J$33,$B443&lt;Params!$N$33,$C443&lt;Params!$J$20+((Params!$N$18-Params!$J$20)/(Params!$N$33-Params!$J$33))*($B443-Params!$J$33)),$G$2,"")</f>
        <v/>
      </c>
      <c r="H443" s="4" t="str">
        <f>IF(AND($B443&gt;=Params!$N$33,$C443&lt;Params!$N$18+((Params!$Q$16-Params!$N$18)/(Params!$Q$33-Params!$N$33))*($B443-Params!$N$33),C$3&lt;Params!$Q$16+((Params!$S$32-Params!$Q$16)/(Params!$S$33-Params!$Q$33))*($B443-Params!$Q$33)),$H$2,"")</f>
        <v/>
      </c>
      <c r="I443" s="12" t="str">
        <f>IF(AND($B443&gt;=Params!$Q$33,$C443&gt;=Params!$Q$16+((Params!$S$32-Params!$Q$16)/(Params!$S$33-Params!$Q$33))*($B443-Params!$Q$33)),$I$2,"")</f>
        <v/>
      </c>
      <c r="J443" s="1" t="str">
        <f>IF(AND($C443&gt;=Params!$C$22,$C443&lt;Params!$C$22+((Params!$E$17-Params!$C$22)/(Params!$E$33-Params!$C$33))*($B443-Params!$C$33),$C443&lt;Params!$E$17+((Params!$F$22-Params!$E$17)/(Params!$F$33-Params!$E$33))*($B443-Params!$E$33)),$J$2,"")</f>
        <v/>
      </c>
      <c r="K443" s="1" t="str">
        <f>IF(AND($C443&gt;=Params!$E$17+((Params!$F$22-Params!$E$17)/(Params!$F$33-Params!$E$33))*($B443-Params!$E$33),$C443&gt;=Params!$F$22+((Params!$J$20-Params!$F$22)/(Params!$J$33-Params!$F$33))*($B443-Params!$F$33),$C443&lt;Params!$E$17+((Params!$H$13-Params!$E$17)/(Params!$H$33-Params!$E$33))*($B443-Params!$E$33),$C443&lt;Params!$H$13+((Params!$J$20-Params!$H$13)/(Params!$J$33-Params!$H$33))*($B443-Params!$H$33)),$K$2,"")</f>
        <v>Basaltic TrachyAndesite</v>
      </c>
      <c r="L443" s="1" t="str">
        <f>IF(AND($C443&gt;=Params!$H$13+((Params!$J$20-Params!$H$13)/(Params!$J$33-Params!$H$33))*($B443-Params!$H$33),$C443&gt;=Params!$J$20+((Params!$N$18-Params!$J$20)/(Params!$N$33-Params!$J$33))*($B443-Params!$J$33),$C443&lt;Params!$H$13+((Params!$K$9-Params!$H$13)/(Params!$K$33-Params!$H$33))*($B443-Params!$H$33),$C443&lt;Params!$K$9+((Params!$N$18-Params!$K$9)/(Params!$N$33-Params!$K$33))*($B443-Params!$K$33)),$L$2,"")</f>
        <v/>
      </c>
      <c r="M443" s="2" t="str">
        <f>IF(AND($C443&gt;=Params!$K$9+((Params!$N$18-Params!$K$9)/(Params!$N$33-Params!$K$33))*($B443-Params!$K$33),$C443&gt;=Params!$N$18+((Params!$Q$16-Params!$N$18)/(Params!$Q$33-Params!$N473))*($B443-Params!$Q$33),$C443&lt;Params!$K$9+((Params!$L$5-Params!$K$9)/(Params!$L$33-Params!$K$33))*($B443-Params!$K$33),$C443&lt;Params!$L$5+((Params!$Q$4-Params!$L$5)/(Params!$Q$33-Params!$L$33))*($B443-Params!$L$33),$B443&lt;Params!$Q$33),$M$2,"")</f>
        <v/>
      </c>
      <c r="N443" s="3" t="str">
        <f>IF(OR(AND($C443&gt;=Params!$A$26,$B443&gt;=Params!$A$33,$B443&lt;Params!$C$33,$C443&lt;Params!$A$18+((Params!$C$13-Params!$A$18)/(Params!$C$33-Params!$A$33))*($B443-Params!$A$33)),AND($B443&gt;=Params!$C$33,$C443&gt;Params!$C$22+((Params!$E$17-Params!$C$22)/(Params!$E$33-Params!$C$33))*($B443-Params!$C$33),$C443&lt;Params!$C$13+((Params!$E$17-Params!$C$13)/(Params!$E$33-Params!$C$33))*($B443-Params!$C$33))),$N$2,"")</f>
        <v/>
      </c>
      <c r="O443" s="1" t="str">
        <f>IF(AND($C443&gt;=Params!$C$13+((Params!$E$17-Params!$C$13)/(Params!$E$33-Params!$C$33))*($B443-Params!$C$33),$C443&gt;=Params!$E$17+((Params!$H$13-Params!$E$17)/(Params!$H$33-Params!$E$33))*($B443-Params!$E$33),$C443&lt;Params!$C$13+((Params!$D$9-Params!$C$13)/(Params!$D$33-Params!$C$33))*($B443-Params!$C$33),$C443&lt;Params!$D$9+((Params!$H$13-Params!$D$9)/(Params!$H$33-Params!$D$33))*($B443-Params!$D$33)),$O$2,"")</f>
        <v/>
      </c>
      <c r="P443" s="1" t="str">
        <f>IF(AND($C443&gt;=Params!$D$9+((Params!$H$13-Params!$D$9)/(Params!$H$33-Params!$D$33))*($B443-Params!$D$33),$C443&gt;=Params!$H$13+((Params!$K$9-Params!$H$13)/(Params!$K$33-Params!$H$33))*($B443-Params!$H$33),$C443&lt;Params!$D$9+((Params!$G$4-Params!$D$9)/(Params!$G$33-Params!$D$33))*($B443-Params!$D$33),$C443&lt;Params!$G$4+((Params!$K$9-Params!$G$4)/(Params!$K$33-Params!$G$33))*($B443-Params!$G$33)),$P$2,"")</f>
        <v/>
      </c>
      <c r="Q443" s="1" t="str">
        <f>IF(AND($C443&gt;=Params!$G$4+((Params!$K$9-Params!$G$4)/(Params!$K$33-Params!$G$33))*($B443-Params!$G$33),$C443&gt;Params!$K$9+((Params!$L$5-Params!$K$9)/(Params!$L$33-Params!$K$33))*($B443-Params!$K$33),$C443&lt;Params!$G$4+((Params!$L$5-Params!$G$4)/(Params!$L$33-Params!$G$33))*($B443-Params!$G$33)),$Q$2,"")</f>
        <v/>
      </c>
      <c r="R443" s="2" t="str">
        <f>IF(AND(OR($B443&lt;Params!$A$33,AND($B443&gt;=Params!$A$33,$B443&lt;Params!$C$33,$C443&gt;=Params!$A$18+((Params!$C$13-Params!$A$18)/(Params!$C$33-Params!$A$33))*($B443-Params!$A$33)),AND($B443&gt;=Params!$C$33,$B443&lt;Params!$D$33,$C443&gt;=Params!$C$13+((Params!$D$9-Params!$C$13)/(Params!$D$33-Params!$C$33))*($B443-Params!$C$33)),AND($B443&gt;=Params!$D$33,$C443&gt;=Params!$D$9+((Params!$G$4-Params!$D$9)/(Params!$G$33-Params!$D$33))*($B443-Params!$D$33))),$C443&lt;Params!$G$4,$B443&gt;0,$C443&gt;0),$R$2,"")</f>
        <v/>
      </c>
      <c r="S443" s="18" t="str">
        <f t="shared" si="6"/>
        <v>Basaltic TrachyAndesite</v>
      </c>
      <c r="T443" s="14" t="str">
        <f>IF(AND($S443&lt;&gt;$J$2,$S443&lt;&gt;$K$2,$S443&lt;&gt;$L$2),"",
IF($S443=$J$2,IF(Data!$C443&gt;=Data!$D443+2,"Hawaiite","Potassic Trachybasalt"),
IF($S443=$K$2,IF(Data!$C443&gt;=Data!$D443+2,"Mugearite","Shoshonite"),
IF($S443=$L$2,(IF(Data!$C443&gt;=Data!$D443+2,"Benmoreite","Latite")),""))))</f>
        <v>Shoshonite</v>
      </c>
    </row>
    <row r="444" spans="1:20" x14ac:dyDescent="0.2">
      <c r="A444" s="16" t="str">
        <f>Data!$A444</f>
        <v>Vetere et al. 2011</v>
      </c>
      <c r="B444" s="27">
        <f>Data!$B444</f>
        <v>53.47</v>
      </c>
      <c r="C444" s="28">
        <f>Data!$C444+Data!$D444</f>
        <v>8.379999999999999</v>
      </c>
      <c r="D444" s="1" t="str">
        <f>IF(AND(AND($B444&gt;=Params!$A$33,$B444&lt;Params!$C$33),AND($C444&gt;=Params!$A$32,$C444&lt;Params!$A$26)),$D$2,"")</f>
        <v/>
      </c>
      <c r="E444" s="1" t="str">
        <f>IF(AND(AND($B444&gt;=Params!$C$33,$B444&lt;Params!$F$33),AND($C444&gt;=Params!$C$32,$C444&lt;Params!$C$22)),$E$2,"")</f>
        <v/>
      </c>
      <c r="F444" s="4" t="str">
        <f>IF(AND($B444&gt;=Params!$F$33,$B444&lt;Params!$J$33,$C444&lt;Params!$F$22+((Params!$J$20-Params!$F$22)/(Params!$J$33-Params!$F$33))*($B444-Params!$F$33)),$F$2,"")</f>
        <v/>
      </c>
      <c r="G444" s="4" t="str">
        <f>IF(AND($B444&gt;=Params!$J$33,$B444&lt;Params!$N$33,$C444&lt;Params!$J$20+((Params!$N$18-Params!$J$20)/(Params!$N$33-Params!$J$33))*($B444-Params!$J$33)),$G$2,"")</f>
        <v/>
      </c>
      <c r="H444" s="4" t="str">
        <f>IF(AND($B444&gt;=Params!$N$33,$C444&lt;Params!$N$18+((Params!$Q$16-Params!$N$18)/(Params!$Q$33-Params!$N$33))*($B444-Params!$N$33),C$3&lt;Params!$Q$16+((Params!$S$32-Params!$Q$16)/(Params!$S$33-Params!$Q$33))*($B444-Params!$Q$33)),$H$2,"")</f>
        <v/>
      </c>
      <c r="I444" s="12" t="str">
        <f>IF(AND($B444&gt;=Params!$Q$33,$C444&gt;=Params!$Q$16+((Params!$S$32-Params!$Q$16)/(Params!$S$33-Params!$Q$33))*($B444-Params!$Q$33)),$I$2,"")</f>
        <v/>
      </c>
      <c r="J444" s="1" t="str">
        <f>IF(AND($C444&gt;=Params!$C$22,$C444&lt;Params!$C$22+((Params!$E$17-Params!$C$22)/(Params!$E$33-Params!$C$33))*($B444-Params!$C$33),$C444&lt;Params!$E$17+((Params!$F$22-Params!$E$17)/(Params!$F$33-Params!$E$33))*($B444-Params!$E$33)),$J$2,"")</f>
        <v/>
      </c>
      <c r="K444" s="1" t="str">
        <f>IF(AND($C444&gt;=Params!$E$17+((Params!$F$22-Params!$E$17)/(Params!$F$33-Params!$E$33))*($B444-Params!$E$33),$C444&gt;=Params!$F$22+((Params!$J$20-Params!$F$22)/(Params!$J$33-Params!$F$33))*($B444-Params!$F$33),$C444&lt;Params!$E$17+((Params!$H$13-Params!$E$17)/(Params!$H$33-Params!$E$33))*($B444-Params!$E$33),$C444&lt;Params!$H$13+((Params!$J$20-Params!$H$13)/(Params!$J$33-Params!$H$33))*($B444-Params!$H$33)),$K$2,"")</f>
        <v>Basaltic TrachyAndesite</v>
      </c>
      <c r="L444" s="1" t="str">
        <f>IF(AND($C444&gt;=Params!$H$13+((Params!$J$20-Params!$H$13)/(Params!$J$33-Params!$H$33))*($B444-Params!$H$33),$C444&gt;=Params!$J$20+((Params!$N$18-Params!$J$20)/(Params!$N$33-Params!$J$33))*($B444-Params!$J$33),$C444&lt;Params!$H$13+((Params!$K$9-Params!$H$13)/(Params!$K$33-Params!$H$33))*($B444-Params!$H$33),$C444&lt;Params!$K$9+((Params!$N$18-Params!$K$9)/(Params!$N$33-Params!$K$33))*($B444-Params!$K$33)),$L$2,"")</f>
        <v/>
      </c>
      <c r="M444" s="2" t="str">
        <f>IF(AND($C444&gt;=Params!$K$9+((Params!$N$18-Params!$K$9)/(Params!$N$33-Params!$K$33))*($B444-Params!$K$33),$C444&gt;=Params!$N$18+((Params!$Q$16-Params!$N$18)/(Params!$Q$33-Params!$N474))*($B444-Params!$Q$33),$C444&lt;Params!$K$9+((Params!$L$5-Params!$K$9)/(Params!$L$33-Params!$K$33))*($B444-Params!$K$33),$C444&lt;Params!$L$5+((Params!$Q$4-Params!$L$5)/(Params!$Q$33-Params!$L$33))*($B444-Params!$L$33),$B444&lt;Params!$Q$33),$M$2,"")</f>
        <v/>
      </c>
      <c r="N444" s="3" t="str">
        <f>IF(OR(AND($C444&gt;=Params!$A$26,$B444&gt;=Params!$A$33,$B444&lt;Params!$C$33,$C444&lt;Params!$A$18+((Params!$C$13-Params!$A$18)/(Params!$C$33-Params!$A$33))*($B444-Params!$A$33)),AND($B444&gt;=Params!$C$33,$C444&gt;Params!$C$22+((Params!$E$17-Params!$C$22)/(Params!$E$33-Params!$C$33))*($B444-Params!$C$33),$C444&lt;Params!$C$13+((Params!$E$17-Params!$C$13)/(Params!$E$33-Params!$C$33))*($B444-Params!$C$33))),$N$2,"")</f>
        <v/>
      </c>
      <c r="O444" s="1" t="str">
        <f>IF(AND($C444&gt;=Params!$C$13+((Params!$E$17-Params!$C$13)/(Params!$E$33-Params!$C$33))*($B444-Params!$C$33),$C444&gt;=Params!$E$17+((Params!$H$13-Params!$E$17)/(Params!$H$33-Params!$E$33))*($B444-Params!$E$33),$C444&lt;Params!$C$13+((Params!$D$9-Params!$C$13)/(Params!$D$33-Params!$C$33))*($B444-Params!$C$33),$C444&lt;Params!$D$9+((Params!$H$13-Params!$D$9)/(Params!$H$33-Params!$D$33))*($B444-Params!$D$33)),$O$2,"")</f>
        <v/>
      </c>
      <c r="P444" s="1" t="str">
        <f>IF(AND($C444&gt;=Params!$D$9+((Params!$H$13-Params!$D$9)/(Params!$H$33-Params!$D$33))*($B444-Params!$D$33),$C444&gt;=Params!$H$13+((Params!$K$9-Params!$H$13)/(Params!$K$33-Params!$H$33))*($B444-Params!$H$33),$C444&lt;Params!$D$9+((Params!$G$4-Params!$D$9)/(Params!$G$33-Params!$D$33))*($B444-Params!$D$33),$C444&lt;Params!$G$4+((Params!$K$9-Params!$G$4)/(Params!$K$33-Params!$G$33))*($B444-Params!$G$33)),$P$2,"")</f>
        <v/>
      </c>
      <c r="Q444" s="1" t="str">
        <f>IF(AND($C444&gt;=Params!$G$4+((Params!$K$9-Params!$G$4)/(Params!$K$33-Params!$G$33))*($B444-Params!$G$33),$C444&gt;Params!$K$9+((Params!$L$5-Params!$K$9)/(Params!$L$33-Params!$K$33))*($B444-Params!$K$33),$C444&lt;Params!$G$4+((Params!$L$5-Params!$G$4)/(Params!$L$33-Params!$G$33))*($B444-Params!$G$33)),$Q$2,"")</f>
        <v/>
      </c>
      <c r="R444" s="2" t="str">
        <f>IF(AND(OR($B444&lt;Params!$A$33,AND($B444&gt;=Params!$A$33,$B444&lt;Params!$C$33,$C444&gt;=Params!$A$18+((Params!$C$13-Params!$A$18)/(Params!$C$33-Params!$A$33))*($B444-Params!$A$33)),AND($B444&gt;=Params!$C$33,$B444&lt;Params!$D$33,$C444&gt;=Params!$C$13+((Params!$D$9-Params!$C$13)/(Params!$D$33-Params!$C$33))*($B444-Params!$C$33)),AND($B444&gt;=Params!$D$33,$C444&gt;=Params!$D$9+((Params!$G$4-Params!$D$9)/(Params!$G$33-Params!$D$33))*($B444-Params!$D$33))),$C444&lt;Params!$G$4,$B444&gt;0,$C444&gt;0),$R$2,"")</f>
        <v/>
      </c>
      <c r="S444" s="18" t="str">
        <f t="shared" si="6"/>
        <v>Basaltic TrachyAndesite</v>
      </c>
      <c r="T444" s="14" t="str">
        <f>IF(AND($S444&lt;&gt;$J$2,$S444&lt;&gt;$K$2,$S444&lt;&gt;$L$2),"",
IF($S444=$J$2,IF(Data!$C444&gt;=Data!$D444+2,"Hawaiite","Potassic Trachybasalt"),
IF($S444=$K$2,IF(Data!$C444&gt;=Data!$D444+2,"Mugearite","Shoshonite"),
IF($S444=$L$2,(IF(Data!$C444&gt;=Data!$D444+2,"Benmoreite","Latite")),""))))</f>
        <v>Shoshonite</v>
      </c>
    </row>
    <row r="445" spans="1:20" x14ac:dyDescent="0.2">
      <c r="A445" s="16" t="str">
        <f>Data!$A445</f>
        <v>Vetere et al. 2011</v>
      </c>
      <c r="B445" s="27">
        <f>Data!$B445</f>
        <v>53.47</v>
      </c>
      <c r="C445" s="28">
        <f>Data!$C445+Data!$D445</f>
        <v>8.379999999999999</v>
      </c>
      <c r="D445" s="1" t="str">
        <f>IF(AND(AND($B445&gt;=Params!$A$33,$B445&lt;Params!$C$33),AND($C445&gt;=Params!$A$32,$C445&lt;Params!$A$26)),$D$2,"")</f>
        <v/>
      </c>
      <c r="E445" s="1" t="str">
        <f>IF(AND(AND($B445&gt;=Params!$C$33,$B445&lt;Params!$F$33),AND($C445&gt;=Params!$C$32,$C445&lt;Params!$C$22)),$E$2,"")</f>
        <v/>
      </c>
      <c r="F445" s="4" t="str">
        <f>IF(AND($B445&gt;=Params!$F$33,$B445&lt;Params!$J$33,$C445&lt;Params!$F$22+((Params!$J$20-Params!$F$22)/(Params!$J$33-Params!$F$33))*($B445-Params!$F$33)),$F$2,"")</f>
        <v/>
      </c>
      <c r="G445" s="4" t="str">
        <f>IF(AND($B445&gt;=Params!$J$33,$B445&lt;Params!$N$33,$C445&lt;Params!$J$20+((Params!$N$18-Params!$J$20)/(Params!$N$33-Params!$J$33))*($B445-Params!$J$33)),$G$2,"")</f>
        <v/>
      </c>
      <c r="H445" s="4" t="str">
        <f>IF(AND($B445&gt;=Params!$N$33,$C445&lt;Params!$N$18+((Params!$Q$16-Params!$N$18)/(Params!$Q$33-Params!$N$33))*($B445-Params!$N$33),C$3&lt;Params!$Q$16+((Params!$S$32-Params!$Q$16)/(Params!$S$33-Params!$Q$33))*($B445-Params!$Q$33)),$H$2,"")</f>
        <v/>
      </c>
      <c r="I445" s="12" t="str">
        <f>IF(AND($B445&gt;=Params!$Q$33,$C445&gt;=Params!$Q$16+((Params!$S$32-Params!$Q$16)/(Params!$S$33-Params!$Q$33))*($B445-Params!$Q$33)),$I$2,"")</f>
        <v/>
      </c>
      <c r="J445" s="1" t="str">
        <f>IF(AND($C445&gt;=Params!$C$22,$C445&lt;Params!$C$22+((Params!$E$17-Params!$C$22)/(Params!$E$33-Params!$C$33))*($B445-Params!$C$33),$C445&lt;Params!$E$17+((Params!$F$22-Params!$E$17)/(Params!$F$33-Params!$E$33))*($B445-Params!$E$33)),$J$2,"")</f>
        <v/>
      </c>
      <c r="K445" s="1" t="str">
        <f>IF(AND($C445&gt;=Params!$E$17+((Params!$F$22-Params!$E$17)/(Params!$F$33-Params!$E$33))*($B445-Params!$E$33),$C445&gt;=Params!$F$22+((Params!$J$20-Params!$F$22)/(Params!$J$33-Params!$F$33))*($B445-Params!$F$33),$C445&lt;Params!$E$17+((Params!$H$13-Params!$E$17)/(Params!$H$33-Params!$E$33))*($B445-Params!$E$33),$C445&lt;Params!$H$13+((Params!$J$20-Params!$H$13)/(Params!$J$33-Params!$H$33))*($B445-Params!$H$33)),$K$2,"")</f>
        <v>Basaltic TrachyAndesite</v>
      </c>
      <c r="L445" s="1" t="str">
        <f>IF(AND($C445&gt;=Params!$H$13+((Params!$J$20-Params!$H$13)/(Params!$J$33-Params!$H$33))*($B445-Params!$H$33),$C445&gt;=Params!$J$20+((Params!$N$18-Params!$J$20)/(Params!$N$33-Params!$J$33))*($B445-Params!$J$33),$C445&lt;Params!$H$13+((Params!$K$9-Params!$H$13)/(Params!$K$33-Params!$H$33))*($B445-Params!$H$33),$C445&lt;Params!$K$9+((Params!$N$18-Params!$K$9)/(Params!$N$33-Params!$K$33))*($B445-Params!$K$33)),$L$2,"")</f>
        <v/>
      </c>
      <c r="M445" s="2" t="str">
        <f>IF(AND($C445&gt;=Params!$K$9+((Params!$N$18-Params!$K$9)/(Params!$N$33-Params!$K$33))*($B445-Params!$K$33),$C445&gt;=Params!$N$18+((Params!$Q$16-Params!$N$18)/(Params!$Q$33-Params!$N475))*($B445-Params!$Q$33),$C445&lt;Params!$K$9+((Params!$L$5-Params!$K$9)/(Params!$L$33-Params!$K$33))*($B445-Params!$K$33),$C445&lt;Params!$L$5+((Params!$Q$4-Params!$L$5)/(Params!$Q$33-Params!$L$33))*($B445-Params!$L$33),$B445&lt;Params!$Q$33),$M$2,"")</f>
        <v/>
      </c>
      <c r="N445" s="3" t="str">
        <f>IF(OR(AND($C445&gt;=Params!$A$26,$B445&gt;=Params!$A$33,$B445&lt;Params!$C$33,$C445&lt;Params!$A$18+((Params!$C$13-Params!$A$18)/(Params!$C$33-Params!$A$33))*($B445-Params!$A$33)),AND($B445&gt;=Params!$C$33,$C445&gt;Params!$C$22+((Params!$E$17-Params!$C$22)/(Params!$E$33-Params!$C$33))*($B445-Params!$C$33),$C445&lt;Params!$C$13+((Params!$E$17-Params!$C$13)/(Params!$E$33-Params!$C$33))*($B445-Params!$C$33))),$N$2,"")</f>
        <v/>
      </c>
      <c r="O445" s="1" t="str">
        <f>IF(AND($C445&gt;=Params!$C$13+((Params!$E$17-Params!$C$13)/(Params!$E$33-Params!$C$33))*($B445-Params!$C$33),$C445&gt;=Params!$E$17+((Params!$H$13-Params!$E$17)/(Params!$H$33-Params!$E$33))*($B445-Params!$E$33),$C445&lt;Params!$C$13+((Params!$D$9-Params!$C$13)/(Params!$D$33-Params!$C$33))*($B445-Params!$C$33),$C445&lt;Params!$D$9+((Params!$H$13-Params!$D$9)/(Params!$H$33-Params!$D$33))*($B445-Params!$D$33)),$O$2,"")</f>
        <v/>
      </c>
      <c r="P445" s="1" t="str">
        <f>IF(AND($C445&gt;=Params!$D$9+((Params!$H$13-Params!$D$9)/(Params!$H$33-Params!$D$33))*($B445-Params!$D$33),$C445&gt;=Params!$H$13+((Params!$K$9-Params!$H$13)/(Params!$K$33-Params!$H$33))*($B445-Params!$H$33),$C445&lt;Params!$D$9+((Params!$G$4-Params!$D$9)/(Params!$G$33-Params!$D$33))*($B445-Params!$D$33),$C445&lt;Params!$G$4+((Params!$K$9-Params!$G$4)/(Params!$K$33-Params!$G$33))*($B445-Params!$G$33)),$P$2,"")</f>
        <v/>
      </c>
      <c r="Q445" s="1" t="str">
        <f>IF(AND($C445&gt;=Params!$G$4+((Params!$K$9-Params!$G$4)/(Params!$K$33-Params!$G$33))*($B445-Params!$G$33),$C445&gt;Params!$K$9+((Params!$L$5-Params!$K$9)/(Params!$L$33-Params!$K$33))*($B445-Params!$K$33),$C445&lt;Params!$G$4+((Params!$L$5-Params!$G$4)/(Params!$L$33-Params!$G$33))*($B445-Params!$G$33)),$Q$2,"")</f>
        <v/>
      </c>
      <c r="R445" s="2" t="str">
        <f>IF(AND(OR($B445&lt;Params!$A$33,AND($B445&gt;=Params!$A$33,$B445&lt;Params!$C$33,$C445&gt;=Params!$A$18+((Params!$C$13-Params!$A$18)/(Params!$C$33-Params!$A$33))*($B445-Params!$A$33)),AND($B445&gt;=Params!$C$33,$B445&lt;Params!$D$33,$C445&gt;=Params!$C$13+((Params!$D$9-Params!$C$13)/(Params!$D$33-Params!$C$33))*($B445-Params!$C$33)),AND($B445&gt;=Params!$D$33,$C445&gt;=Params!$D$9+((Params!$G$4-Params!$D$9)/(Params!$G$33-Params!$D$33))*($B445-Params!$D$33))),$C445&lt;Params!$G$4,$B445&gt;0,$C445&gt;0),$R$2,"")</f>
        <v/>
      </c>
      <c r="S445" s="18" t="str">
        <f t="shared" si="6"/>
        <v>Basaltic TrachyAndesite</v>
      </c>
      <c r="T445" s="14" t="str">
        <f>IF(AND($S445&lt;&gt;$J$2,$S445&lt;&gt;$K$2,$S445&lt;&gt;$L$2),"",
IF($S445=$J$2,IF(Data!$C445&gt;=Data!$D445+2,"Hawaiite","Potassic Trachybasalt"),
IF($S445=$K$2,IF(Data!$C445&gt;=Data!$D445+2,"Mugearite","Shoshonite"),
IF($S445=$L$2,(IF(Data!$C445&gt;=Data!$D445+2,"Benmoreite","Latite")),""))))</f>
        <v>Shoshonite</v>
      </c>
    </row>
    <row r="446" spans="1:20" x14ac:dyDescent="0.2">
      <c r="A446" s="16" t="str">
        <f>Data!$A446</f>
        <v>Vetere et al. 2011</v>
      </c>
      <c r="B446" s="27">
        <f>Data!$B446</f>
        <v>53.47</v>
      </c>
      <c r="C446" s="28">
        <f>Data!$C446+Data!$D446</f>
        <v>8.379999999999999</v>
      </c>
      <c r="D446" s="1" t="str">
        <f>IF(AND(AND($B446&gt;=Params!$A$33,$B446&lt;Params!$C$33),AND($C446&gt;=Params!$A$32,$C446&lt;Params!$A$26)),$D$2,"")</f>
        <v/>
      </c>
      <c r="E446" s="1" t="str">
        <f>IF(AND(AND($B446&gt;=Params!$C$33,$B446&lt;Params!$F$33),AND($C446&gt;=Params!$C$32,$C446&lt;Params!$C$22)),$E$2,"")</f>
        <v/>
      </c>
      <c r="F446" s="4" t="str">
        <f>IF(AND($B446&gt;=Params!$F$33,$B446&lt;Params!$J$33,$C446&lt;Params!$F$22+((Params!$J$20-Params!$F$22)/(Params!$J$33-Params!$F$33))*($B446-Params!$F$33)),$F$2,"")</f>
        <v/>
      </c>
      <c r="G446" s="4" t="str">
        <f>IF(AND($B446&gt;=Params!$J$33,$B446&lt;Params!$N$33,$C446&lt;Params!$J$20+((Params!$N$18-Params!$J$20)/(Params!$N$33-Params!$J$33))*($B446-Params!$J$33)),$G$2,"")</f>
        <v/>
      </c>
      <c r="H446" s="4" t="str">
        <f>IF(AND($B446&gt;=Params!$N$33,$C446&lt;Params!$N$18+((Params!$Q$16-Params!$N$18)/(Params!$Q$33-Params!$N$33))*($B446-Params!$N$33),C$3&lt;Params!$Q$16+((Params!$S$32-Params!$Q$16)/(Params!$S$33-Params!$Q$33))*($B446-Params!$Q$33)),$H$2,"")</f>
        <v/>
      </c>
      <c r="I446" s="12" t="str">
        <f>IF(AND($B446&gt;=Params!$Q$33,$C446&gt;=Params!$Q$16+((Params!$S$32-Params!$Q$16)/(Params!$S$33-Params!$Q$33))*($B446-Params!$Q$33)),$I$2,"")</f>
        <v/>
      </c>
      <c r="J446" s="1" t="str">
        <f>IF(AND($C446&gt;=Params!$C$22,$C446&lt;Params!$C$22+((Params!$E$17-Params!$C$22)/(Params!$E$33-Params!$C$33))*($B446-Params!$C$33),$C446&lt;Params!$E$17+((Params!$F$22-Params!$E$17)/(Params!$F$33-Params!$E$33))*($B446-Params!$E$33)),$J$2,"")</f>
        <v/>
      </c>
      <c r="K446" s="1" t="str">
        <f>IF(AND($C446&gt;=Params!$E$17+((Params!$F$22-Params!$E$17)/(Params!$F$33-Params!$E$33))*($B446-Params!$E$33),$C446&gt;=Params!$F$22+((Params!$J$20-Params!$F$22)/(Params!$J$33-Params!$F$33))*($B446-Params!$F$33),$C446&lt;Params!$E$17+((Params!$H$13-Params!$E$17)/(Params!$H$33-Params!$E$33))*($B446-Params!$E$33),$C446&lt;Params!$H$13+((Params!$J$20-Params!$H$13)/(Params!$J$33-Params!$H$33))*($B446-Params!$H$33)),$K$2,"")</f>
        <v>Basaltic TrachyAndesite</v>
      </c>
      <c r="L446" s="1" t="str">
        <f>IF(AND($C446&gt;=Params!$H$13+((Params!$J$20-Params!$H$13)/(Params!$J$33-Params!$H$33))*($B446-Params!$H$33),$C446&gt;=Params!$J$20+((Params!$N$18-Params!$J$20)/(Params!$N$33-Params!$J$33))*($B446-Params!$J$33),$C446&lt;Params!$H$13+((Params!$K$9-Params!$H$13)/(Params!$K$33-Params!$H$33))*($B446-Params!$H$33),$C446&lt;Params!$K$9+((Params!$N$18-Params!$K$9)/(Params!$N$33-Params!$K$33))*($B446-Params!$K$33)),$L$2,"")</f>
        <v/>
      </c>
      <c r="M446" s="2" t="str">
        <f>IF(AND($C446&gt;=Params!$K$9+((Params!$N$18-Params!$K$9)/(Params!$N$33-Params!$K$33))*($B446-Params!$K$33),$C446&gt;=Params!$N$18+((Params!$Q$16-Params!$N$18)/(Params!$Q$33-Params!$N476))*($B446-Params!$Q$33),$C446&lt;Params!$K$9+((Params!$L$5-Params!$K$9)/(Params!$L$33-Params!$K$33))*($B446-Params!$K$33),$C446&lt;Params!$L$5+((Params!$Q$4-Params!$L$5)/(Params!$Q$33-Params!$L$33))*($B446-Params!$L$33),$B446&lt;Params!$Q$33),$M$2,"")</f>
        <v/>
      </c>
      <c r="N446" s="3" t="str">
        <f>IF(OR(AND($C446&gt;=Params!$A$26,$B446&gt;=Params!$A$33,$B446&lt;Params!$C$33,$C446&lt;Params!$A$18+((Params!$C$13-Params!$A$18)/(Params!$C$33-Params!$A$33))*($B446-Params!$A$33)),AND($B446&gt;=Params!$C$33,$C446&gt;Params!$C$22+((Params!$E$17-Params!$C$22)/(Params!$E$33-Params!$C$33))*($B446-Params!$C$33),$C446&lt;Params!$C$13+((Params!$E$17-Params!$C$13)/(Params!$E$33-Params!$C$33))*($B446-Params!$C$33))),$N$2,"")</f>
        <v/>
      </c>
      <c r="O446" s="1" t="str">
        <f>IF(AND($C446&gt;=Params!$C$13+((Params!$E$17-Params!$C$13)/(Params!$E$33-Params!$C$33))*($B446-Params!$C$33),$C446&gt;=Params!$E$17+((Params!$H$13-Params!$E$17)/(Params!$H$33-Params!$E$33))*($B446-Params!$E$33),$C446&lt;Params!$C$13+((Params!$D$9-Params!$C$13)/(Params!$D$33-Params!$C$33))*($B446-Params!$C$33),$C446&lt;Params!$D$9+((Params!$H$13-Params!$D$9)/(Params!$H$33-Params!$D$33))*($B446-Params!$D$33)),$O$2,"")</f>
        <v/>
      </c>
      <c r="P446" s="1" t="str">
        <f>IF(AND($C446&gt;=Params!$D$9+((Params!$H$13-Params!$D$9)/(Params!$H$33-Params!$D$33))*($B446-Params!$D$33),$C446&gt;=Params!$H$13+((Params!$K$9-Params!$H$13)/(Params!$K$33-Params!$H$33))*($B446-Params!$H$33),$C446&lt;Params!$D$9+((Params!$G$4-Params!$D$9)/(Params!$G$33-Params!$D$33))*($B446-Params!$D$33),$C446&lt;Params!$G$4+((Params!$K$9-Params!$G$4)/(Params!$K$33-Params!$G$33))*($B446-Params!$G$33)),$P$2,"")</f>
        <v/>
      </c>
      <c r="Q446" s="1" t="str">
        <f>IF(AND($C446&gt;=Params!$G$4+((Params!$K$9-Params!$G$4)/(Params!$K$33-Params!$G$33))*($B446-Params!$G$33),$C446&gt;Params!$K$9+((Params!$L$5-Params!$K$9)/(Params!$L$33-Params!$K$33))*($B446-Params!$K$33),$C446&lt;Params!$G$4+((Params!$L$5-Params!$G$4)/(Params!$L$33-Params!$G$33))*($B446-Params!$G$33)),$Q$2,"")</f>
        <v/>
      </c>
      <c r="R446" s="2" t="str">
        <f>IF(AND(OR($B446&lt;Params!$A$33,AND($B446&gt;=Params!$A$33,$B446&lt;Params!$C$33,$C446&gt;=Params!$A$18+((Params!$C$13-Params!$A$18)/(Params!$C$33-Params!$A$33))*($B446-Params!$A$33)),AND($B446&gt;=Params!$C$33,$B446&lt;Params!$D$33,$C446&gt;=Params!$C$13+((Params!$D$9-Params!$C$13)/(Params!$D$33-Params!$C$33))*($B446-Params!$C$33)),AND($B446&gt;=Params!$D$33,$C446&gt;=Params!$D$9+((Params!$G$4-Params!$D$9)/(Params!$G$33-Params!$D$33))*($B446-Params!$D$33))),$C446&lt;Params!$G$4,$B446&gt;0,$C446&gt;0),$R$2,"")</f>
        <v/>
      </c>
      <c r="S446" s="18" t="str">
        <f t="shared" si="6"/>
        <v>Basaltic TrachyAndesite</v>
      </c>
      <c r="T446" s="14" t="str">
        <f>IF(AND($S446&lt;&gt;$J$2,$S446&lt;&gt;$K$2,$S446&lt;&gt;$L$2),"",
IF($S446=$J$2,IF(Data!$C446&gt;=Data!$D446+2,"Hawaiite","Potassic Trachybasalt"),
IF($S446=$K$2,IF(Data!$C446&gt;=Data!$D446+2,"Mugearite","Shoshonite"),
IF($S446=$L$2,(IF(Data!$C446&gt;=Data!$D446+2,"Benmoreite","Latite")),""))))</f>
        <v>Shoshonite</v>
      </c>
    </row>
    <row r="447" spans="1:20" x14ac:dyDescent="0.2">
      <c r="A447" s="16" t="str">
        <f>Data!$A447</f>
        <v>Vetere et al. 2011</v>
      </c>
      <c r="B447" s="27">
        <f>Data!$B447</f>
        <v>53.47</v>
      </c>
      <c r="C447" s="28">
        <f>Data!$C447+Data!$D447</f>
        <v>8.379999999999999</v>
      </c>
      <c r="D447" s="1" t="str">
        <f>IF(AND(AND($B447&gt;=Params!$A$33,$B447&lt;Params!$C$33),AND($C447&gt;=Params!$A$32,$C447&lt;Params!$A$26)),$D$2,"")</f>
        <v/>
      </c>
      <c r="E447" s="1" t="str">
        <f>IF(AND(AND($B447&gt;=Params!$C$33,$B447&lt;Params!$F$33),AND($C447&gt;=Params!$C$32,$C447&lt;Params!$C$22)),$E$2,"")</f>
        <v/>
      </c>
      <c r="F447" s="4" t="str">
        <f>IF(AND($B447&gt;=Params!$F$33,$B447&lt;Params!$J$33,$C447&lt;Params!$F$22+((Params!$J$20-Params!$F$22)/(Params!$J$33-Params!$F$33))*($B447-Params!$F$33)),$F$2,"")</f>
        <v/>
      </c>
      <c r="G447" s="4" t="str">
        <f>IF(AND($B447&gt;=Params!$J$33,$B447&lt;Params!$N$33,$C447&lt;Params!$J$20+((Params!$N$18-Params!$J$20)/(Params!$N$33-Params!$J$33))*($B447-Params!$J$33)),$G$2,"")</f>
        <v/>
      </c>
      <c r="H447" s="4" t="str">
        <f>IF(AND($B447&gt;=Params!$N$33,$C447&lt;Params!$N$18+((Params!$Q$16-Params!$N$18)/(Params!$Q$33-Params!$N$33))*($B447-Params!$N$33),C$3&lt;Params!$Q$16+((Params!$S$32-Params!$Q$16)/(Params!$S$33-Params!$Q$33))*($B447-Params!$Q$33)),$H$2,"")</f>
        <v/>
      </c>
      <c r="I447" s="12" t="str">
        <f>IF(AND($B447&gt;=Params!$Q$33,$C447&gt;=Params!$Q$16+((Params!$S$32-Params!$Q$16)/(Params!$S$33-Params!$Q$33))*($B447-Params!$Q$33)),$I$2,"")</f>
        <v/>
      </c>
      <c r="J447" s="1" t="str">
        <f>IF(AND($C447&gt;=Params!$C$22,$C447&lt;Params!$C$22+((Params!$E$17-Params!$C$22)/(Params!$E$33-Params!$C$33))*($B447-Params!$C$33),$C447&lt;Params!$E$17+((Params!$F$22-Params!$E$17)/(Params!$F$33-Params!$E$33))*($B447-Params!$E$33)),$J$2,"")</f>
        <v/>
      </c>
      <c r="K447" s="1" t="str">
        <f>IF(AND($C447&gt;=Params!$E$17+((Params!$F$22-Params!$E$17)/(Params!$F$33-Params!$E$33))*($B447-Params!$E$33),$C447&gt;=Params!$F$22+((Params!$J$20-Params!$F$22)/(Params!$J$33-Params!$F$33))*($B447-Params!$F$33),$C447&lt;Params!$E$17+((Params!$H$13-Params!$E$17)/(Params!$H$33-Params!$E$33))*($B447-Params!$E$33),$C447&lt;Params!$H$13+((Params!$J$20-Params!$H$13)/(Params!$J$33-Params!$H$33))*($B447-Params!$H$33)),$K$2,"")</f>
        <v>Basaltic TrachyAndesite</v>
      </c>
      <c r="L447" s="1" t="str">
        <f>IF(AND($C447&gt;=Params!$H$13+((Params!$J$20-Params!$H$13)/(Params!$J$33-Params!$H$33))*($B447-Params!$H$33),$C447&gt;=Params!$J$20+((Params!$N$18-Params!$J$20)/(Params!$N$33-Params!$J$33))*($B447-Params!$J$33),$C447&lt;Params!$H$13+((Params!$K$9-Params!$H$13)/(Params!$K$33-Params!$H$33))*($B447-Params!$H$33),$C447&lt;Params!$K$9+((Params!$N$18-Params!$K$9)/(Params!$N$33-Params!$K$33))*($B447-Params!$K$33)),$L$2,"")</f>
        <v/>
      </c>
      <c r="M447" s="2" t="str">
        <f>IF(AND($C447&gt;=Params!$K$9+((Params!$N$18-Params!$K$9)/(Params!$N$33-Params!$K$33))*($B447-Params!$K$33),$C447&gt;=Params!$N$18+((Params!$Q$16-Params!$N$18)/(Params!$Q$33-Params!$N477))*($B447-Params!$Q$33),$C447&lt;Params!$K$9+((Params!$L$5-Params!$K$9)/(Params!$L$33-Params!$K$33))*($B447-Params!$K$33),$C447&lt;Params!$L$5+((Params!$Q$4-Params!$L$5)/(Params!$Q$33-Params!$L$33))*($B447-Params!$L$33),$B447&lt;Params!$Q$33),$M$2,"")</f>
        <v/>
      </c>
      <c r="N447" s="3" t="str">
        <f>IF(OR(AND($C447&gt;=Params!$A$26,$B447&gt;=Params!$A$33,$B447&lt;Params!$C$33,$C447&lt;Params!$A$18+((Params!$C$13-Params!$A$18)/(Params!$C$33-Params!$A$33))*($B447-Params!$A$33)),AND($B447&gt;=Params!$C$33,$C447&gt;Params!$C$22+((Params!$E$17-Params!$C$22)/(Params!$E$33-Params!$C$33))*($B447-Params!$C$33),$C447&lt;Params!$C$13+((Params!$E$17-Params!$C$13)/(Params!$E$33-Params!$C$33))*($B447-Params!$C$33))),$N$2,"")</f>
        <v/>
      </c>
      <c r="O447" s="1" t="str">
        <f>IF(AND($C447&gt;=Params!$C$13+((Params!$E$17-Params!$C$13)/(Params!$E$33-Params!$C$33))*($B447-Params!$C$33),$C447&gt;=Params!$E$17+((Params!$H$13-Params!$E$17)/(Params!$H$33-Params!$E$33))*($B447-Params!$E$33),$C447&lt;Params!$C$13+((Params!$D$9-Params!$C$13)/(Params!$D$33-Params!$C$33))*($B447-Params!$C$33),$C447&lt;Params!$D$9+((Params!$H$13-Params!$D$9)/(Params!$H$33-Params!$D$33))*($B447-Params!$D$33)),$O$2,"")</f>
        <v/>
      </c>
      <c r="P447" s="1" t="str">
        <f>IF(AND($C447&gt;=Params!$D$9+((Params!$H$13-Params!$D$9)/(Params!$H$33-Params!$D$33))*($B447-Params!$D$33),$C447&gt;=Params!$H$13+((Params!$K$9-Params!$H$13)/(Params!$K$33-Params!$H$33))*($B447-Params!$H$33),$C447&lt;Params!$D$9+((Params!$G$4-Params!$D$9)/(Params!$G$33-Params!$D$33))*($B447-Params!$D$33),$C447&lt;Params!$G$4+((Params!$K$9-Params!$G$4)/(Params!$K$33-Params!$G$33))*($B447-Params!$G$33)),$P$2,"")</f>
        <v/>
      </c>
      <c r="Q447" s="1" t="str">
        <f>IF(AND($C447&gt;=Params!$G$4+((Params!$K$9-Params!$G$4)/(Params!$K$33-Params!$G$33))*($B447-Params!$G$33),$C447&gt;Params!$K$9+((Params!$L$5-Params!$K$9)/(Params!$L$33-Params!$K$33))*($B447-Params!$K$33),$C447&lt;Params!$G$4+((Params!$L$5-Params!$G$4)/(Params!$L$33-Params!$G$33))*($B447-Params!$G$33)),$Q$2,"")</f>
        <v/>
      </c>
      <c r="R447" s="2" t="str">
        <f>IF(AND(OR($B447&lt;Params!$A$33,AND($B447&gt;=Params!$A$33,$B447&lt;Params!$C$33,$C447&gt;=Params!$A$18+((Params!$C$13-Params!$A$18)/(Params!$C$33-Params!$A$33))*($B447-Params!$A$33)),AND($B447&gt;=Params!$C$33,$B447&lt;Params!$D$33,$C447&gt;=Params!$C$13+((Params!$D$9-Params!$C$13)/(Params!$D$33-Params!$C$33))*($B447-Params!$C$33)),AND($B447&gt;=Params!$D$33,$C447&gt;=Params!$D$9+((Params!$G$4-Params!$D$9)/(Params!$G$33-Params!$D$33))*($B447-Params!$D$33))),$C447&lt;Params!$G$4,$B447&gt;0,$C447&gt;0),$R$2,"")</f>
        <v/>
      </c>
      <c r="S447" s="18" t="str">
        <f t="shared" si="6"/>
        <v>Basaltic TrachyAndesite</v>
      </c>
      <c r="T447" s="14" t="str">
        <f>IF(AND($S447&lt;&gt;$J$2,$S447&lt;&gt;$K$2,$S447&lt;&gt;$L$2),"",
IF($S447=$J$2,IF(Data!$C447&gt;=Data!$D447+2,"Hawaiite","Potassic Trachybasalt"),
IF($S447=$K$2,IF(Data!$C447&gt;=Data!$D447+2,"Mugearite","Shoshonite"),
IF($S447=$L$2,(IF(Data!$C447&gt;=Data!$D447+2,"Benmoreite","Latite")),""))))</f>
        <v>Shoshonite</v>
      </c>
    </row>
    <row r="448" spans="1:20" x14ac:dyDescent="0.2">
      <c r="A448" s="16" t="str">
        <f>Data!$A448</f>
        <v>Vetere et al. 2011</v>
      </c>
      <c r="B448" s="27">
        <f>Data!$B448</f>
        <v>53.47</v>
      </c>
      <c r="C448" s="28">
        <f>Data!$C448+Data!$D448</f>
        <v>8.379999999999999</v>
      </c>
      <c r="D448" s="1" t="str">
        <f>IF(AND(AND($B448&gt;=Params!$A$33,$B448&lt;Params!$C$33),AND($C448&gt;=Params!$A$32,$C448&lt;Params!$A$26)),$D$2,"")</f>
        <v/>
      </c>
      <c r="E448" s="1" t="str">
        <f>IF(AND(AND($B448&gt;=Params!$C$33,$B448&lt;Params!$F$33),AND($C448&gt;=Params!$C$32,$C448&lt;Params!$C$22)),$E$2,"")</f>
        <v/>
      </c>
      <c r="F448" s="4" t="str">
        <f>IF(AND($B448&gt;=Params!$F$33,$B448&lt;Params!$J$33,$C448&lt;Params!$F$22+((Params!$J$20-Params!$F$22)/(Params!$J$33-Params!$F$33))*($B448-Params!$F$33)),$F$2,"")</f>
        <v/>
      </c>
      <c r="G448" s="4" t="str">
        <f>IF(AND($B448&gt;=Params!$J$33,$B448&lt;Params!$N$33,$C448&lt;Params!$J$20+((Params!$N$18-Params!$J$20)/(Params!$N$33-Params!$J$33))*($B448-Params!$J$33)),$G$2,"")</f>
        <v/>
      </c>
      <c r="H448" s="4" t="str">
        <f>IF(AND($B448&gt;=Params!$N$33,$C448&lt;Params!$N$18+((Params!$Q$16-Params!$N$18)/(Params!$Q$33-Params!$N$33))*($B448-Params!$N$33),C$3&lt;Params!$Q$16+((Params!$S$32-Params!$Q$16)/(Params!$S$33-Params!$Q$33))*($B448-Params!$Q$33)),$H$2,"")</f>
        <v/>
      </c>
      <c r="I448" s="12" t="str">
        <f>IF(AND($B448&gt;=Params!$Q$33,$C448&gt;=Params!$Q$16+((Params!$S$32-Params!$Q$16)/(Params!$S$33-Params!$Q$33))*($B448-Params!$Q$33)),$I$2,"")</f>
        <v/>
      </c>
      <c r="J448" s="1" t="str">
        <f>IF(AND($C448&gt;=Params!$C$22,$C448&lt;Params!$C$22+((Params!$E$17-Params!$C$22)/(Params!$E$33-Params!$C$33))*($B448-Params!$C$33),$C448&lt;Params!$E$17+((Params!$F$22-Params!$E$17)/(Params!$F$33-Params!$E$33))*($B448-Params!$E$33)),$J$2,"")</f>
        <v/>
      </c>
      <c r="K448" s="1" t="str">
        <f>IF(AND($C448&gt;=Params!$E$17+((Params!$F$22-Params!$E$17)/(Params!$F$33-Params!$E$33))*($B448-Params!$E$33),$C448&gt;=Params!$F$22+((Params!$J$20-Params!$F$22)/(Params!$J$33-Params!$F$33))*($B448-Params!$F$33),$C448&lt;Params!$E$17+((Params!$H$13-Params!$E$17)/(Params!$H$33-Params!$E$33))*($B448-Params!$E$33),$C448&lt;Params!$H$13+((Params!$J$20-Params!$H$13)/(Params!$J$33-Params!$H$33))*($B448-Params!$H$33)),$K$2,"")</f>
        <v>Basaltic TrachyAndesite</v>
      </c>
      <c r="L448" s="1" t="str">
        <f>IF(AND($C448&gt;=Params!$H$13+((Params!$J$20-Params!$H$13)/(Params!$J$33-Params!$H$33))*($B448-Params!$H$33),$C448&gt;=Params!$J$20+((Params!$N$18-Params!$J$20)/(Params!$N$33-Params!$J$33))*($B448-Params!$J$33),$C448&lt;Params!$H$13+((Params!$K$9-Params!$H$13)/(Params!$K$33-Params!$H$33))*($B448-Params!$H$33),$C448&lt;Params!$K$9+((Params!$N$18-Params!$K$9)/(Params!$N$33-Params!$K$33))*($B448-Params!$K$33)),$L$2,"")</f>
        <v/>
      </c>
      <c r="M448" s="2" t="str">
        <f>IF(AND($C448&gt;=Params!$K$9+((Params!$N$18-Params!$K$9)/(Params!$N$33-Params!$K$33))*($B448-Params!$K$33),$C448&gt;=Params!$N$18+((Params!$Q$16-Params!$N$18)/(Params!$Q$33-Params!$N478))*($B448-Params!$Q$33),$C448&lt;Params!$K$9+((Params!$L$5-Params!$K$9)/(Params!$L$33-Params!$K$33))*($B448-Params!$K$33),$C448&lt;Params!$L$5+((Params!$Q$4-Params!$L$5)/(Params!$Q$33-Params!$L$33))*($B448-Params!$L$33),$B448&lt;Params!$Q$33),$M$2,"")</f>
        <v/>
      </c>
      <c r="N448" s="3" t="str">
        <f>IF(OR(AND($C448&gt;=Params!$A$26,$B448&gt;=Params!$A$33,$B448&lt;Params!$C$33,$C448&lt;Params!$A$18+((Params!$C$13-Params!$A$18)/(Params!$C$33-Params!$A$33))*($B448-Params!$A$33)),AND($B448&gt;=Params!$C$33,$C448&gt;Params!$C$22+((Params!$E$17-Params!$C$22)/(Params!$E$33-Params!$C$33))*($B448-Params!$C$33),$C448&lt;Params!$C$13+((Params!$E$17-Params!$C$13)/(Params!$E$33-Params!$C$33))*($B448-Params!$C$33))),$N$2,"")</f>
        <v/>
      </c>
      <c r="O448" s="1" t="str">
        <f>IF(AND($C448&gt;=Params!$C$13+((Params!$E$17-Params!$C$13)/(Params!$E$33-Params!$C$33))*($B448-Params!$C$33),$C448&gt;=Params!$E$17+((Params!$H$13-Params!$E$17)/(Params!$H$33-Params!$E$33))*($B448-Params!$E$33),$C448&lt;Params!$C$13+((Params!$D$9-Params!$C$13)/(Params!$D$33-Params!$C$33))*($B448-Params!$C$33),$C448&lt;Params!$D$9+((Params!$H$13-Params!$D$9)/(Params!$H$33-Params!$D$33))*($B448-Params!$D$33)),$O$2,"")</f>
        <v/>
      </c>
      <c r="P448" s="1" t="str">
        <f>IF(AND($C448&gt;=Params!$D$9+((Params!$H$13-Params!$D$9)/(Params!$H$33-Params!$D$33))*($B448-Params!$D$33),$C448&gt;=Params!$H$13+((Params!$K$9-Params!$H$13)/(Params!$K$33-Params!$H$33))*($B448-Params!$H$33),$C448&lt;Params!$D$9+((Params!$G$4-Params!$D$9)/(Params!$G$33-Params!$D$33))*($B448-Params!$D$33),$C448&lt;Params!$G$4+((Params!$K$9-Params!$G$4)/(Params!$K$33-Params!$G$33))*($B448-Params!$G$33)),$P$2,"")</f>
        <v/>
      </c>
      <c r="Q448" s="1" t="str">
        <f>IF(AND($C448&gt;=Params!$G$4+((Params!$K$9-Params!$G$4)/(Params!$K$33-Params!$G$33))*($B448-Params!$G$33),$C448&gt;Params!$K$9+((Params!$L$5-Params!$K$9)/(Params!$L$33-Params!$K$33))*($B448-Params!$K$33),$C448&lt;Params!$G$4+((Params!$L$5-Params!$G$4)/(Params!$L$33-Params!$G$33))*($B448-Params!$G$33)),$Q$2,"")</f>
        <v/>
      </c>
      <c r="R448" s="2" t="str">
        <f>IF(AND(OR($B448&lt;Params!$A$33,AND($B448&gt;=Params!$A$33,$B448&lt;Params!$C$33,$C448&gt;=Params!$A$18+((Params!$C$13-Params!$A$18)/(Params!$C$33-Params!$A$33))*($B448-Params!$A$33)),AND($B448&gt;=Params!$C$33,$B448&lt;Params!$D$33,$C448&gt;=Params!$C$13+((Params!$D$9-Params!$C$13)/(Params!$D$33-Params!$C$33))*($B448-Params!$C$33)),AND($B448&gt;=Params!$D$33,$C448&gt;=Params!$D$9+((Params!$G$4-Params!$D$9)/(Params!$G$33-Params!$D$33))*($B448-Params!$D$33))),$C448&lt;Params!$G$4,$B448&gt;0,$C448&gt;0),$R$2,"")</f>
        <v/>
      </c>
      <c r="S448" s="18" t="str">
        <f t="shared" si="6"/>
        <v>Basaltic TrachyAndesite</v>
      </c>
      <c r="T448" s="14" t="str">
        <f>IF(AND($S448&lt;&gt;$J$2,$S448&lt;&gt;$K$2,$S448&lt;&gt;$L$2),"",
IF($S448=$J$2,IF(Data!$C448&gt;=Data!$D448+2,"Hawaiite","Potassic Trachybasalt"),
IF($S448=$K$2,IF(Data!$C448&gt;=Data!$D448+2,"Mugearite","Shoshonite"),
IF($S448=$L$2,(IF(Data!$C448&gt;=Data!$D448+2,"Benmoreite","Latite")),""))))</f>
        <v>Shoshonite</v>
      </c>
    </row>
    <row r="449" spans="1:20" x14ac:dyDescent="0.2">
      <c r="A449" s="16" t="str">
        <f>Data!$A449</f>
        <v>Vetere et al. 2011</v>
      </c>
      <c r="B449" s="27">
        <f>Data!$B449</f>
        <v>53.47</v>
      </c>
      <c r="C449" s="28">
        <f>Data!$C449+Data!$D449</f>
        <v>8.379999999999999</v>
      </c>
      <c r="D449" s="1" t="str">
        <f>IF(AND(AND($B449&gt;=Params!$A$33,$B449&lt;Params!$C$33),AND($C449&gt;=Params!$A$32,$C449&lt;Params!$A$26)),$D$2,"")</f>
        <v/>
      </c>
      <c r="E449" s="1" t="str">
        <f>IF(AND(AND($B449&gt;=Params!$C$33,$B449&lt;Params!$F$33),AND($C449&gt;=Params!$C$32,$C449&lt;Params!$C$22)),$E$2,"")</f>
        <v/>
      </c>
      <c r="F449" s="4" t="str">
        <f>IF(AND($B449&gt;=Params!$F$33,$B449&lt;Params!$J$33,$C449&lt;Params!$F$22+((Params!$J$20-Params!$F$22)/(Params!$J$33-Params!$F$33))*($B449-Params!$F$33)),$F$2,"")</f>
        <v/>
      </c>
      <c r="G449" s="4" t="str">
        <f>IF(AND($B449&gt;=Params!$J$33,$B449&lt;Params!$N$33,$C449&lt;Params!$J$20+((Params!$N$18-Params!$J$20)/(Params!$N$33-Params!$J$33))*($B449-Params!$J$33)),$G$2,"")</f>
        <v/>
      </c>
      <c r="H449" s="4" t="str">
        <f>IF(AND($B449&gt;=Params!$N$33,$C449&lt;Params!$N$18+((Params!$Q$16-Params!$N$18)/(Params!$Q$33-Params!$N$33))*($B449-Params!$N$33),C$3&lt;Params!$Q$16+((Params!$S$32-Params!$Q$16)/(Params!$S$33-Params!$Q$33))*($B449-Params!$Q$33)),$H$2,"")</f>
        <v/>
      </c>
      <c r="I449" s="12" t="str">
        <f>IF(AND($B449&gt;=Params!$Q$33,$C449&gt;=Params!$Q$16+((Params!$S$32-Params!$Q$16)/(Params!$S$33-Params!$Q$33))*($B449-Params!$Q$33)),$I$2,"")</f>
        <v/>
      </c>
      <c r="J449" s="1" t="str">
        <f>IF(AND($C449&gt;=Params!$C$22,$C449&lt;Params!$C$22+((Params!$E$17-Params!$C$22)/(Params!$E$33-Params!$C$33))*($B449-Params!$C$33),$C449&lt;Params!$E$17+((Params!$F$22-Params!$E$17)/(Params!$F$33-Params!$E$33))*($B449-Params!$E$33)),$J$2,"")</f>
        <v/>
      </c>
      <c r="K449" s="1" t="str">
        <f>IF(AND($C449&gt;=Params!$E$17+((Params!$F$22-Params!$E$17)/(Params!$F$33-Params!$E$33))*($B449-Params!$E$33),$C449&gt;=Params!$F$22+((Params!$J$20-Params!$F$22)/(Params!$J$33-Params!$F$33))*($B449-Params!$F$33),$C449&lt;Params!$E$17+((Params!$H$13-Params!$E$17)/(Params!$H$33-Params!$E$33))*($B449-Params!$E$33),$C449&lt;Params!$H$13+((Params!$J$20-Params!$H$13)/(Params!$J$33-Params!$H$33))*($B449-Params!$H$33)),$K$2,"")</f>
        <v>Basaltic TrachyAndesite</v>
      </c>
      <c r="L449" s="1" t="str">
        <f>IF(AND($C449&gt;=Params!$H$13+((Params!$J$20-Params!$H$13)/(Params!$J$33-Params!$H$33))*($B449-Params!$H$33),$C449&gt;=Params!$J$20+((Params!$N$18-Params!$J$20)/(Params!$N$33-Params!$J$33))*($B449-Params!$J$33),$C449&lt;Params!$H$13+((Params!$K$9-Params!$H$13)/(Params!$K$33-Params!$H$33))*($B449-Params!$H$33),$C449&lt;Params!$K$9+((Params!$N$18-Params!$K$9)/(Params!$N$33-Params!$K$33))*($B449-Params!$K$33)),$L$2,"")</f>
        <v/>
      </c>
      <c r="M449" s="2" t="str">
        <f>IF(AND($C449&gt;=Params!$K$9+((Params!$N$18-Params!$K$9)/(Params!$N$33-Params!$K$33))*($B449-Params!$K$33),$C449&gt;=Params!$N$18+((Params!$Q$16-Params!$N$18)/(Params!$Q$33-Params!$N479))*($B449-Params!$Q$33),$C449&lt;Params!$K$9+((Params!$L$5-Params!$K$9)/(Params!$L$33-Params!$K$33))*($B449-Params!$K$33),$C449&lt;Params!$L$5+((Params!$Q$4-Params!$L$5)/(Params!$Q$33-Params!$L$33))*($B449-Params!$L$33),$B449&lt;Params!$Q$33),$M$2,"")</f>
        <v/>
      </c>
      <c r="N449" s="3" t="str">
        <f>IF(OR(AND($C449&gt;=Params!$A$26,$B449&gt;=Params!$A$33,$B449&lt;Params!$C$33,$C449&lt;Params!$A$18+((Params!$C$13-Params!$A$18)/(Params!$C$33-Params!$A$33))*($B449-Params!$A$33)),AND($B449&gt;=Params!$C$33,$C449&gt;Params!$C$22+((Params!$E$17-Params!$C$22)/(Params!$E$33-Params!$C$33))*($B449-Params!$C$33),$C449&lt;Params!$C$13+((Params!$E$17-Params!$C$13)/(Params!$E$33-Params!$C$33))*($B449-Params!$C$33))),$N$2,"")</f>
        <v/>
      </c>
      <c r="O449" s="1" t="str">
        <f>IF(AND($C449&gt;=Params!$C$13+((Params!$E$17-Params!$C$13)/(Params!$E$33-Params!$C$33))*($B449-Params!$C$33),$C449&gt;=Params!$E$17+((Params!$H$13-Params!$E$17)/(Params!$H$33-Params!$E$33))*($B449-Params!$E$33),$C449&lt;Params!$C$13+((Params!$D$9-Params!$C$13)/(Params!$D$33-Params!$C$33))*($B449-Params!$C$33),$C449&lt;Params!$D$9+((Params!$H$13-Params!$D$9)/(Params!$H$33-Params!$D$33))*($B449-Params!$D$33)),$O$2,"")</f>
        <v/>
      </c>
      <c r="P449" s="1" t="str">
        <f>IF(AND($C449&gt;=Params!$D$9+((Params!$H$13-Params!$D$9)/(Params!$H$33-Params!$D$33))*($B449-Params!$D$33),$C449&gt;=Params!$H$13+((Params!$K$9-Params!$H$13)/(Params!$K$33-Params!$H$33))*($B449-Params!$H$33),$C449&lt;Params!$D$9+((Params!$G$4-Params!$D$9)/(Params!$G$33-Params!$D$33))*($B449-Params!$D$33),$C449&lt;Params!$G$4+((Params!$K$9-Params!$G$4)/(Params!$K$33-Params!$G$33))*($B449-Params!$G$33)),$P$2,"")</f>
        <v/>
      </c>
      <c r="Q449" s="1" t="str">
        <f>IF(AND($C449&gt;=Params!$G$4+((Params!$K$9-Params!$G$4)/(Params!$K$33-Params!$G$33))*($B449-Params!$G$33),$C449&gt;Params!$K$9+((Params!$L$5-Params!$K$9)/(Params!$L$33-Params!$K$33))*($B449-Params!$K$33),$C449&lt;Params!$G$4+((Params!$L$5-Params!$G$4)/(Params!$L$33-Params!$G$33))*($B449-Params!$G$33)),$Q$2,"")</f>
        <v/>
      </c>
      <c r="R449" s="2" t="str">
        <f>IF(AND(OR($B449&lt;Params!$A$33,AND($B449&gt;=Params!$A$33,$B449&lt;Params!$C$33,$C449&gt;=Params!$A$18+((Params!$C$13-Params!$A$18)/(Params!$C$33-Params!$A$33))*($B449-Params!$A$33)),AND($B449&gt;=Params!$C$33,$B449&lt;Params!$D$33,$C449&gt;=Params!$C$13+((Params!$D$9-Params!$C$13)/(Params!$D$33-Params!$C$33))*($B449-Params!$C$33)),AND($B449&gt;=Params!$D$33,$C449&gt;=Params!$D$9+((Params!$G$4-Params!$D$9)/(Params!$G$33-Params!$D$33))*($B449-Params!$D$33))),$C449&lt;Params!$G$4,$B449&gt;0,$C449&gt;0),$R$2,"")</f>
        <v/>
      </c>
      <c r="S449" s="18" t="str">
        <f t="shared" si="6"/>
        <v>Basaltic TrachyAndesite</v>
      </c>
      <c r="T449" s="14" t="str">
        <f>IF(AND($S449&lt;&gt;$J$2,$S449&lt;&gt;$K$2,$S449&lt;&gt;$L$2),"",
IF($S449=$J$2,IF(Data!$C449&gt;=Data!$D449+2,"Hawaiite","Potassic Trachybasalt"),
IF($S449=$K$2,IF(Data!$C449&gt;=Data!$D449+2,"Mugearite","Shoshonite"),
IF($S449=$L$2,(IF(Data!$C449&gt;=Data!$D449+2,"Benmoreite","Latite")),""))))</f>
        <v>Shoshonite</v>
      </c>
    </row>
    <row r="450" spans="1:20" x14ac:dyDescent="0.2">
      <c r="A450" s="16" t="str">
        <f>Data!$A450</f>
        <v>Vetere et al. 2011</v>
      </c>
      <c r="B450" s="27">
        <f>Data!$B450</f>
        <v>53.47</v>
      </c>
      <c r="C450" s="28">
        <f>Data!$C450+Data!$D450</f>
        <v>8.379999999999999</v>
      </c>
      <c r="D450" s="1" t="str">
        <f>IF(AND(AND($B450&gt;=Params!$A$33,$B450&lt;Params!$C$33),AND($C450&gt;=Params!$A$32,$C450&lt;Params!$A$26)),$D$2,"")</f>
        <v/>
      </c>
      <c r="E450" s="1" t="str">
        <f>IF(AND(AND($B450&gt;=Params!$C$33,$B450&lt;Params!$F$33),AND($C450&gt;=Params!$C$32,$C450&lt;Params!$C$22)),$E$2,"")</f>
        <v/>
      </c>
      <c r="F450" s="4" t="str">
        <f>IF(AND($B450&gt;=Params!$F$33,$B450&lt;Params!$J$33,$C450&lt;Params!$F$22+((Params!$J$20-Params!$F$22)/(Params!$J$33-Params!$F$33))*($B450-Params!$F$33)),$F$2,"")</f>
        <v/>
      </c>
      <c r="G450" s="4" t="str">
        <f>IF(AND($B450&gt;=Params!$J$33,$B450&lt;Params!$N$33,$C450&lt;Params!$J$20+((Params!$N$18-Params!$J$20)/(Params!$N$33-Params!$J$33))*($B450-Params!$J$33)),$G$2,"")</f>
        <v/>
      </c>
      <c r="H450" s="4" t="str">
        <f>IF(AND($B450&gt;=Params!$N$33,$C450&lt;Params!$N$18+((Params!$Q$16-Params!$N$18)/(Params!$Q$33-Params!$N$33))*($B450-Params!$N$33),C$3&lt;Params!$Q$16+((Params!$S$32-Params!$Q$16)/(Params!$S$33-Params!$Q$33))*($B450-Params!$Q$33)),$H$2,"")</f>
        <v/>
      </c>
      <c r="I450" s="12" t="str">
        <f>IF(AND($B450&gt;=Params!$Q$33,$C450&gt;=Params!$Q$16+((Params!$S$32-Params!$Q$16)/(Params!$S$33-Params!$Q$33))*($B450-Params!$Q$33)),$I$2,"")</f>
        <v/>
      </c>
      <c r="J450" s="1" t="str">
        <f>IF(AND($C450&gt;=Params!$C$22,$C450&lt;Params!$C$22+((Params!$E$17-Params!$C$22)/(Params!$E$33-Params!$C$33))*($B450-Params!$C$33),$C450&lt;Params!$E$17+((Params!$F$22-Params!$E$17)/(Params!$F$33-Params!$E$33))*($B450-Params!$E$33)),$J$2,"")</f>
        <v/>
      </c>
      <c r="K450" s="1" t="str">
        <f>IF(AND($C450&gt;=Params!$E$17+((Params!$F$22-Params!$E$17)/(Params!$F$33-Params!$E$33))*($B450-Params!$E$33),$C450&gt;=Params!$F$22+((Params!$J$20-Params!$F$22)/(Params!$J$33-Params!$F$33))*($B450-Params!$F$33),$C450&lt;Params!$E$17+((Params!$H$13-Params!$E$17)/(Params!$H$33-Params!$E$33))*($B450-Params!$E$33),$C450&lt;Params!$H$13+((Params!$J$20-Params!$H$13)/(Params!$J$33-Params!$H$33))*($B450-Params!$H$33)),$K$2,"")</f>
        <v>Basaltic TrachyAndesite</v>
      </c>
      <c r="L450" s="1" t="str">
        <f>IF(AND($C450&gt;=Params!$H$13+((Params!$J$20-Params!$H$13)/(Params!$J$33-Params!$H$33))*($B450-Params!$H$33),$C450&gt;=Params!$J$20+((Params!$N$18-Params!$J$20)/(Params!$N$33-Params!$J$33))*($B450-Params!$J$33),$C450&lt;Params!$H$13+((Params!$K$9-Params!$H$13)/(Params!$K$33-Params!$H$33))*($B450-Params!$H$33),$C450&lt;Params!$K$9+((Params!$N$18-Params!$K$9)/(Params!$N$33-Params!$K$33))*($B450-Params!$K$33)),$L$2,"")</f>
        <v/>
      </c>
      <c r="M450" s="2" t="str">
        <f>IF(AND($C450&gt;=Params!$K$9+((Params!$N$18-Params!$K$9)/(Params!$N$33-Params!$K$33))*($B450-Params!$K$33),$C450&gt;=Params!$N$18+((Params!$Q$16-Params!$N$18)/(Params!$Q$33-Params!$N480))*($B450-Params!$Q$33),$C450&lt;Params!$K$9+((Params!$L$5-Params!$K$9)/(Params!$L$33-Params!$K$33))*($B450-Params!$K$33),$C450&lt;Params!$L$5+((Params!$Q$4-Params!$L$5)/(Params!$Q$33-Params!$L$33))*($B450-Params!$L$33),$B450&lt;Params!$Q$33),$M$2,"")</f>
        <v/>
      </c>
      <c r="N450" s="3" t="str">
        <f>IF(OR(AND($C450&gt;=Params!$A$26,$B450&gt;=Params!$A$33,$B450&lt;Params!$C$33,$C450&lt;Params!$A$18+((Params!$C$13-Params!$A$18)/(Params!$C$33-Params!$A$33))*($B450-Params!$A$33)),AND($B450&gt;=Params!$C$33,$C450&gt;Params!$C$22+((Params!$E$17-Params!$C$22)/(Params!$E$33-Params!$C$33))*($B450-Params!$C$33),$C450&lt;Params!$C$13+((Params!$E$17-Params!$C$13)/(Params!$E$33-Params!$C$33))*($B450-Params!$C$33))),$N$2,"")</f>
        <v/>
      </c>
      <c r="O450" s="1" t="str">
        <f>IF(AND($C450&gt;=Params!$C$13+((Params!$E$17-Params!$C$13)/(Params!$E$33-Params!$C$33))*($B450-Params!$C$33),$C450&gt;=Params!$E$17+((Params!$H$13-Params!$E$17)/(Params!$H$33-Params!$E$33))*($B450-Params!$E$33),$C450&lt;Params!$C$13+((Params!$D$9-Params!$C$13)/(Params!$D$33-Params!$C$33))*($B450-Params!$C$33),$C450&lt;Params!$D$9+((Params!$H$13-Params!$D$9)/(Params!$H$33-Params!$D$33))*($B450-Params!$D$33)),$O$2,"")</f>
        <v/>
      </c>
      <c r="P450" s="1" t="str">
        <f>IF(AND($C450&gt;=Params!$D$9+((Params!$H$13-Params!$D$9)/(Params!$H$33-Params!$D$33))*($B450-Params!$D$33),$C450&gt;=Params!$H$13+((Params!$K$9-Params!$H$13)/(Params!$K$33-Params!$H$33))*($B450-Params!$H$33),$C450&lt;Params!$D$9+((Params!$G$4-Params!$D$9)/(Params!$G$33-Params!$D$33))*($B450-Params!$D$33),$C450&lt;Params!$G$4+((Params!$K$9-Params!$G$4)/(Params!$K$33-Params!$G$33))*($B450-Params!$G$33)),$P$2,"")</f>
        <v/>
      </c>
      <c r="Q450" s="1" t="str">
        <f>IF(AND($C450&gt;=Params!$G$4+((Params!$K$9-Params!$G$4)/(Params!$K$33-Params!$G$33))*($B450-Params!$G$33),$C450&gt;Params!$K$9+((Params!$L$5-Params!$K$9)/(Params!$L$33-Params!$K$33))*($B450-Params!$K$33),$C450&lt;Params!$G$4+((Params!$L$5-Params!$G$4)/(Params!$L$33-Params!$G$33))*($B450-Params!$G$33)),$Q$2,"")</f>
        <v/>
      </c>
      <c r="R450" s="2" t="str">
        <f>IF(AND(OR($B450&lt;Params!$A$33,AND($B450&gt;=Params!$A$33,$B450&lt;Params!$C$33,$C450&gt;=Params!$A$18+((Params!$C$13-Params!$A$18)/(Params!$C$33-Params!$A$33))*($B450-Params!$A$33)),AND($B450&gt;=Params!$C$33,$B450&lt;Params!$D$33,$C450&gt;=Params!$C$13+((Params!$D$9-Params!$C$13)/(Params!$D$33-Params!$C$33))*($B450-Params!$C$33)),AND($B450&gt;=Params!$D$33,$C450&gt;=Params!$D$9+((Params!$G$4-Params!$D$9)/(Params!$G$33-Params!$D$33))*($B450-Params!$D$33))),$C450&lt;Params!$G$4,$B450&gt;0,$C450&gt;0),$R$2,"")</f>
        <v/>
      </c>
      <c r="S450" s="18" t="str">
        <f t="shared" si="6"/>
        <v>Basaltic TrachyAndesite</v>
      </c>
      <c r="T450" s="14" t="str">
        <f>IF(AND($S450&lt;&gt;$J$2,$S450&lt;&gt;$K$2,$S450&lt;&gt;$L$2),"",
IF($S450=$J$2,IF(Data!$C450&gt;=Data!$D450+2,"Hawaiite","Potassic Trachybasalt"),
IF($S450=$K$2,IF(Data!$C450&gt;=Data!$D450+2,"Mugearite","Shoshonite"),
IF($S450=$L$2,(IF(Data!$C450&gt;=Data!$D450+2,"Benmoreite","Latite")),""))))</f>
        <v>Shoshonite</v>
      </c>
    </row>
    <row r="451" spans="1:20" x14ac:dyDescent="0.2">
      <c r="A451" s="16" t="str">
        <f>Data!$A451</f>
        <v>Vetere et al. 2011</v>
      </c>
      <c r="B451" s="27">
        <f>Data!$B451</f>
        <v>53.47</v>
      </c>
      <c r="C451" s="28">
        <f>Data!$C451+Data!$D451</f>
        <v>8.379999999999999</v>
      </c>
      <c r="D451" s="1" t="str">
        <f>IF(AND(AND($B451&gt;=Params!$A$33,$B451&lt;Params!$C$33),AND($C451&gt;=Params!$A$32,$C451&lt;Params!$A$26)),$D$2,"")</f>
        <v/>
      </c>
      <c r="E451" s="1" t="str">
        <f>IF(AND(AND($B451&gt;=Params!$C$33,$B451&lt;Params!$F$33),AND($C451&gt;=Params!$C$32,$C451&lt;Params!$C$22)),$E$2,"")</f>
        <v/>
      </c>
      <c r="F451" s="4" t="str">
        <f>IF(AND($B451&gt;=Params!$F$33,$B451&lt;Params!$J$33,$C451&lt;Params!$F$22+((Params!$J$20-Params!$F$22)/(Params!$J$33-Params!$F$33))*($B451-Params!$F$33)),$F$2,"")</f>
        <v/>
      </c>
      <c r="G451" s="4" t="str">
        <f>IF(AND($B451&gt;=Params!$J$33,$B451&lt;Params!$N$33,$C451&lt;Params!$J$20+((Params!$N$18-Params!$J$20)/(Params!$N$33-Params!$J$33))*($B451-Params!$J$33)),$G$2,"")</f>
        <v/>
      </c>
      <c r="H451" s="4" t="str">
        <f>IF(AND($B451&gt;=Params!$N$33,$C451&lt;Params!$N$18+((Params!$Q$16-Params!$N$18)/(Params!$Q$33-Params!$N$33))*($B451-Params!$N$33),C$3&lt;Params!$Q$16+((Params!$S$32-Params!$Q$16)/(Params!$S$33-Params!$Q$33))*($B451-Params!$Q$33)),$H$2,"")</f>
        <v/>
      </c>
      <c r="I451" s="12" t="str">
        <f>IF(AND($B451&gt;=Params!$Q$33,$C451&gt;=Params!$Q$16+((Params!$S$32-Params!$Q$16)/(Params!$S$33-Params!$Q$33))*($B451-Params!$Q$33)),$I$2,"")</f>
        <v/>
      </c>
      <c r="J451" s="1" t="str">
        <f>IF(AND($C451&gt;=Params!$C$22,$C451&lt;Params!$C$22+((Params!$E$17-Params!$C$22)/(Params!$E$33-Params!$C$33))*($B451-Params!$C$33),$C451&lt;Params!$E$17+((Params!$F$22-Params!$E$17)/(Params!$F$33-Params!$E$33))*($B451-Params!$E$33)),$J$2,"")</f>
        <v/>
      </c>
      <c r="K451" s="1" t="str">
        <f>IF(AND($C451&gt;=Params!$E$17+((Params!$F$22-Params!$E$17)/(Params!$F$33-Params!$E$33))*($B451-Params!$E$33),$C451&gt;=Params!$F$22+((Params!$J$20-Params!$F$22)/(Params!$J$33-Params!$F$33))*($B451-Params!$F$33),$C451&lt;Params!$E$17+((Params!$H$13-Params!$E$17)/(Params!$H$33-Params!$E$33))*($B451-Params!$E$33),$C451&lt;Params!$H$13+((Params!$J$20-Params!$H$13)/(Params!$J$33-Params!$H$33))*($B451-Params!$H$33)),$K$2,"")</f>
        <v>Basaltic TrachyAndesite</v>
      </c>
      <c r="L451" s="1" t="str">
        <f>IF(AND($C451&gt;=Params!$H$13+((Params!$J$20-Params!$H$13)/(Params!$J$33-Params!$H$33))*($B451-Params!$H$33),$C451&gt;=Params!$J$20+((Params!$N$18-Params!$J$20)/(Params!$N$33-Params!$J$33))*($B451-Params!$J$33),$C451&lt;Params!$H$13+((Params!$K$9-Params!$H$13)/(Params!$K$33-Params!$H$33))*($B451-Params!$H$33),$C451&lt;Params!$K$9+((Params!$N$18-Params!$K$9)/(Params!$N$33-Params!$K$33))*($B451-Params!$K$33)),$L$2,"")</f>
        <v/>
      </c>
      <c r="M451" s="2" t="str">
        <f>IF(AND($C451&gt;=Params!$K$9+((Params!$N$18-Params!$K$9)/(Params!$N$33-Params!$K$33))*($B451-Params!$K$33),$C451&gt;=Params!$N$18+((Params!$Q$16-Params!$N$18)/(Params!$Q$33-Params!$N481))*($B451-Params!$Q$33),$C451&lt;Params!$K$9+((Params!$L$5-Params!$K$9)/(Params!$L$33-Params!$K$33))*($B451-Params!$K$33),$C451&lt;Params!$L$5+((Params!$Q$4-Params!$L$5)/(Params!$Q$33-Params!$L$33))*($B451-Params!$L$33),$B451&lt;Params!$Q$33),$M$2,"")</f>
        <v/>
      </c>
      <c r="N451" s="3" t="str">
        <f>IF(OR(AND($C451&gt;=Params!$A$26,$B451&gt;=Params!$A$33,$B451&lt;Params!$C$33,$C451&lt;Params!$A$18+((Params!$C$13-Params!$A$18)/(Params!$C$33-Params!$A$33))*($B451-Params!$A$33)),AND($B451&gt;=Params!$C$33,$C451&gt;Params!$C$22+((Params!$E$17-Params!$C$22)/(Params!$E$33-Params!$C$33))*($B451-Params!$C$33),$C451&lt;Params!$C$13+((Params!$E$17-Params!$C$13)/(Params!$E$33-Params!$C$33))*($B451-Params!$C$33))),$N$2,"")</f>
        <v/>
      </c>
      <c r="O451" s="1" t="str">
        <f>IF(AND($C451&gt;=Params!$C$13+((Params!$E$17-Params!$C$13)/(Params!$E$33-Params!$C$33))*($B451-Params!$C$33),$C451&gt;=Params!$E$17+((Params!$H$13-Params!$E$17)/(Params!$H$33-Params!$E$33))*($B451-Params!$E$33),$C451&lt;Params!$C$13+((Params!$D$9-Params!$C$13)/(Params!$D$33-Params!$C$33))*($B451-Params!$C$33),$C451&lt;Params!$D$9+((Params!$H$13-Params!$D$9)/(Params!$H$33-Params!$D$33))*($B451-Params!$D$33)),$O$2,"")</f>
        <v/>
      </c>
      <c r="P451" s="1" t="str">
        <f>IF(AND($C451&gt;=Params!$D$9+((Params!$H$13-Params!$D$9)/(Params!$H$33-Params!$D$33))*($B451-Params!$D$33),$C451&gt;=Params!$H$13+((Params!$K$9-Params!$H$13)/(Params!$K$33-Params!$H$33))*($B451-Params!$H$33),$C451&lt;Params!$D$9+((Params!$G$4-Params!$D$9)/(Params!$G$33-Params!$D$33))*($B451-Params!$D$33),$C451&lt;Params!$G$4+((Params!$K$9-Params!$G$4)/(Params!$K$33-Params!$G$33))*($B451-Params!$G$33)),$P$2,"")</f>
        <v/>
      </c>
      <c r="Q451" s="1" t="str">
        <f>IF(AND($C451&gt;=Params!$G$4+((Params!$K$9-Params!$G$4)/(Params!$K$33-Params!$G$33))*($B451-Params!$G$33),$C451&gt;Params!$K$9+((Params!$L$5-Params!$K$9)/(Params!$L$33-Params!$K$33))*($B451-Params!$K$33),$C451&lt;Params!$G$4+((Params!$L$5-Params!$G$4)/(Params!$L$33-Params!$G$33))*($B451-Params!$G$33)),$Q$2,"")</f>
        <v/>
      </c>
      <c r="R451" s="2" t="str">
        <f>IF(AND(OR($B451&lt;Params!$A$33,AND($B451&gt;=Params!$A$33,$B451&lt;Params!$C$33,$C451&gt;=Params!$A$18+((Params!$C$13-Params!$A$18)/(Params!$C$33-Params!$A$33))*($B451-Params!$A$33)),AND($B451&gt;=Params!$C$33,$B451&lt;Params!$D$33,$C451&gt;=Params!$C$13+((Params!$D$9-Params!$C$13)/(Params!$D$33-Params!$C$33))*($B451-Params!$C$33)),AND($B451&gt;=Params!$D$33,$C451&gt;=Params!$D$9+((Params!$G$4-Params!$D$9)/(Params!$G$33-Params!$D$33))*($B451-Params!$D$33))),$C451&lt;Params!$G$4,$B451&gt;0,$C451&gt;0),$R$2,"")</f>
        <v/>
      </c>
      <c r="S451" s="18" t="str">
        <f t="shared" si="6"/>
        <v>Basaltic TrachyAndesite</v>
      </c>
      <c r="T451" s="14" t="str">
        <f>IF(AND($S451&lt;&gt;$J$2,$S451&lt;&gt;$K$2,$S451&lt;&gt;$L$2),"",
IF($S451=$J$2,IF(Data!$C451&gt;=Data!$D451+2,"Hawaiite","Potassic Trachybasalt"),
IF($S451=$K$2,IF(Data!$C451&gt;=Data!$D451+2,"Mugearite","Shoshonite"),
IF($S451=$L$2,(IF(Data!$C451&gt;=Data!$D451+2,"Benmoreite","Latite")),""))))</f>
        <v>Shoshonite</v>
      </c>
    </row>
    <row r="452" spans="1:20" x14ac:dyDescent="0.2">
      <c r="A452" s="16" t="str">
        <f>Data!$A452</f>
        <v>SHO, shoshonite, Na/(Na+K)=0.54; synthetic glass analog from Vulcanello Peninsula (Vulcano Island, Italy; Vetere et al., 2007; 2011)</v>
      </c>
      <c r="B452" s="27">
        <f>Data!$B452</f>
        <v>53.47</v>
      </c>
      <c r="C452" s="28">
        <f>Data!$C452+Data!$D452</f>
        <v>8.379999999999999</v>
      </c>
      <c r="D452" s="1" t="str">
        <f>IF(AND(AND($B452&gt;=Params!$A$33,$B452&lt;Params!$C$33),AND($C452&gt;=Params!$A$32,$C452&lt;Params!$A$26)),$D$2,"")</f>
        <v/>
      </c>
      <c r="E452" s="1" t="str">
        <f>IF(AND(AND($B452&gt;=Params!$C$33,$B452&lt;Params!$F$33),AND($C452&gt;=Params!$C$32,$C452&lt;Params!$C$22)),$E$2,"")</f>
        <v/>
      </c>
      <c r="F452" s="4" t="str">
        <f>IF(AND($B452&gt;=Params!$F$33,$B452&lt;Params!$J$33,$C452&lt;Params!$F$22+((Params!$J$20-Params!$F$22)/(Params!$J$33-Params!$F$33))*($B452-Params!$F$33)),$F$2,"")</f>
        <v/>
      </c>
      <c r="G452" s="4" t="str">
        <f>IF(AND($B452&gt;=Params!$J$33,$B452&lt;Params!$N$33,$C452&lt;Params!$J$20+((Params!$N$18-Params!$J$20)/(Params!$N$33-Params!$J$33))*($B452-Params!$J$33)),$G$2,"")</f>
        <v/>
      </c>
      <c r="H452" s="4" t="str">
        <f>IF(AND($B452&gt;=Params!$N$33,$C452&lt;Params!$N$18+((Params!$Q$16-Params!$N$18)/(Params!$Q$33-Params!$N$33))*($B452-Params!$N$33),C$3&lt;Params!$Q$16+((Params!$S$32-Params!$Q$16)/(Params!$S$33-Params!$Q$33))*($B452-Params!$Q$33)),$H$2,"")</f>
        <v/>
      </c>
      <c r="I452" s="12" t="str">
        <f>IF(AND($B452&gt;=Params!$Q$33,$C452&gt;=Params!$Q$16+((Params!$S$32-Params!$Q$16)/(Params!$S$33-Params!$Q$33))*($B452-Params!$Q$33)),$I$2,"")</f>
        <v/>
      </c>
      <c r="J452" s="1" t="str">
        <f>IF(AND($C452&gt;=Params!$C$22,$C452&lt;Params!$C$22+((Params!$E$17-Params!$C$22)/(Params!$E$33-Params!$C$33))*($B452-Params!$C$33),$C452&lt;Params!$E$17+((Params!$F$22-Params!$E$17)/(Params!$F$33-Params!$E$33))*($B452-Params!$E$33)),$J$2,"")</f>
        <v/>
      </c>
      <c r="K452" s="1" t="str">
        <f>IF(AND($C452&gt;=Params!$E$17+((Params!$F$22-Params!$E$17)/(Params!$F$33-Params!$E$33))*($B452-Params!$E$33),$C452&gt;=Params!$F$22+((Params!$J$20-Params!$F$22)/(Params!$J$33-Params!$F$33))*($B452-Params!$F$33),$C452&lt;Params!$E$17+((Params!$H$13-Params!$E$17)/(Params!$H$33-Params!$E$33))*($B452-Params!$E$33),$C452&lt;Params!$H$13+((Params!$J$20-Params!$H$13)/(Params!$J$33-Params!$H$33))*($B452-Params!$H$33)),$K$2,"")</f>
        <v>Basaltic TrachyAndesite</v>
      </c>
      <c r="L452" s="1" t="str">
        <f>IF(AND($C452&gt;=Params!$H$13+((Params!$J$20-Params!$H$13)/(Params!$J$33-Params!$H$33))*($B452-Params!$H$33),$C452&gt;=Params!$J$20+((Params!$N$18-Params!$J$20)/(Params!$N$33-Params!$J$33))*($B452-Params!$J$33),$C452&lt;Params!$H$13+((Params!$K$9-Params!$H$13)/(Params!$K$33-Params!$H$33))*($B452-Params!$H$33),$C452&lt;Params!$K$9+((Params!$N$18-Params!$K$9)/(Params!$N$33-Params!$K$33))*($B452-Params!$K$33)),$L$2,"")</f>
        <v/>
      </c>
      <c r="M452" s="2" t="str">
        <f>IF(AND($C452&gt;=Params!$K$9+((Params!$N$18-Params!$K$9)/(Params!$N$33-Params!$K$33))*($B452-Params!$K$33),$C452&gt;=Params!$N$18+((Params!$Q$16-Params!$N$18)/(Params!$Q$33-Params!$N482))*($B452-Params!$Q$33),$C452&lt;Params!$K$9+((Params!$L$5-Params!$K$9)/(Params!$L$33-Params!$K$33))*($B452-Params!$K$33),$C452&lt;Params!$L$5+((Params!$Q$4-Params!$L$5)/(Params!$Q$33-Params!$L$33))*($B452-Params!$L$33),$B452&lt;Params!$Q$33),$M$2,"")</f>
        <v/>
      </c>
      <c r="N452" s="3" t="str">
        <f>IF(OR(AND($C452&gt;=Params!$A$26,$B452&gt;=Params!$A$33,$B452&lt;Params!$C$33,$C452&lt;Params!$A$18+((Params!$C$13-Params!$A$18)/(Params!$C$33-Params!$A$33))*($B452-Params!$A$33)),AND($B452&gt;=Params!$C$33,$C452&gt;Params!$C$22+((Params!$E$17-Params!$C$22)/(Params!$E$33-Params!$C$33))*($B452-Params!$C$33),$C452&lt;Params!$C$13+((Params!$E$17-Params!$C$13)/(Params!$E$33-Params!$C$33))*($B452-Params!$C$33))),$N$2,"")</f>
        <v/>
      </c>
      <c r="O452" s="1" t="str">
        <f>IF(AND($C452&gt;=Params!$C$13+((Params!$E$17-Params!$C$13)/(Params!$E$33-Params!$C$33))*($B452-Params!$C$33),$C452&gt;=Params!$E$17+((Params!$H$13-Params!$E$17)/(Params!$H$33-Params!$E$33))*($B452-Params!$E$33),$C452&lt;Params!$C$13+((Params!$D$9-Params!$C$13)/(Params!$D$33-Params!$C$33))*($B452-Params!$C$33),$C452&lt;Params!$D$9+((Params!$H$13-Params!$D$9)/(Params!$H$33-Params!$D$33))*($B452-Params!$D$33)),$O$2,"")</f>
        <v/>
      </c>
      <c r="P452" s="1" t="str">
        <f>IF(AND($C452&gt;=Params!$D$9+((Params!$H$13-Params!$D$9)/(Params!$H$33-Params!$D$33))*($B452-Params!$D$33),$C452&gt;=Params!$H$13+((Params!$K$9-Params!$H$13)/(Params!$K$33-Params!$H$33))*($B452-Params!$H$33),$C452&lt;Params!$D$9+((Params!$G$4-Params!$D$9)/(Params!$G$33-Params!$D$33))*($B452-Params!$D$33),$C452&lt;Params!$G$4+((Params!$K$9-Params!$G$4)/(Params!$K$33-Params!$G$33))*($B452-Params!$G$33)),$P$2,"")</f>
        <v/>
      </c>
      <c r="Q452" s="1" t="str">
        <f>IF(AND($C452&gt;=Params!$G$4+((Params!$K$9-Params!$G$4)/(Params!$K$33-Params!$G$33))*($B452-Params!$G$33),$C452&gt;Params!$K$9+((Params!$L$5-Params!$K$9)/(Params!$L$33-Params!$K$33))*($B452-Params!$K$33),$C452&lt;Params!$G$4+((Params!$L$5-Params!$G$4)/(Params!$L$33-Params!$G$33))*($B452-Params!$G$33)),$Q$2,"")</f>
        <v/>
      </c>
      <c r="R452" s="2" t="str">
        <f>IF(AND(OR($B452&lt;Params!$A$33,AND($B452&gt;=Params!$A$33,$B452&lt;Params!$C$33,$C452&gt;=Params!$A$18+((Params!$C$13-Params!$A$18)/(Params!$C$33-Params!$A$33))*($B452-Params!$A$33)),AND($B452&gt;=Params!$C$33,$B452&lt;Params!$D$33,$C452&gt;=Params!$C$13+((Params!$D$9-Params!$C$13)/(Params!$D$33-Params!$C$33))*($B452-Params!$C$33)),AND($B452&gt;=Params!$D$33,$C452&gt;=Params!$D$9+((Params!$G$4-Params!$D$9)/(Params!$G$33-Params!$D$33))*($B452-Params!$D$33))),$C452&lt;Params!$G$4,$B452&gt;0,$C452&gt;0),$R$2,"")</f>
        <v/>
      </c>
      <c r="S452" s="18" t="str">
        <f t="shared" ref="S452:S515" si="7">$D452&amp;$E452&amp;$F452&amp;$G452&amp;$H452&amp;$I452&amp;$J452&amp;$K452&amp;$L452&amp;$M452&amp;$N452&amp;$O452&amp;$P452&amp;$Q452&amp;$R452</f>
        <v>Basaltic TrachyAndesite</v>
      </c>
      <c r="T452" s="14" t="str">
        <f>IF(AND($S452&lt;&gt;$J$2,$S452&lt;&gt;$K$2,$S452&lt;&gt;$L$2),"",
IF($S452=$J$2,IF(Data!$C452&gt;=Data!$D452+2,"Hawaiite","Potassic Trachybasalt"),
IF($S452=$K$2,IF(Data!$C452&gt;=Data!$D452+2,"Mugearite","Shoshonite"),
IF($S452=$L$2,(IF(Data!$C452&gt;=Data!$D452+2,"Benmoreite","Latite")),""))))</f>
        <v>Shoshonite</v>
      </c>
    </row>
    <row r="453" spans="1:20" x14ac:dyDescent="0.2">
      <c r="A453" s="16" t="str">
        <f>Data!$A453</f>
        <v>shoshonite from Vulcanello platform lava flow (Aeolian Island, South Italy)</v>
      </c>
      <c r="B453" s="27">
        <f>Data!$B453</f>
        <v>53.512810248198555</v>
      </c>
      <c r="C453" s="28">
        <f>Data!$C453+Data!$D453</f>
        <v>8.3867093674939959</v>
      </c>
      <c r="D453" s="1" t="str">
        <f>IF(AND(AND($B453&gt;=Params!$A$33,$B453&lt;Params!$C$33),AND($C453&gt;=Params!$A$32,$C453&lt;Params!$A$26)),$D$2,"")</f>
        <v/>
      </c>
      <c r="E453" s="1" t="str">
        <f>IF(AND(AND($B453&gt;=Params!$C$33,$B453&lt;Params!$F$33),AND($C453&gt;=Params!$C$32,$C453&lt;Params!$C$22)),$E$2,"")</f>
        <v/>
      </c>
      <c r="F453" s="4" t="str">
        <f>IF(AND($B453&gt;=Params!$F$33,$B453&lt;Params!$J$33,$C453&lt;Params!$F$22+((Params!$J$20-Params!$F$22)/(Params!$J$33-Params!$F$33))*($B453-Params!$F$33)),$F$2,"")</f>
        <v/>
      </c>
      <c r="G453" s="4" t="str">
        <f>IF(AND($B453&gt;=Params!$J$33,$B453&lt;Params!$N$33,$C453&lt;Params!$J$20+((Params!$N$18-Params!$J$20)/(Params!$N$33-Params!$J$33))*($B453-Params!$J$33)),$G$2,"")</f>
        <v/>
      </c>
      <c r="H453" s="4" t="str">
        <f>IF(AND($B453&gt;=Params!$N$33,$C453&lt;Params!$N$18+((Params!$Q$16-Params!$N$18)/(Params!$Q$33-Params!$N$33))*($B453-Params!$N$33),C$3&lt;Params!$Q$16+((Params!$S$32-Params!$Q$16)/(Params!$S$33-Params!$Q$33))*($B453-Params!$Q$33)),$H$2,"")</f>
        <v/>
      </c>
      <c r="I453" s="12" t="str">
        <f>IF(AND($B453&gt;=Params!$Q$33,$C453&gt;=Params!$Q$16+((Params!$S$32-Params!$Q$16)/(Params!$S$33-Params!$Q$33))*($B453-Params!$Q$33)),$I$2,"")</f>
        <v/>
      </c>
      <c r="J453" s="1" t="str">
        <f>IF(AND($C453&gt;=Params!$C$22,$C453&lt;Params!$C$22+((Params!$E$17-Params!$C$22)/(Params!$E$33-Params!$C$33))*($B453-Params!$C$33),$C453&lt;Params!$E$17+((Params!$F$22-Params!$E$17)/(Params!$F$33-Params!$E$33))*($B453-Params!$E$33)),$J$2,"")</f>
        <v/>
      </c>
      <c r="K453" s="1" t="str">
        <f>IF(AND($C453&gt;=Params!$E$17+((Params!$F$22-Params!$E$17)/(Params!$F$33-Params!$E$33))*($B453-Params!$E$33),$C453&gt;=Params!$F$22+((Params!$J$20-Params!$F$22)/(Params!$J$33-Params!$F$33))*($B453-Params!$F$33),$C453&lt;Params!$E$17+((Params!$H$13-Params!$E$17)/(Params!$H$33-Params!$E$33))*($B453-Params!$E$33),$C453&lt;Params!$H$13+((Params!$J$20-Params!$H$13)/(Params!$J$33-Params!$H$33))*($B453-Params!$H$33)),$K$2,"")</f>
        <v>Basaltic TrachyAndesite</v>
      </c>
      <c r="L453" s="1" t="str">
        <f>IF(AND($C453&gt;=Params!$H$13+((Params!$J$20-Params!$H$13)/(Params!$J$33-Params!$H$33))*($B453-Params!$H$33),$C453&gt;=Params!$J$20+((Params!$N$18-Params!$J$20)/(Params!$N$33-Params!$J$33))*($B453-Params!$J$33),$C453&lt;Params!$H$13+((Params!$K$9-Params!$H$13)/(Params!$K$33-Params!$H$33))*($B453-Params!$H$33),$C453&lt;Params!$K$9+((Params!$N$18-Params!$K$9)/(Params!$N$33-Params!$K$33))*($B453-Params!$K$33)),$L$2,"")</f>
        <v/>
      </c>
      <c r="M453" s="2" t="str">
        <f>IF(AND($C453&gt;=Params!$K$9+((Params!$N$18-Params!$K$9)/(Params!$N$33-Params!$K$33))*($B453-Params!$K$33),$C453&gt;=Params!$N$18+((Params!$Q$16-Params!$N$18)/(Params!$Q$33-Params!$N483))*($B453-Params!$Q$33),$C453&lt;Params!$K$9+((Params!$L$5-Params!$K$9)/(Params!$L$33-Params!$K$33))*($B453-Params!$K$33),$C453&lt;Params!$L$5+((Params!$Q$4-Params!$L$5)/(Params!$Q$33-Params!$L$33))*($B453-Params!$L$33),$B453&lt;Params!$Q$33),$M$2,"")</f>
        <v/>
      </c>
      <c r="N453" s="3" t="str">
        <f>IF(OR(AND($C453&gt;=Params!$A$26,$B453&gt;=Params!$A$33,$B453&lt;Params!$C$33,$C453&lt;Params!$A$18+((Params!$C$13-Params!$A$18)/(Params!$C$33-Params!$A$33))*($B453-Params!$A$33)),AND($B453&gt;=Params!$C$33,$C453&gt;Params!$C$22+((Params!$E$17-Params!$C$22)/(Params!$E$33-Params!$C$33))*($B453-Params!$C$33),$C453&lt;Params!$C$13+((Params!$E$17-Params!$C$13)/(Params!$E$33-Params!$C$33))*($B453-Params!$C$33))),$N$2,"")</f>
        <v/>
      </c>
      <c r="O453" s="1" t="str">
        <f>IF(AND($C453&gt;=Params!$C$13+((Params!$E$17-Params!$C$13)/(Params!$E$33-Params!$C$33))*($B453-Params!$C$33),$C453&gt;=Params!$E$17+((Params!$H$13-Params!$E$17)/(Params!$H$33-Params!$E$33))*($B453-Params!$E$33),$C453&lt;Params!$C$13+((Params!$D$9-Params!$C$13)/(Params!$D$33-Params!$C$33))*($B453-Params!$C$33),$C453&lt;Params!$D$9+((Params!$H$13-Params!$D$9)/(Params!$H$33-Params!$D$33))*($B453-Params!$D$33)),$O$2,"")</f>
        <v/>
      </c>
      <c r="P453" s="1" t="str">
        <f>IF(AND($C453&gt;=Params!$D$9+((Params!$H$13-Params!$D$9)/(Params!$H$33-Params!$D$33))*($B453-Params!$D$33),$C453&gt;=Params!$H$13+((Params!$K$9-Params!$H$13)/(Params!$K$33-Params!$H$33))*($B453-Params!$H$33),$C453&lt;Params!$D$9+((Params!$G$4-Params!$D$9)/(Params!$G$33-Params!$D$33))*($B453-Params!$D$33),$C453&lt;Params!$G$4+((Params!$K$9-Params!$G$4)/(Params!$K$33-Params!$G$33))*($B453-Params!$G$33)),$P$2,"")</f>
        <v/>
      </c>
      <c r="Q453" s="1" t="str">
        <f>IF(AND($C453&gt;=Params!$G$4+((Params!$K$9-Params!$G$4)/(Params!$K$33-Params!$G$33))*($B453-Params!$G$33),$C453&gt;Params!$K$9+((Params!$L$5-Params!$K$9)/(Params!$L$33-Params!$K$33))*($B453-Params!$K$33),$C453&lt;Params!$G$4+((Params!$L$5-Params!$G$4)/(Params!$L$33-Params!$G$33))*($B453-Params!$G$33)),$Q$2,"")</f>
        <v/>
      </c>
      <c r="R453" s="2" t="str">
        <f>IF(AND(OR($B453&lt;Params!$A$33,AND($B453&gt;=Params!$A$33,$B453&lt;Params!$C$33,$C453&gt;=Params!$A$18+((Params!$C$13-Params!$A$18)/(Params!$C$33-Params!$A$33))*($B453-Params!$A$33)),AND($B453&gt;=Params!$C$33,$B453&lt;Params!$D$33,$C453&gt;=Params!$C$13+((Params!$D$9-Params!$C$13)/(Params!$D$33-Params!$C$33))*($B453-Params!$C$33)),AND($B453&gt;=Params!$D$33,$C453&gt;=Params!$D$9+((Params!$G$4-Params!$D$9)/(Params!$G$33-Params!$D$33))*($B453-Params!$D$33))),$C453&lt;Params!$G$4,$B453&gt;0,$C453&gt;0),$R$2,"")</f>
        <v/>
      </c>
      <c r="S453" s="18" t="str">
        <f t="shared" si="7"/>
        <v>Basaltic TrachyAndesite</v>
      </c>
      <c r="T453" s="14" t="str">
        <f>IF(AND($S453&lt;&gt;$J$2,$S453&lt;&gt;$K$2,$S453&lt;&gt;$L$2),"",
IF($S453=$J$2,IF(Data!$C453&gt;=Data!$D453+2,"Hawaiite","Potassic Trachybasalt"),
IF($S453=$K$2,IF(Data!$C453&gt;=Data!$D453+2,"Mugearite","Shoshonite"),
IF($S453=$L$2,(IF(Data!$C453&gt;=Data!$D453+2,"Benmoreite","Latite")),""))))</f>
        <v>Shoshonite</v>
      </c>
    </row>
    <row r="454" spans="1:20" x14ac:dyDescent="0.2">
      <c r="A454" s="16" t="str">
        <f>Data!$A454</f>
        <v>shoshonite from Vulcanello platform lava flow (Aeolian Island, South Italy)</v>
      </c>
      <c r="B454" s="27">
        <f>Data!$B454</f>
        <v>53.512810248198555</v>
      </c>
      <c r="C454" s="28">
        <f>Data!$C454+Data!$D454</f>
        <v>8.3867093674939959</v>
      </c>
      <c r="D454" s="1" t="str">
        <f>IF(AND(AND($B454&gt;=Params!$A$33,$B454&lt;Params!$C$33),AND($C454&gt;=Params!$A$32,$C454&lt;Params!$A$26)),$D$2,"")</f>
        <v/>
      </c>
      <c r="E454" s="1" t="str">
        <f>IF(AND(AND($B454&gt;=Params!$C$33,$B454&lt;Params!$F$33),AND($C454&gt;=Params!$C$32,$C454&lt;Params!$C$22)),$E$2,"")</f>
        <v/>
      </c>
      <c r="F454" s="4" t="str">
        <f>IF(AND($B454&gt;=Params!$F$33,$B454&lt;Params!$J$33,$C454&lt;Params!$F$22+((Params!$J$20-Params!$F$22)/(Params!$J$33-Params!$F$33))*($B454-Params!$F$33)),$F$2,"")</f>
        <v/>
      </c>
      <c r="G454" s="4" t="str">
        <f>IF(AND($B454&gt;=Params!$J$33,$B454&lt;Params!$N$33,$C454&lt;Params!$J$20+((Params!$N$18-Params!$J$20)/(Params!$N$33-Params!$J$33))*($B454-Params!$J$33)),$G$2,"")</f>
        <v/>
      </c>
      <c r="H454" s="4" t="str">
        <f>IF(AND($B454&gt;=Params!$N$33,$C454&lt;Params!$N$18+((Params!$Q$16-Params!$N$18)/(Params!$Q$33-Params!$N$33))*($B454-Params!$N$33),C$3&lt;Params!$Q$16+((Params!$S$32-Params!$Q$16)/(Params!$S$33-Params!$Q$33))*($B454-Params!$Q$33)),$H$2,"")</f>
        <v/>
      </c>
      <c r="I454" s="12" t="str">
        <f>IF(AND($B454&gt;=Params!$Q$33,$C454&gt;=Params!$Q$16+((Params!$S$32-Params!$Q$16)/(Params!$S$33-Params!$Q$33))*($B454-Params!$Q$33)),$I$2,"")</f>
        <v/>
      </c>
      <c r="J454" s="1" t="str">
        <f>IF(AND($C454&gt;=Params!$C$22,$C454&lt;Params!$C$22+((Params!$E$17-Params!$C$22)/(Params!$E$33-Params!$C$33))*($B454-Params!$C$33),$C454&lt;Params!$E$17+((Params!$F$22-Params!$E$17)/(Params!$F$33-Params!$E$33))*($B454-Params!$E$33)),$J$2,"")</f>
        <v/>
      </c>
      <c r="K454" s="1" t="str">
        <f>IF(AND($C454&gt;=Params!$E$17+((Params!$F$22-Params!$E$17)/(Params!$F$33-Params!$E$33))*($B454-Params!$E$33),$C454&gt;=Params!$F$22+((Params!$J$20-Params!$F$22)/(Params!$J$33-Params!$F$33))*($B454-Params!$F$33),$C454&lt;Params!$E$17+((Params!$H$13-Params!$E$17)/(Params!$H$33-Params!$E$33))*($B454-Params!$E$33),$C454&lt;Params!$H$13+((Params!$J$20-Params!$H$13)/(Params!$J$33-Params!$H$33))*($B454-Params!$H$33)),$K$2,"")</f>
        <v>Basaltic TrachyAndesite</v>
      </c>
      <c r="L454" s="1" t="str">
        <f>IF(AND($C454&gt;=Params!$H$13+((Params!$J$20-Params!$H$13)/(Params!$J$33-Params!$H$33))*($B454-Params!$H$33),$C454&gt;=Params!$J$20+((Params!$N$18-Params!$J$20)/(Params!$N$33-Params!$J$33))*($B454-Params!$J$33),$C454&lt;Params!$H$13+((Params!$K$9-Params!$H$13)/(Params!$K$33-Params!$H$33))*($B454-Params!$H$33),$C454&lt;Params!$K$9+((Params!$N$18-Params!$K$9)/(Params!$N$33-Params!$K$33))*($B454-Params!$K$33)),$L$2,"")</f>
        <v/>
      </c>
      <c r="M454" s="2" t="str">
        <f>IF(AND($C454&gt;=Params!$K$9+((Params!$N$18-Params!$K$9)/(Params!$N$33-Params!$K$33))*($B454-Params!$K$33),$C454&gt;=Params!$N$18+((Params!$Q$16-Params!$N$18)/(Params!$Q$33-Params!$N484))*($B454-Params!$Q$33),$C454&lt;Params!$K$9+((Params!$L$5-Params!$K$9)/(Params!$L$33-Params!$K$33))*($B454-Params!$K$33),$C454&lt;Params!$L$5+((Params!$Q$4-Params!$L$5)/(Params!$Q$33-Params!$L$33))*($B454-Params!$L$33),$B454&lt;Params!$Q$33),$M$2,"")</f>
        <v/>
      </c>
      <c r="N454" s="3" t="str">
        <f>IF(OR(AND($C454&gt;=Params!$A$26,$B454&gt;=Params!$A$33,$B454&lt;Params!$C$33,$C454&lt;Params!$A$18+((Params!$C$13-Params!$A$18)/(Params!$C$33-Params!$A$33))*($B454-Params!$A$33)),AND($B454&gt;=Params!$C$33,$C454&gt;Params!$C$22+((Params!$E$17-Params!$C$22)/(Params!$E$33-Params!$C$33))*($B454-Params!$C$33),$C454&lt;Params!$C$13+((Params!$E$17-Params!$C$13)/(Params!$E$33-Params!$C$33))*($B454-Params!$C$33))),$N$2,"")</f>
        <v/>
      </c>
      <c r="O454" s="1" t="str">
        <f>IF(AND($C454&gt;=Params!$C$13+((Params!$E$17-Params!$C$13)/(Params!$E$33-Params!$C$33))*($B454-Params!$C$33),$C454&gt;=Params!$E$17+((Params!$H$13-Params!$E$17)/(Params!$H$33-Params!$E$33))*($B454-Params!$E$33),$C454&lt;Params!$C$13+((Params!$D$9-Params!$C$13)/(Params!$D$33-Params!$C$33))*($B454-Params!$C$33),$C454&lt;Params!$D$9+((Params!$H$13-Params!$D$9)/(Params!$H$33-Params!$D$33))*($B454-Params!$D$33)),$O$2,"")</f>
        <v/>
      </c>
      <c r="P454" s="1" t="str">
        <f>IF(AND($C454&gt;=Params!$D$9+((Params!$H$13-Params!$D$9)/(Params!$H$33-Params!$D$33))*($B454-Params!$D$33),$C454&gt;=Params!$H$13+((Params!$K$9-Params!$H$13)/(Params!$K$33-Params!$H$33))*($B454-Params!$H$33),$C454&lt;Params!$D$9+((Params!$G$4-Params!$D$9)/(Params!$G$33-Params!$D$33))*($B454-Params!$D$33),$C454&lt;Params!$G$4+((Params!$K$9-Params!$G$4)/(Params!$K$33-Params!$G$33))*($B454-Params!$G$33)),$P$2,"")</f>
        <v/>
      </c>
      <c r="Q454" s="1" t="str">
        <f>IF(AND($C454&gt;=Params!$G$4+((Params!$K$9-Params!$G$4)/(Params!$K$33-Params!$G$33))*($B454-Params!$G$33),$C454&gt;Params!$K$9+((Params!$L$5-Params!$K$9)/(Params!$L$33-Params!$K$33))*($B454-Params!$K$33),$C454&lt;Params!$G$4+((Params!$L$5-Params!$G$4)/(Params!$L$33-Params!$G$33))*($B454-Params!$G$33)),$Q$2,"")</f>
        <v/>
      </c>
      <c r="R454" s="2" t="str">
        <f>IF(AND(OR($B454&lt;Params!$A$33,AND($B454&gt;=Params!$A$33,$B454&lt;Params!$C$33,$C454&gt;=Params!$A$18+((Params!$C$13-Params!$A$18)/(Params!$C$33-Params!$A$33))*($B454-Params!$A$33)),AND($B454&gt;=Params!$C$33,$B454&lt;Params!$D$33,$C454&gt;=Params!$C$13+((Params!$D$9-Params!$C$13)/(Params!$D$33-Params!$C$33))*($B454-Params!$C$33)),AND($B454&gt;=Params!$D$33,$C454&gt;=Params!$D$9+((Params!$G$4-Params!$D$9)/(Params!$G$33-Params!$D$33))*($B454-Params!$D$33))),$C454&lt;Params!$G$4,$B454&gt;0,$C454&gt;0),$R$2,"")</f>
        <v/>
      </c>
      <c r="S454" s="18" t="str">
        <f t="shared" si="7"/>
        <v>Basaltic TrachyAndesite</v>
      </c>
      <c r="T454" s="14" t="str">
        <f>IF(AND($S454&lt;&gt;$J$2,$S454&lt;&gt;$K$2,$S454&lt;&gt;$L$2),"",
IF($S454=$J$2,IF(Data!$C454&gt;=Data!$D454+2,"Hawaiite","Potassic Trachybasalt"),
IF($S454=$K$2,IF(Data!$C454&gt;=Data!$D454+2,"Mugearite","Shoshonite"),
IF($S454=$L$2,(IF(Data!$C454&gt;=Data!$D454+2,"Benmoreite","Latite")),""))))</f>
        <v>Shoshonite</v>
      </c>
    </row>
    <row r="455" spans="1:20" x14ac:dyDescent="0.2">
      <c r="A455" s="16" t="str">
        <f>Data!$A455</f>
        <v>shoshonite from Vulcanello platform lava flow (Aeolian Island, South Italy)</v>
      </c>
      <c r="B455" s="27">
        <f>Data!$B455</f>
        <v>53.512810248198555</v>
      </c>
      <c r="C455" s="28">
        <f>Data!$C455+Data!$D455</f>
        <v>8.3867093674939959</v>
      </c>
      <c r="D455" s="1" t="str">
        <f>IF(AND(AND($B455&gt;=Params!$A$33,$B455&lt;Params!$C$33),AND($C455&gt;=Params!$A$32,$C455&lt;Params!$A$26)),$D$2,"")</f>
        <v/>
      </c>
      <c r="E455" s="1" t="str">
        <f>IF(AND(AND($B455&gt;=Params!$C$33,$B455&lt;Params!$F$33),AND($C455&gt;=Params!$C$32,$C455&lt;Params!$C$22)),$E$2,"")</f>
        <v/>
      </c>
      <c r="F455" s="4" t="str">
        <f>IF(AND($B455&gt;=Params!$F$33,$B455&lt;Params!$J$33,$C455&lt;Params!$F$22+((Params!$J$20-Params!$F$22)/(Params!$J$33-Params!$F$33))*($B455-Params!$F$33)),$F$2,"")</f>
        <v/>
      </c>
      <c r="G455" s="4" t="str">
        <f>IF(AND($B455&gt;=Params!$J$33,$B455&lt;Params!$N$33,$C455&lt;Params!$J$20+((Params!$N$18-Params!$J$20)/(Params!$N$33-Params!$J$33))*($B455-Params!$J$33)),$G$2,"")</f>
        <v/>
      </c>
      <c r="H455" s="4" t="str">
        <f>IF(AND($B455&gt;=Params!$N$33,$C455&lt;Params!$N$18+((Params!$Q$16-Params!$N$18)/(Params!$Q$33-Params!$N$33))*($B455-Params!$N$33),C$3&lt;Params!$Q$16+((Params!$S$32-Params!$Q$16)/(Params!$S$33-Params!$Q$33))*($B455-Params!$Q$33)),$H$2,"")</f>
        <v/>
      </c>
      <c r="I455" s="12" t="str">
        <f>IF(AND($B455&gt;=Params!$Q$33,$C455&gt;=Params!$Q$16+((Params!$S$32-Params!$Q$16)/(Params!$S$33-Params!$Q$33))*($B455-Params!$Q$33)),$I$2,"")</f>
        <v/>
      </c>
      <c r="J455" s="1" t="str">
        <f>IF(AND($C455&gt;=Params!$C$22,$C455&lt;Params!$C$22+((Params!$E$17-Params!$C$22)/(Params!$E$33-Params!$C$33))*($B455-Params!$C$33),$C455&lt;Params!$E$17+((Params!$F$22-Params!$E$17)/(Params!$F$33-Params!$E$33))*($B455-Params!$E$33)),$J$2,"")</f>
        <v/>
      </c>
      <c r="K455" s="1" t="str">
        <f>IF(AND($C455&gt;=Params!$E$17+((Params!$F$22-Params!$E$17)/(Params!$F$33-Params!$E$33))*($B455-Params!$E$33),$C455&gt;=Params!$F$22+((Params!$J$20-Params!$F$22)/(Params!$J$33-Params!$F$33))*($B455-Params!$F$33),$C455&lt;Params!$E$17+((Params!$H$13-Params!$E$17)/(Params!$H$33-Params!$E$33))*($B455-Params!$E$33),$C455&lt;Params!$H$13+((Params!$J$20-Params!$H$13)/(Params!$J$33-Params!$H$33))*($B455-Params!$H$33)),$K$2,"")</f>
        <v>Basaltic TrachyAndesite</v>
      </c>
      <c r="L455" s="1" t="str">
        <f>IF(AND($C455&gt;=Params!$H$13+((Params!$J$20-Params!$H$13)/(Params!$J$33-Params!$H$33))*($B455-Params!$H$33),$C455&gt;=Params!$J$20+((Params!$N$18-Params!$J$20)/(Params!$N$33-Params!$J$33))*($B455-Params!$J$33),$C455&lt;Params!$H$13+((Params!$K$9-Params!$H$13)/(Params!$K$33-Params!$H$33))*($B455-Params!$H$33),$C455&lt;Params!$K$9+((Params!$N$18-Params!$K$9)/(Params!$N$33-Params!$K$33))*($B455-Params!$K$33)),$L$2,"")</f>
        <v/>
      </c>
      <c r="M455" s="2" t="str">
        <f>IF(AND($C455&gt;=Params!$K$9+((Params!$N$18-Params!$K$9)/(Params!$N$33-Params!$K$33))*($B455-Params!$K$33),$C455&gt;=Params!$N$18+((Params!$Q$16-Params!$N$18)/(Params!$Q$33-Params!$N485))*($B455-Params!$Q$33),$C455&lt;Params!$K$9+((Params!$L$5-Params!$K$9)/(Params!$L$33-Params!$K$33))*($B455-Params!$K$33),$C455&lt;Params!$L$5+((Params!$Q$4-Params!$L$5)/(Params!$Q$33-Params!$L$33))*($B455-Params!$L$33),$B455&lt;Params!$Q$33),$M$2,"")</f>
        <v/>
      </c>
      <c r="N455" s="3" t="str">
        <f>IF(OR(AND($C455&gt;=Params!$A$26,$B455&gt;=Params!$A$33,$B455&lt;Params!$C$33,$C455&lt;Params!$A$18+((Params!$C$13-Params!$A$18)/(Params!$C$33-Params!$A$33))*($B455-Params!$A$33)),AND($B455&gt;=Params!$C$33,$C455&gt;Params!$C$22+((Params!$E$17-Params!$C$22)/(Params!$E$33-Params!$C$33))*($B455-Params!$C$33),$C455&lt;Params!$C$13+((Params!$E$17-Params!$C$13)/(Params!$E$33-Params!$C$33))*($B455-Params!$C$33))),$N$2,"")</f>
        <v/>
      </c>
      <c r="O455" s="1" t="str">
        <f>IF(AND($C455&gt;=Params!$C$13+((Params!$E$17-Params!$C$13)/(Params!$E$33-Params!$C$33))*($B455-Params!$C$33),$C455&gt;=Params!$E$17+((Params!$H$13-Params!$E$17)/(Params!$H$33-Params!$E$33))*($B455-Params!$E$33),$C455&lt;Params!$C$13+((Params!$D$9-Params!$C$13)/(Params!$D$33-Params!$C$33))*($B455-Params!$C$33),$C455&lt;Params!$D$9+((Params!$H$13-Params!$D$9)/(Params!$H$33-Params!$D$33))*($B455-Params!$D$33)),$O$2,"")</f>
        <v/>
      </c>
      <c r="P455" s="1" t="str">
        <f>IF(AND($C455&gt;=Params!$D$9+((Params!$H$13-Params!$D$9)/(Params!$H$33-Params!$D$33))*($B455-Params!$D$33),$C455&gt;=Params!$H$13+((Params!$K$9-Params!$H$13)/(Params!$K$33-Params!$H$33))*($B455-Params!$H$33),$C455&lt;Params!$D$9+((Params!$G$4-Params!$D$9)/(Params!$G$33-Params!$D$33))*($B455-Params!$D$33),$C455&lt;Params!$G$4+((Params!$K$9-Params!$G$4)/(Params!$K$33-Params!$G$33))*($B455-Params!$G$33)),$P$2,"")</f>
        <v/>
      </c>
      <c r="Q455" s="1" t="str">
        <f>IF(AND($C455&gt;=Params!$G$4+((Params!$K$9-Params!$G$4)/(Params!$K$33-Params!$G$33))*($B455-Params!$G$33),$C455&gt;Params!$K$9+((Params!$L$5-Params!$K$9)/(Params!$L$33-Params!$K$33))*($B455-Params!$K$33),$C455&lt;Params!$G$4+((Params!$L$5-Params!$G$4)/(Params!$L$33-Params!$G$33))*($B455-Params!$G$33)),$Q$2,"")</f>
        <v/>
      </c>
      <c r="R455" s="2" t="str">
        <f>IF(AND(OR($B455&lt;Params!$A$33,AND($B455&gt;=Params!$A$33,$B455&lt;Params!$C$33,$C455&gt;=Params!$A$18+((Params!$C$13-Params!$A$18)/(Params!$C$33-Params!$A$33))*($B455-Params!$A$33)),AND($B455&gt;=Params!$C$33,$B455&lt;Params!$D$33,$C455&gt;=Params!$C$13+((Params!$D$9-Params!$C$13)/(Params!$D$33-Params!$C$33))*($B455-Params!$C$33)),AND($B455&gt;=Params!$D$33,$C455&gt;=Params!$D$9+((Params!$G$4-Params!$D$9)/(Params!$G$33-Params!$D$33))*($B455-Params!$D$33))),$C455&lt;Params!$G$4,$B455&gt;0,$C455&gt;0),$R$2,"")</f>
        <v/>
      </c>
      <c r="S455" s="18" t="str">
        <f t="shared" si="7"/>
        <v>Basaltic TrachyAndesite</v>
      </c>
      <c r="T455" s="14" t="str">
        <f>IF(AND($S455&lt;&gt;$J$2,$S455&lt;&gt;$K$2,$S455&lt;&gt;$L$2),"",
IF($S455=$J$2,IF(Data!$C455&gt;=Data!$D455+2,"Hawaiite","Potassic Trachybasalt"),
IF($S455=$K$2,IF(Data!$C455&gt;=Data!$D455+2,"Mugearite","Shoshonite"),
IF($S455=$L$2,(IF(Data!$C455&gt;=Data!$D455+2,"Benmoreite","Latite")),""))))</f>
        <v>Shoshonite</v>
      </c>
    </row>
    <row r="456" spans="1:20" x14ac:dyDescent="0.2">
      <c r="A456" s="16" t="str">
        <f>Data!$A456</f>
        <v>shoshonite from Vulcanello platform lava flow (Aeolian Island, South Italy)</v>
      </c>
      <c r="B456" s="27">
        <f>Data!$B456</f>
        <v>53.512810248198555</v>
      </c>
      <c r="C456" s="28">
        <f>Data!$C456+Data!$D456</f>
        <v>8.3867093674939959</v>
      </c>
      <c r="D456" s="1" t="str">
        <f>IF(AND(AND($B456&gt;=Params!$A$33,$B456&lt;Params!$C$33),AND($C456&gt;=Params!$A$32,$C456&lt;Params!$A$26)),$D$2,"")</f>
        <v/>
      </c>
      <c r="E456" s="1" t="str">
        <f>IF(AND(AND($B456&gt;=Params!$C$33,$B456&lt;Params!$F$33),AND($C456&gt;=Params!$C$32,$C456&lt;Params!$C$22)),$E$2,"")</f>
        <v/>
      </c>
      <c r="F456" s="4" t="str">
        <f>IF(AND($B456&gt;=Params!$F$33,$B456&lt;Params!$J$33,$C456&lt;Params!$F$22+((Params!$J$20-Params!$F$22)/(Params!$J$33-Params!$F$33))*($B456-Params!$F$33)),$F$2,"")</f>
        <v/>
      </c>
      <c r="G456" s="4" t="str">
        <f>IF(AND($B456&gt;=Params!$J$33,$B456&lt;Params!$N$33,$C456&lt;Params!$J$20+((Params!$N$18-Params!$J$20)/(Params!$N$33-Params!$J$33))*($B456-Params!$J$33)),$G$2,"")</f>
        <v/>
      </c>
      <c r="H456" s="4" t="str">
        <f>IF(AND($B456&gt;=Params!$N$33,$C456&lt;Params!$N$18+((Params!$Q$16-Params!$N$18)/(Params!$Q$33-Params!$N$33))*($B456-Params!$N$33),C$3&lt;Params!$Q$16+((Params!$S$32-Params!$Q$16)/(Params!$S$33-Params!$Q$33))*($B456-Params!$Q$33)),$H$2,"")</f>
        <v/>
      </c>
      <c r="I456" s="12" t="str">
        <f>IF(AND($B456&gt;=Params!$Q$33,$C456&gt;=Params!$Q$16+((Params!$S$32-Params!$Q$16)/(Params!$S$33-Params!$Q$33))*($B456-Params!$Q$33)),$I$2,"")</f>
        <v/>
      </c>
      <c r="J456" s="1" t="str">
        <f>IF(AND($C456&gt;=Params!$C$22,$C456&lt;Params!$C$22+((Params!$E$17-Params!$C$22)/(Params!$E$33-Params!$C$33))*($B456-Params!$C$33),$C456&lt;Params!$E$17+((Params!$F$22-Params!$E$17)/(Params!$F$33-Params!$E$33))*($B456-Params!$E$33)),$J$2,"")</f>
        <v/>
      </c>
      <c r="K456" s="1" t="str">
        <f>IF(AND($C456&gt;=Params!$E$17+((Params!$F$22-Params!$E$17)/(Params!$F$33-Params!$E$33))*($B456-Params!$E$33),$C456&gt;=Params!$F$22+((Params!$J$20-Params!$F$22)/(Params!$J$33-Params!$F$33))*($B456-Params!$F$33),$C456&lt;Params!$E$17+((Params!$H$13-Params!$E$17)/(Params!$H$33-Params!$E$33))*($B456-Params!$E$33),$C456&lt;Params!$H$13+((Params!$J$20-Params!$H$13)/(Params!$J$33-Params!$H$33))*($B456-Params!$H$33)),$K$2,"")</f>
        <v>Basaltic TrachyAndesite</v>
      </c>
      <c r="L456" s="1" t="str">
        <f>IF(AND($C456&gt;=Params!$H$13+((Params!$J$20-Params!$H$13)/(Params!$J$33-Params!$H$33))*($B456-Params!$H$33),$C456&gt;=Params!$J$20+((Params!$N$18-Params!$J$20)/(Params!$N$33-Params!$J$33))*($B456-Params!$J$33),$C456&lt;Params!$H$13+((Params!$K$9-Params!$H$13)/(Params!$K$33-Params!$H$33))*($B456-Params!$H$33),$C456&lt;Params!$K$9+((Params!$N$18-Params!$K$9)/(Params!$N$33-Params!$K$33))*($B456-Params!$K$33)),$L$2,"")</f>
        <v/>
      </c>
      <c r="M456" s="2" t="str">
        <f>IF(AND($C456&gt;=Params!$K$9+((Params!$N$18-Params!$K$9)/(Params!$N$33-Params!$K$33))*($B456-Params!$K$33),$C456&gt;=Params!$N$18+((Params!$Q$16-Params!$N$18)/(Params!$Q$33-Params!$N486))*($B456-Params!$Q$33),$C456&lt;Params!$K$9+((Params!$L$5-Params!$K$9)/(Params!$L$33-Params!$K$33))*($B456-Params!$K$33),$C456&lt;Params!$L$5+((Params!$Q$4-Params!$L$5)/(Params!$Q$33-Params!$L$33))*($B456-Params!$L$33),$B456&lt;Params!$Q$33),$M$2,"")</f>
        <v/>
      </c>
      <c r="N456" s="3" t="str">
        <f>IF(OR(AND($C456&gt;=Params!$A$26,$B456&gt;=Params!$A$33,$B456&lt;Params!$C$33,$C456&lt;Params!$A$18+((Params!$C$13-Params!$A$18)/(Params!$C$33-Params!$A$33))*($B456-Params!$A$33)),AND($B456&gt;=Params!$C$33,$C456&gt;Params!$C$22+((Params!$E$17-Params!$C$22)/(Params!$E$33-Params!$C$33))*($B456-Params!$C$33),$C456&lt;Params!$C$13+((Params!$E$17-Params!$C$13)/(Params!$E$33-Params!$C$33))*($B456-Params!$C$33))),$N$2,"")</f>
        <v/>
      </c>
      <c r="O456" s="1" t="str">
        <f>IF(AND($C456&gt;=Params!$C$13+((Params!$E$17-Params!$C$13)/(Params!$E$33-Params!$C$33))*($B456-Params!$C$33),$C456&gt;=Params!$E$17+((Params!$H$13-Params!$E$17)/(Params!$H$33-Params!$E$33))*($B456-Params!$E$33),$C456&lt;Params!$C$13+((Params!$D$9-Params!$C$13)/(Params!$D$33-Params!$C$33))*($B456-Params!$C$33),$C456&lt;Params!$D$9+((Params!$H$13-Params!$D$9)/(Params!$H$33-Params!$D$33))*($B456-Params!$D$33)),$O$2,"")</f>
        <v/>
      </c>
      <c r="P456" s="1" t="str">
        <f>IF(AND($C456&gt;=Params!$D$9+((Params!$H$13-Params!$D$9)/(Params!$H$33-Params!$D$33))*($B456-Params!$D$33),$C456&gt;=Params!$H$13+((Params!$K$9-Params!$H$13)/(Params!$K$33-Params!$H$33))*($B456-Params!$H$33),$C456&lt;Params!$D$9+((Params!$G$4-Params!$D$9)/(Params!$G$33-Params!$D$33))*($B456-Params!$D$33),$C456&lt;Params!$G$4+((Params!$K$9-Params!$G$4)/(Params!$K$33-Params!$G$33))*($B456-Params!$G$33)),$P$2,"")</f>
        <v/>
      </c>
      <c r="Q456" s="1" t="str">
        <f>IF(AND($C456&gt;=Params!$G$4+((Params!$K$9-Params!$G$4)/(Params!$K$33-Params!$G$33))*($B456-Params!$G$33),$C456&gt;Params!$K$9+((Params!$L$5-Params!$K$9)/(Params!$L$33-Params!$K$33))*($B456-Params!$K$33),$C456&lt;Params!$G$4+((Params!$L$5-Params!$G$4)/(Params!$L$33-Params!$G$33))*($B456-Params!$G$33)),$Q$2,"")</f>
        <v/>
      </c>
      <c r="R456" s="2" t="str">
        <f>IF(AND(OR($B456&lt;Params!$A$33,AND($B456&gt;=Params!$A$33,$B456&lt;Params!$C$33,$C456&gt;=Params!$A$18+((Params!$C$13-Params!$A$18)/(Params!$C$33-Params!$A$33))*($B456-Params!$A$33)),AND($B456&gt;=Params!$C$33,$B456&lt;Params!$D$33,$C456&gt;=Params!$C$13+((Params!$D$9-Params!$C$13)/(Params!$D$33-Params!$C$33))*($B456-Params!$C$33)),AND($B456&gt;=Params!$D$33,$C456&gt;=Params!$D$9+((Params!$G$4-Params!$D$9)/(Params!$G$33-Params!$D$33))*($B456-Params!$D$33))),$C456&lt;Params!$G$4,$B456&gt;0,$C456&gt;0),$R$2,"")</f>
        <v/>
      </c>
      <c r="S456" s="18" t="str">
        <f t="shared" si="7"/>
        <v>Basaltic TrachyAndesite</v>
      </c>
      <c r="T456" s="14" t="str">
        <f>IF(AND($S456&lt;&gt;$J$2,$S456&lt;&gt;$K$2,$S456&lt;&gt;$L$2),"",
IF($S456=$J$2,IF(Data!$C456&gt;=Data!$D456+2,"Hawaiite","Potassic Trachybasalt"),
IF($S456=$K$2,IF(Data!$C456&gt;=Data!$D456+2,"Mugearite","Shoshonite"),
IF($S456=$L$2,(IF(Data!$C456&gt;=Data!$D456+2,"Benmoreite","Latite")),""))))</f>
        <v>Shoshonite</v>
      </c>
    </row>
    <row r="457" spans="1:20" x14ac:dyDescent="0.2">
      <c r="A457" s="16" t="str">
        <f>Data!$A457</f>
        <v>shoshonite from Vulcanello platform lava flow (Aeolian Island, South Italy)</v>
      </c>
      <c r="B457" s="27">
        <f>Data!$B457</f>
        <v>53.512810248198562</v>
      </c>
      <c r="C457" s="28">
        <f>Data!$C457+Data!$D457</f>
        <v>8.3867093674939959</v>
      </c>
      <c r="D457" s="1" t="str">
        <f>IF(AND(AND($B457&gt;=Params!$A$33,$B457&lt;Params!$C$33),AND($C457&gt;=Params!$A$32,$C457&lt;Params!$A$26)),$D$2,"")</f>
        <v/>
      </c>
      <c r="E457" s="1" t="str">
        <f>IF(AND(AND($B457&gt;=Params!$C$33,$B457&lt;Params!$F$33),AND($C457&gt;=Params!$C$32,$C457&lt;Params!$C$22)),$E$2,"")</f>
        <v/>
      </c>
      <c r="F457" s="4" t="str">
        <f>IF(AND($B457&gt;=Params!$F$33,$B457&lt;Params!$J$33,$C457&lt;Params!$F$22+((Params!$J$20-Params!$F$22)/(Params!$J$33-Params!$F$33))*($B457-Params!$F$33)),$F$2,"")</f>
        <v/>
      </c>
      <c r="G457" s="4" t="str">
        <f>IF(AND($B457&gt;=Params!$J$33,$B457&lt;Params!$N$33,$C457&lt;Params!$J$20+((Params!$N$18-Params!$J$20)/(Params!$N$33-Params!$J$33))*($B457-Params!$J$33)),$G$2,"")</f>
        <v/>
      </c>
      <c r="H457" s="4" t="str">
        <f>IF(AND($B457&gt;=Params!$N$33,$C457&lt;Params!$N$18+((Params!$Q$16-Params!$N$18)/(Params!$Q$33-Params!$N$33))*($B457-Params!$N$33),C$3&lt;Params!$Q$16+((Params!$S$32-Params!$Q$16)/(Params!$S$33-Params!$Q$33))*($B457-Params!$Q$33)),$H$2,"")</f>
        <v/>
      </c>
      <c r="I457" s="12" t="str">
        <f>IF(AND($B457&gt;=Params!$Q$33,$C457&gt;=Params!$Q$16+((Params!$S$32-Params!$Q$16)/(Params!$S$33-Params!$Q$33))*($B457-Params!$Q$33)),$I$2,"")</f>
        <v/>
      </c>
      <c r="J457" s="1" t="str">
        <f>IF(AND($C457&gt;=Params!$C$22,$C457&lt;Params!$C$22+((Params!$E$17-Params!$C$22)/(Params!$E$33-Params!$C$33))*($B457-Params!$C$33),$C457&lt;Params!$E$17+((Params!$F$22-Params!$E$17)/(Params!$F$33-Params!$E$33))*($B457-Params!$E$33)),$J$2,"")</f>
        <v/>
      </c>
      <c r="K457" s="1" t="str">
        <f>IF(AND($C457&gt;=Params!$E$17+((Params!$F$22-Params!$E$17)/(Params!$F$33-Params!$E$33))*($B457-Params!$E$33),$C457&gt;=Params!$F$22+((Params!$J$20-Params!$F$22)/(Params!$J$33-Params!$F$33))*($B457-Params!$F$33),$C457&lt;Params!$E$17+((Params!$H$13-Params!$E$17)/(Params!$H$33-Params!$E$33))*($B457-Params!$E$33),$C457&lt;Params!$H$13+((Params!$J$20-Params!$H$13)/(Params!$J$33-Params!$H$33))*($B457-Params!$H$33)),$K$2,"")</f>
        <v>Basaltic TrachyAndesite</v>
      </c>
      <c r="L457" s="1" t="str">
        <f>IF(AND($C457&gt;=Params!$H$13+((Params!$J$20-Params!$H$13)/(Params!$J$33-Params!$H$33))*($B457-Params!$H$33),$C457&gt;=Params!$J$20+((Params!$N$18-Params!$J$20)/(Params!$N$33-Params!$J$33))*($B457-Params!$J$33),$C457&lt;Params!$H$13+((Params!$K$9-Params!$H$13)/(Params!$K$33-Params!$H$33))*($B457-Params!$H$33),$C457&lt;Params!$K$9+((Params!$N$18-Params!$K$9)/(Params!$N$33-Params!$K$33))*($B457-Params!$K$33)),$L$2,"")</f>
        <v/>
      </c>
      <c r="M457" s="2" t="str">
        <f>IF(AND($C457&gt;=Params!$K$9+((Params!$N$18-Params!$K$9)/(Params!$N$33-Params!$K$33))*($B457-Params!$K$33),$C457&gt;=Params!$N$18+((Params!$Q$16-Params!$N$18)/(Params!$Q$33-Params!$N487))*($B457-Params!$Q$33),$C457&lt;Params!$K$9+((Params!$L$5-Params!$K$9)/(Params!$L$33-Params!$K$33))*($B457-Params!$K$33),$C457&lt;Params!$L$5+((Params!$Q$4-Params!$L$5)/(Params!$Q$33-Params!$L$33))*($B457-Params!$L$33),$B457&lt;Params!$Q$33),$M$2,"")</f>
        <v/>
      </c>
      <c r="N457" s="3" t="str">
        <f>IF(OR(AND($C457&gt;=Params!$A$26,$B457&gt;=Params!$A$33,$B457&lt;Params!$C$33,$C457&lt;Params!$A$18+((Params!$C$13-Params!$A$18)/(Params!$C$33-Params!$A$33))*($B457-Params!$A$33)),AND($B457&gt;=Params!$C$33,$C457&gt;Params!$C$22+((Params!$E$17-Params!$C$22)/(Params!$E$33-Params!$C$33))*($B457-Params!$C$33),$C457&lt;Params!$C$13+((Params!$E$17-Params!$C$13)/(Params!$E$33-Params!$C$33))*($B457-Params!$C$33))),$N$2,"")</f>
        <v/>
      </c>
      <c r="O457" s="1" t="str">
        <f>IF(AND($C457&gt;=Params!$C$13+((Params!$E$17-Params!$C$13)/(Params!$E$33-Params!$C$33))*($B457-Params!$C$33),$C457&gt;=Params!$E$17+((Params!$H$13-Params!$E$17)/(Params!$H$33-Params!$E$33))*($B457-Params!$E$33),$C457&lt;Params!$C$13+((Params!$D$9-Params!$C$13)/(Params!$D$33-Params!$C$33))*($B457-Params!$C$33),$C457&lt;Params!$D$9+((Params!$H$13-Params!$D$9)/(Params!$H$33-Params!$D$33))*($B457-Params!$D$33)),$O$2,"")</f>
        <v/>
      </c>
      <c r="P457" s="1" t="str">
        <f>IF(AND($C457&gt;=Params!$D$9+((Params!$H$13-Params!$D$9)/(Params!$H$33-Params!$D$33))*($B457-Params!$D$33),$C457&gt;=Params!$H$13+((Params!$K$9-Params!$H$13)/(Params!$K$33-Params!$H$33))*($B457-Params!$H$33),$C457&lt;Params!$D$9+((Params!$G$4-Params!$D$9)/(Params!$G$33-Params!$D$33))*($B457-Params!$D$33),$C457&lt;Params!$G$4+((Params!$K$9-Params!$G$4)/(Params!$K$33-Params!$G$33))*($B457-Params!$G$33)),$P$2,"")</f>
        <v/>
      </c>
      <c r="Q457" s="1" t="str">
        <f>IF(AND($C457&gt;=Params!$G$4+((Params!$K$9-Params!$G$4)/(Params!$K$33-Params!$G$33))*($B457-Params!$G$33),$C457&gt;Params!$K$9+((Params!$L$5-Params!$K$9)/(Params!$L$33-Params!$K$33))*($B457-Params!$K$33),$C457&lt;Params!$G$4+((Params!$L$5-Params!$G$4)/(Params!$L$33-Params!$G$33))*($B457-Params!$G$33)),$Q$2,"")</f>
        <v/>
      </c>
      <c r="R457" s="2" t="str">
        <f>IF(AND(OR($B457&lt;Params!$A$33,AND($B457&gt;=Params!$A$33,$B457&lt;Params!$C$33,$C457&gt;=Params!$A$18+((Params!$C$13-Params!$A$18)/(Params!$C$33-Params!$A$33))*($B457-Params!$A$33)),AND($B457&gt;=Params!$C$33,$B457&lt;Params!$D$33,$C457&gt;=Params!$C$13+((Params!$D$9-Params!$C$13)/(Params!$D$33-Params!$C$33))*($B457-Params!$C$33)),AND($B457&gt;=Params!$D$33,$C457&gt;=Params!$D$9+((Params!$G$4-Params!$D$9)/(Params!$G$33-Params!$D$33))*($B457-Params!$D$33))),$C457&lt;Params!$G$4,$B457&gt;0,$C457&gt;0),$R$2,"")</f>
        <v/>
      </c>
      <c r="S457" s="18" t="str">
        <f t="shared" si="7"/>
        <v>Basaltic TrachyAndesite</v>
      </c>
      <c r="T457" s="14" t="str">
        <f>IF(AND($S457&lt;&gt;$J$2,$S457&lt;&gt;$K$2,$S457&lt;&gt;$L$2),"",
IF($S457=$J$2,IF(Data!$C457&gt;=Data!$D457+2,"Hawaiite","Potassic Trachybasalt"),
IF($S457=$K$2,IF(Data!$C457&gt;=Data!$D457+2,"Mugearite","Shoshonite"),
IF($S457=$L$2,(IF(Data!$C457&gt;=Data!$D457+2,"Benmoreite","Latite")),""))))</f>
        <v>Shoshonite</v>
      </c>
    </row>
    <row r="458" spans="1:20" x14ac:dyDescent="0.2">
      <c r="A458" s="16" t="str">
        <f>Data!$A458</f>
        <v>shoshonite from Vulcanello platform lava flow (Aeolian Island, South Italy)</v>
      </c>
      <c r="B458" s="27">
        <f>Data!$B458</f>
        <v>53.512810248198562</v>
      </c>
      <c r="C458" s="28">
        <f>Data!$C458+Data!$D458</f>
        <v>8.3867093674939959</v>
      </c>
      <c r="D458" s="1" t="str">
        <f>IF(AND(AND($B458&gt;=Params!$A$33,$B458&lt;Params!$C$33),AND($C458&gt;=Params!$A$32,$C458&lt;Params!$A$26)),$D$2,"")</f>
        <v/>
      </c>
      <c r="E458" s="1" t="str">
        <f>IF(AND(AND($B458&gt;=Params!$C$33,$B458&lt;Params!$F$33),AND($C458&gt;=Params!$C$32,$C458&lt;Params!$C$22)),$E$2,"")</f>
        <v/>
      </c>
      <c r="F458" s="4" t="str">
        <f>IF(AND($B458&gt;=Params!$F$33,$B458&lt;Params!$J$33,$C458&lt;Params!$F$22+((Params!$J$20-Params!$F$22)/(Params!$J$33-Params!$F$33))*($B458-Params!$F$33)),$F$2,"")</f>
        <v/>
      </c>
      <c r="G458" s="4" t="str">
        <f>IF(AND($B458&gt;=Params!$J$33,$B458&lt;Params!$N$33,$C458&lt;Params!$J$20+((Params!$N$18-Params!$J$20)/(Params!$N$33-Params!$J$33))*($B458-Params!$J$33)),$G$2,"")</f>
        <v/>
      </c>
      <c r="H458" s="4" t="str">
        <f>IF(AND($B458&gt;=Params!$N$33,$C458&lt;Params!$N$18+((Params!$Q$16-Params!$N$18)/(Params!$Q$33-Params!$N$33))*($B458-Params!$N$33),C$3&lt;Params!$Q$16+((Params!$S$32-Params!$Q$16)/(Params!$S$33-Params!$Q$33))*($B458-Params!$Q$33)),$H$2,"")</f>
        <v/>
      </c>
      <c r="I458" s="12" t="str">
        <f>IF(AND($B458&gt;=Params!$Q$33,$C458&gt;=Params!$Q$16+((Params!$S$32-Params!$Q$16)/(Params!$S$33-Params!$Q$33))*($B458-Params!$Q$33)),$I$2,"")</f>
        <v/>
      </c>
      <c r="J458" s="1" t="str">
        <f>IF(AND($C458&gt;=Params!$C$22,$C458&lt;Params!$C$22+((Params!$E$17-Params!$C$22)/(Params!$E$33-Params!$C$33))*($B458-Params!$C$33),$C458&lt;Params!$E$17+((Params!$F$22-Params!$E$17)/(Params!$F$33-Params!$E$33))*($B458-Params!$E$33)),$J$2,"")</f>
        <v/>
      </c>
      <c r="K458" s="1" t="str">
        <f>IF(AND($C458&gt;=Params!$E$17+((Params!$F$22-Params!$E$17)/(Params!$F$33-Params!$E$33))*($B458-Params!$E$33),$C458&gt;=Params!$F$22+((Params!$J$20-Params!$F$22)/(Params!$J$33-Params!$F$33))*($B458-Params!$F$33),$C458&lt;Params!$E$17+((Params!$H$13-Params!$E$17)/(Params!$H$33-Params!$E$33))*($B458-Params!$E$33),$C458&lt;Params!$H$13+((Params!$J$20-Params!$H$13)/(Params!$J$33-Params!$H$33))*($B458-Params!$H$33)),$K$2,"")</f>
        <v>Basaltic TrachyAndesite</v>
      </c>
      <c r="L458" s="1" t="str">
        <f>IF(AND($C458&gt;=Params!$H$13+((Params!$J$20-Params!$H$13)/(Params!$J$33-Params!$H$33))*($B458-Params!$H$33),$C458&gt;=Params!$J$20+((Params!$N$18-Params!$J$20)/(Params!$N$33-Params!$J$33))*($B458-Params!$J$33),$C458&lt;Params!$H$13+((Params!$K$9-Params!$H$13)/(Params!$K$33-Params!$H$33))*($B458-Params!$H$33),$C458&lt;Params!$K$9+((Params!$N$18-Params!$K$9)/(Params!$N$33-Params!$K$33))*($B458-Params!$K$33)),$L$2,"")</f>
        <v/>
      </c>
      <c r="M458" s="2" t="str">
        <f>IF(AND($C458&gt;=Params!$K$9+((Params!$N$18-Params!$K$9)/(Params!$N$33-Params!$K$33))*($B458-Params!$K$33),$C458&gt;=Params!$N$18+((Params!$Q$16-Params!$N$18)/(Params!$Q$33-Params!$N488))*($B458-Params!$Q$33),$C458&lt;Params!$K$9+((Params!$L$5-Params!$K$9)/(Params!$L$33-Params!$K$33))*($B458-Params!$K$33),$C458&lt;Params!$L$5+((Params!$Q$4-Params!$L$5)/(Params!$Q$33-Params!$L$33))*($B458-Params!$L$33),$B458&lt;Params!$Q$33),$M$2,"")</f>
        <v/>
      </c>
      <c r="N458" s="3" t="str">
        <f>IF(OR(AND($C458&gt;=Params!$A$26,$B458&gt;=Params!$A$33,$B458&lt;Params!$C$33,$C458&lt;Params!$A$18+((Params!$C$13-Params!$A$18)/(Params!$C$33-Params!$A$33))*($B458-Params!$A$33)),AND($B458&gt;=Params!$C$33,$C458&gt;Params!$C$22+((Params!$E$17-Params!$C$22)/(Params!$E$33-Params!$C$33))*($B458-Params!$C$33),$C458&lt;Params!$C$13+((Params!$E$17-Params!$C$13)/(Params!$E$33-Params!$C$33))*($B458-Params!$C$33))),$N$2,"")</f>
        <v/>
      </c>
      <c r="O458" s="1" t="str">
        <f>IF(AND($C458&gt;=Params!$C$13+((Params!$E$17-Params!$C$13)/(Params!$E$33-Params!$C$33))*($B458-Params!$C$33),$C458&gt;=Params!$E$17+((Params!$H$13-Params!$E$17)/(Params!$H$33-Params!$E$33))*($B458-Params!$E$33),$C458&lt;Params!$C$13+((Params!$D$9-Params!$C$13)/(Params!$D$33-Params!$C$33))*($B458-Params!$C$33),$C458&lt;Params!$D$9+((Params!$H$13-Params!$D$9)/(Params!$H$33-Params!$D$33))*($B458-Params!$D$33)),$O$2,"")</f>
        <v/>
      </c>
      <c r="P458" s="1" t="str">
        <f>IF(AND($C458&gt;=Params!$D$9+((Params!$H$13-Params!$D$9)/(Params!$H$33-Params!$D$33))*($B458-Params!$D$33),$C458&gt;=Params!$H$13+((Params!$K$9-Params!$H$13)/(Params!$K$33-Params!$H$33))*($B458-Params!$H$33),$C458&lt;Params!$D$9+((Params!$G$4-Params!$D$9)/(Params!$G$33-Params!$D$33))*($B458-Params!$D$33),$C458&lt;Params!$G$4+((Params!$K$9-Params!$G$4)/(Params!$K$33-Params!$G$33))*($B458-Params!$G$33)),$P$2,"")</f>
        <v/>
      </c>
      <c r="Q458" s="1" t="str">
        <f>IF(AND($C458&gt;=Params!$G$4+((Params!$K$9-Params!$G$4)/(Params!$K$33-Params!$G$33))*($B458-Params!$G$33),$C458&gt;Params!$K$9+((Params!$L$5-Params!$K$9)/(Params!$L$33-Params!$K$33))*($B458-Params!$K$33),$C458&lt;Params!$G$4+((Params!$L$5-Params!$G$4)/(Params!$L$33-Params!$G$33))*($B458-Params!$G$33)),$Q$2,"")</f>
        <v/>
      </c>
      <c r="R458" s="2" t="str">
        <f>IF(AND(OR($B458&lt;Params!$A$33,AND($B458&gt;=Params!$A$33,$B458&lt;Params!$C$33,$C458&gt;=Params!$A$18+((Params!$C$13-Params!$A$18)/(Params!$C$33-Params!$A$33))*($B458-Params!$A$33)),AND($B458&gt;=Params!$C$33,$B458&lt;Params!$D$33,$C458&gt;=Params!$C$13+((Params!$D$9-Params!$C$13)/(Params!$D$33-Params!$C$33))*($B458-Params!$C$33)),AND($B458&gt;=Params!$D$33,$C458&gt;=Params!$D$9+((Params!$G$4-Params!$D$9)/(Params!$G$33-Params!$D$33))*($B458-Params!$D$33))),$C458&lt;Params!$G$4,$B458&gt;0,$C458&gt;0),$R$2,"")</f>
        <v/>
      </c>
      <c r="S458" s="18" t="str">
        <f t="shared" si="7"/>
        <v>Basaltic TrachyAndesite</v>
      </c>
      <c r="T458" s="14" t="str">
        <f>IF(AND($S458&lt;&gt;$J$2,$S458&lt;&gt;$K$2,$S458&lt;&gt;$L$2),"",
IF($S458=$J$2,IF(Data!$C458&gt;=Data!$D458+2,"Hawaiite","Potassic Trachybasalt"),
IF($S458=$K$2,IF(Data!$C458&gt;=Data!$D458+2,"Mugearite","Shoshonite"),
IF($S458=$L$2,(IF(Data!$C458&gt;=Data!$D458+2,"Benmoreite","Latite")),""))))</f>
        <v>Shoshonite</v>
      </c>
    </row>
    <row r="459" spans="1:20" x14ac:dyDescent="0.2">
      <c r="A459" s="16" t="str">
        <f>Data!$A459</f>
        <v>shoshonite from Vulcanello platform lava flow (Aeolian Island, South Italy)</v>
      </c>
      <c r="B459" s="27">
        <f>Data!$B459</f>
        <v>53.512810248198562</v>
      </c>
      <c r="C459" s="28">
        <f>Data!$C459+Data!$D459</f>
        <v>8.3867093674939959</v>
      </c>
      <c r="D459" s="1" t="str">
        <f>IF(AND(AND($B459&gt;=Params!$A$33,$B459&lt;Params!$C$33),AND($C459&gt;=Params!$A$32,$C459&lt;Params!$A$26)),$D$2,"")</f>
        <v/>
      </c>
      <c r="E459" s="1" t="str">
        <f>IF(AND(AND($B459&gt;=Params!$C$33,$B459&lt;Params!$F$33),AND($C459&gt;=Params!$C$32,$C459&lt;Params!$C$22)),$E$2,"")</f>
        <v/>
      </c>
      <c r="F459" s="4" t="str">
        <f>IF(AND($B459&gt;=Params!$F$33,$B459&lt;Params!$J$33,$C459&lt;Params!$F$22+((Params!$J$20-Params!$F$22)/(Params!$J$33-Params!$F$33))*($B459-Params!$F$33)),$F$2,"")</f>
        <v/>
      </c>
      <c r="G459" s="4" t="str">
        <f>IF(AND($B459&gt;=Params!$J$33,$B459&lt;Params!$N$33,$C459&lt;Params!$J$20+((Params!$N$18-Params!$J$20)/(Params!$N$33-Params!$J$33))*($B459-Params!$J$33)),$G$2,"")</f>
        <v/>
      </c>
      <c r="H459" s="4" t="str">
        <f>IF(AND($B459&gt;=Params!$N$33,$C459&lt;Params!$N$18+((Params!$Q$16-Params!$N$18)/(Params!$Q$33-Params!$N$33))*($B459-Params!$N$33),C$3&lt;Params!$Q$16+((Params!$S$32-Params!$Q$16)/(Params!$S$33-Params!$Q$33))*($B459-Params!$Q$33)),$H$2,"")</f>
        <v/>
      </c>
      <c r="I459" s="12" t="str">
        <f>IF(AND($B459&gt;=Params!$Q$33,$C459&gt;=Params!$Q$16+((Params!$S$32-Params!$Q$16)/(Params!$S$33-Params!$Q$33))*($B459-Params!$Q$33)),$I$2,"")</f>
        <v/>
      </c>
      <c r="J459" s="1" t="str">
        <f>IF(AND($C459&gt;=Params!$C$22,$C459&lt;Params!$C$22+((Params!$E$17-Params!$C$22)/(Params!$E$33-Params!$C$33))*($B459-Params!$C$33),$C459&lt;Params!$E$17+((Params!$F$22-Params!$E$17)/(Params!$F$33-Params!$E$33))*($B459-Params!$E$33)),$J$2,"")</f>
        <v/>
      </c>
      <c r="K459" s="1" t="str">
        <f>IF(AND($C459&gt;=Params!$E$17+((Params!$F$22-Params!$E$17)/(Params!$F$33-Params!$E$33))*($B459-Params!$E$33),$C459&gt;=Params!$F$22+((Params!$J$20-Params!$F$22)/(Params!$J$33-Params!$F$33))*($B459-Params!$F$33),$C459&lt;Params!$E$17+((Params!$H$13-Params!$E$17)/(Params!$H$33-Params!$E$33))*($B459-Params!$E$33),$C459&lt;Params!$H$13+((Params!$J$20-Params!$H$13)/(Params!$J$33-Params!$H$33))*($B459-Params!$H$33)),$K$2,"")</f>
        <v>Basaltic TrachyAndesite</v>
      </c>
      <c r="L459" s="1" t="str">
        <f>IF(AND($C459&gt;=Params!$H$13+((Params!$J$20-Params!$H$13)/(Params!$J$33-Params!$H$33))*($B459-Params!$H$33),$C459&gt;=Params!$J$20+((Params!$N$18-Params!$J$20)/(Params!$N$33-Params!$J$33))*($B459-Params!$J$33),$C459&lt;Params!$H$13+((Params!$K$9-Params!$H$13)/(Params!$K$33-Params!$H$33))*($B459-Params!$H$33),$C459&lt;Params!$K$9+((Params!$N$18-Params!$K$9)/(Params!$N$33-Params!$K$33))*($B459-Params!$K$33)),$L$2,"")</f>
        <v/>
      </c>
      <c r="M459" s="2" t="str">
        <f>IF(AND($C459&gt;=Params!$K$9+((Params!$N$18-Params!$K$9)/(Params!$N$33-Params!$K$33))*($B459-Params!$K$33),$C459&gt;=Params!$N$18+((Params!$Q$16-Params!$N$18)/(Params!$Q$33-Params!$N489))*($B459-Params!$Q$33),$C459&lt;Params!$K$9+((Params!$L$5-Params!$K$9)/(Params!$L$33-Params!$K$33))*($B459-Params!$K$33),$C459&lt;Params!$L$5+((Params!$Q$4-Params!$L$5)/(Params!$Q$33-Params!$L$33))*($B459-Params!$L$33),$B459&lt;Params!$Q$33),$M$2,"")</f>
        <v/>
      </c>
      <c r="N459" s="3" t="str">
        <f>IF(OR(AND($C459&gt;=Params!$A$26,$B459&gt;=Params!$A$33,$B459&lt;Params!$C$33,$C459&lt;Params!$A$18+((Params!$C$13-Params!$A$18)/(Params!$C$33-Params!$A$33))*($B459-Params!$A$33)),AND($B459&gt;=Params!$C$33,$C459&gt;Params!$C$22+((Params!$E$17-Params!$C$22)/(Params!$E$33-Params!$C$33))*($B459-Params!$C$33),$C459&lt;Params!$C$13+((Params!$E$17-Params!$C$13)/(Params!$E$33-Params!$C$33))*($B459-Params!$C$33))),$N$2,"")</f>
        <v/>
      </c>
      <c r="O459" s="1" t="str">
        <f>IF(AND($C459&gt;=Params!$C$13+((Params!$E$17-Params!$C$13)/(Params!$E$33-Params!$C$33))*($B459-Params!$C$33),$C459&gt;=Params!$E$17+((Params!$H$13-Params!$E$17)/(Params!$H$33-Params!$E$33))*($B459-Params!$E$33),$C459&lt;Params!$C$13+((Params!$D$9-Params!$C$13)/(Params!$D$33-Params!$C$33))*($B459-Params!$C$33),$C459&lt;Params!$D$9+((Params!$H$13-Params!$D$9)/(Params!$H$33-Params!$D$33))*($B459-Params!$D$33)),$O$2,"")</f>
        <v/>
      </c>
      <c r="P459" s="1" t="str">
        <f>IF(AND($C459&gt;=Params!$D$9+((Params!$H$13-Params!$D$9)/(Params!$H$33-Params!$D$33))*($B459-Params!$D$33),$C459&gt;=Params!$H$13+((Params!$K$9-Params!$H$13)/(Params!$K$33-Params!$H$33))*($B459-Params!$H$33),$C459&lt;Params!$D$9+((Params!$G$4-Params!$D$9)/(Params!$G$33-Params!$D$33))*($B459-Params!$D$33),$C459&lt;Params!$G$4+((Params!$K$9-Params!$G$4)/(Params!$K$33-Params!$G$33))*($B459-Params!$G$33)),$P$2,"")</f>
        <v/>
      </c>
      <c r="Q459" s="1" t="str">
        <f>IF(AND($C459&gt;=Params!$G$4+((Params!$K$9-Params!$G$4)/(Params!$K$33-Params!$G$33))*($B459-Params!$G$33),$C459&gt;Params!$K$9+((Params!$L$5-Params!$K$9)/(Params!$L$33-Params!$K$33))*($B459-Params!$K$33),$C459&lt;Params!$G$4+((Params!$L$5-Params!$G$4)/(Params!$L$33-Params!$G$33))*($B459-Params!$G$33)),$Q$2,"")</f>
        <v/>
      </c>
      <c r="R459" s="2" t="str">
        <f>IF(AND(OR($B459&lt;Params!$A$33,AND($B459&gt;=Params!$A$33,$B459&lt;Params!$C$33,$C459&gt;=Params!$A$18+((Params!$C$13-Params!$A$18)/(Params!$C$33-Params!$A$33))*($B459-Params!$A$33)),AND($B459&gt;=Params!$C$33,$B459&lt;Params!$D$33,$C459&gt;=Params!$C$13+((Params!$D$9-Params!$C$13)/(Params!$D$33-Params!$C$33))*($B459-Params!$C$33)),AND($B459&gt;=Params!$D$33,$C459&gt;=Params!$D$9+((Params!$G$4-Params!$D$9)/(Params!$G$33-Params!$D$33))*($B459-Params!$D$33))),$C459&lt;Params!$G$4,$B459&gt;0,$C459&gt;0),$R$2,"")</f>
        <v/>
      </c>
      <c r="S459" s="18" t="str">
        <f t="shared" si="7"/>
        <v>Basaltic TrachyAndesite</v>
      </c>
      <c r="T459" s="14" t="str">
        <f>IF(AND($S459&lt;&gt;$J$2,$S459&lt;&gt;$K$2,$S459&lt;&gt;$L$2),"",
IF($S459=$J$2,IF(Data!$C459&gt;=Data!$D459+2,"Hawaiite","Potassic Trachybasalt"),
IF($S459=$K$2,IF(Data!$C459&gt;=Data!$D459+2,"Mugearite","Shoshonite"),
IF($S459=$L$2,(IF(Data!$C459&gt;=Data!$D459+2,"Benmoreite","Latite")),""))))</f>
        <v>Shoshonite</v>
      </c>
    </row>
    <row r="460" spans="1:20" x14ac:dyDescent="0.2">
      <c r="A460" s="16" t="str">
        <f>Data!$A460</f>
        <v>shoshonite from Vulcanello platform lava flow (Aeolian Island, South Italy)</v>
      </c>
      <c r="B460" s="27">
        <f>Data!$B460</f>
        <v>53.512810248198562</v>
      </c>
      <c r="C460" s="28">
        <f>Data!$C460+Data!$D460</f>
        <v>8.3867093674939959</v>
      </c>
      <c r="D460" s="1" t="str">
        <f>IF(AND(AND($B460&gt;=Params!$A$33,$B460&lt;Params!$C$33),AND($C460&gt;=Params!$A$32,$C460&lt;Params!$A$26)),$D$2,"")</f>
        <v/>
      </c>
      <c r="E460" s="1" t="str">
        <f>IF(AND(AND($B460&gt;=Params!$C$33,$B460&lt;Params!$F$33),AND($C460&gt;=Params!$C$32,$C460&lt;Params!$C$22)),$E$2,"")</f>
        <v/>
      </c>
      <c r="F460" s="4" t="str">
        <f>IF(AND($B460&gt;=Params!$F$33,$B460&lt;Params!$J$33,$C460&lt;Params!$F$22+((Params!$J$20-Params!$F$22)/(Params!$J$33-Params!$F$33))*($B460-Params!$F$33)),$F$2,"")</f>
        <v/>
      </c>
      <c r="G460" s="4" t="str">
        <f>IF(AND($B460&gt;=Params!$J$33,$B460&lt;Params!$N$33,$C460&lt;Params!$J$20+((Params!$N$18-Params!$J$20)/(Params!$N$33-Params!$J$33))*($B460-Params!$J$33)),$G$2,"")</f>
        <v/>
      </c>
      <c r="H460" s="4" t="str">
        <f>IF(AND($B460&gt;=Params!$N$33,$C460&lt;Params!$N$18+((Params!$Q$16-Params!$N$18)/(Params!$Q$33-Params!$N$33))*($B460-Params!$N$33),C$3&lt;Params!$Q$16+((Params!$S$32-Params!$Q$16)/(Params!$S$33-Params!$Q$33))*($B460-Params!$Q$33)),$H$2,"")</f>
        <v/>
      </c>
      <c r="I460" s="12" t="str">
        <f>IF(AND($B460&gt;=Params!$Q$33,$C460&gt;=Params!$Q$16+((Params!$S$32-Params!$Q$16)/(Params!$S$33-Params!$Q$33))*($B460-Params!$Q$33)),$I$2,"")</f>
        <v/>
      </c>
      <c r="J460" s="1" t="str">
        <f>IF(AND($C460&gt;=Params!$C$22,$C460&lt;Params!$C$22+((Params!$E$17-Params!$C$22)/(Params!$E$33-Params!$C$33))*($B460-Params!$C$33),$C460&lt;Params!$E$17+((Params!$F$22-Params!$E$17)/(Params!$F$33-Params!$E$33))*($B460-Params!$E$33)),$J$2,"")</f>
        <v/>
      </c>
      <c r="K460" s="1" t="str">
        <f>IF(AND($C460&gt;=Params!$E$17+((Params!$F$22-Params!$E$17)/(Params!$F$33-Params!$E$33))*($B460-Params!$E$33),$C460&gt;=Params!$F$22+((Params!$J$20-Params!$F$22)/(Params!$J$33-Params!$F$33))*($B460-Params!$F$33),$C460&lt;Params!$E$17+((Params!$H$13-Params!$E$17)/(Params!$H$33-Params!$E$33))*($B460-Params!$E$33),$C460&lt;Params!$H$13+((Params!$J$20-Params!$H$13)/(Params!$J$33-Params!$H$33))*($B460-Params!$H$33)),$K$2,"")</f>
        <v>Basaltic TrachyAndesite</v>
      </c>
      <c r="L460" s="1" t="str">
        <f>IF(AND($C460&gt;=Params!$H$13+((Params!$J$20-Params!$H$13)/(Params!$J$33-Params!$H$33))*($B460-Params!$H$33),$C460&gt;=Params!$J$20+((Params!$N$18-Params!$J$20)/(Params!$N$33-Params!$J$33))*($B460-Params!$J$33),$C460&lt;Params!$H$13+((Params!$K$9-Params!$H$13)/(Params!$K$33-Params!$H$33))*($B460-Params!$H$33),$C460&lt;Params!$K$9+((Params!$N$18-Params!$K$9)/(Params!$N$33-Params!$K$33))*($B460-Params!$K$33)),$L$2,"")</f>
        <v/>
      </c>
      <c r="M460" s="2" t="str">
        <f>IF(AND($C460&gt;=Params!$K$9+((Params!$N$18-Params!$K$9)/(Params!$N$33-Params!$K$33))*($B460-Params!$K$33),$C460&gt;=Params!$N$18+((Params!$Q$16-Params!$N$18)/(Params!$Q$33-Params!$N490))*($B460-Params!$Q$33),$C460&lt;Params!$K$9+((Params!$L$5-Params!$K$9)/(Params!$L$33-Params!$K$33))*($B460-Params!$K$33),$C460&lt;Params!$L$5+((Params!$Q$4-Params!$L$5)/(Params!$Q$33-Params!$L$33))*($B460-Params!$L$33),$B460&lt;Params!$Q$33),$M$2,"")</f>
        <v/>
      </c>
      <c r="N460" s="3" t="str">
        <f>IF(OR(AND($C460&gt;=Params!$A$26,$B460&gt;=Params!$A$33,$B460&lt;Params!$C$33,$C460&lt;Params!$A$18+((Params!$C$13-Params!$A$18)/(Params!$C$33-Params!$A$33))*($B460-Params!$A$33)),AND($B460&gt;=Params!$C$33,$C460&gt;Params!$C$22+((Params!$E$17-Params!$C$22)/(Params!$E$33-Params!$C$33))*($B460-Params!$C$33),$C460&lt;Params!$C$13+((Params!$E$17-Params!$C$13)/(Params!$E$33-Params!$C$33))*($B460-Params!$C$33))),$N$2,"")</f>
        <v/>
      </c>
      <c r="O460" s="1" t="str">
        <f>IF(AND($C460&gt;=Params!$C$13+((Params!$E$17-Params!$C$13)/(Params!$E$33-Params!$C$33))*($B460-Params!$C$33),$C460&gt;=Params!$E$17+((Params!$H$13-Params!$E$17)/(Params!$H$33-Params!$E$33))*($B460-Params!$E$33),$C460&lt;Params!$C$13+((Params!$D$9-Params!$C$13)/(Params!$D$33-Params!$C$33))*($B460-Params!$C$33),$C460&lt;Params!$D$9+((Params!$H$13-Params!$D$9)/(Params!$H$33-Params!$D$33))*($B460-Params!$D$33)),$O$2,"")</f>
        <v/>
      </c>
      <c r="P460" s="1" t="str">
        <f>IF(AND($C460&gt;=Params!$D$9+((Params!$H$13-Params!$D$9)/(Params!$H$33-Params!$D$33))*($B460-Params!$D$33),$C460&gt;=Params!$H$13+((Params!$K$9-Params!$H$13)/(Params!$K$33-Params!$H$33))*($B460-Params!$H$33),$C460&lt;Params!$D$9+((Params!$G$4-Params!$D$9)/(Params!$G$33-Params!$D$33))*($B460-Params!$D$33),$C460&lt;Params!$G$4+((Params!$K$9-Params!$G$4)/(Params!$K$33-Params!$G$33))*($B460-Params!$G$33)),$P$2,"")</f>
        <v/>
      </c>
      <c r="Q460" s="1" t="str">
        <f>IF(AND($C460&gt;=Params!$G$4+((Params!$K$9-Params!$G$4)/(Params!$K$33-Params!$G$33))*($B460-Params!$G$33),$C460&gt;Params!$K$9+((Params!$L$5-Params!$K$9)/(Params!$L$33-Params!$K$33))*($B460-Params!$K$33),$C460&lt;Params!$G$4+((Params!$L$5-Params!$G$4)/(Params!$L$33-Params!$G$33))*($B460-Params!$G$33)),$Q$2,"")</f>
        <v/>
      </c>
      <c r="R460" s="2" t="str">
        <f>IF(AND(OR($B460&lt;Params!$A$33,AND($B460&gt;=Params!$A$33,$B460&lt;Params!$C$33,$C460&gt;=Params!$A$18+((Params!$C$13-Params!$A$18)/(Params!$C$33-Params!$A$33))*($B460-Params!$A$33)),AND($B460&gt;=Params!$C$33,$B460&lt;Params!$D$33,$C460&gt;=Params!$C$13+((Params!$D$9-Params!$C$13)/(Params!$D$33-Params!$C$33))*($B460-Params!$C$33)),AND($B460&gt;=Params!$D$33,$C460&gt;=Params!$D$9+((Params!$G$4-Params!$D$9)/(Params!$G$33-Params!$D$33))*($B460-Params!$D$33))),$C460&lt;Params!$G$4,$B460&gt;0,$C460&gt;0),$R$2,"")</f>
        <v/>
      </c>
      <c r="S460" s="18" t="str">
        <f t="shared" si="7"/>
        <v>Basaltic TrachyAndesite</v>
      </c>
      <c r="T460" s="14" t="str">
        <f>IF(AND($S460&lt;&gt;$J$2,$S460&lt;&gt;$K$2,$S460&lt;&gt;$L$2),"",
IF($S460=$J$2,IF(Data!$C460&gt;=Data!$D460+2,"Hawaiite","Potassic Trachybasalt"),
IF($S460=$K$2,IF(Data!$C460&gt;=Data!$D460+2,"Mugearite","Shoshonite"),
IF($S460=$L$2,(IF(Data!$C460&gt;=Data!$D460+2,"Benmoreite","Latite")),""))))</f>
        <v>Shoshonite</v>
      </c>
    </row>
    <row r="461" spans="1:20" x14ac:dyDescent="0.2">
      <c r="A461" s="16" t="str">
        <f>Data!$A461</f>
        <v>Moore et al 1995a</v>
      </c>
      <c r="B461" s="27">
        <f>Data!$B461</f>
        <v>53.6</v>
      </c>
      <c r="C461" s="28">
        <f>Data!$C461+Data!$D461</f>
        <v>9.6</v>
      </c>
      <c r="D461" s="1" t="str">
        <f>IF(AND(AND($B461&gt;=Params!$A$33,$B461&lt;Params!$C$33),AND($C461&gt;=Params!$A$32,$C461&lt;Params!$A$26)),$D$2,"")</f>
        <v/>
      </c>
      <c r="E461" s="1" t="str">
        <f>IF(AND(AND($B461&gt;=Params!$C$33,$B461&lt;Params!$F$33),AND($C461&gt;=Params!$C$32,$C461&lt;Params!$C$22)),$E$2,"")</f>
        <v/>
      </c>
      <c r="F461" s="4" t="str">
        <f>IF(AND($B461&gt;=Params!$F$33,$B461&lt;Params!$J$33,$C461&lt;Params!$F$22+((Params!$J$20-Params!$F$22)/(Params!$J$33-Params!$F$33))*($B461-Params!$F$33)),$F$2,"")</f>
        <v/>
      </c>
      <c r="G461" s="4" t="str">
        <f>IF(AND($B461&gt;=Params!$J$33,$B461&lt;Params!$N$33,$C461&lt;Params!$J$20+((Params!$N$18-Params!$J$20)/(Params!$N$33-Params!$J$33))*($B461-Params!$J$33)),$G$2,"")</f>
        <v/>
      </c>
      <c r="H461" s="4" t="str">
        <f>IF(AND($B461&gt;=Params!$N$33,$C461&lt;Params!$N$18+((Params!$Q$16-Params!$N$18)/(Params!$Q$33-Params!$N$33))*($B461-Params!$N$33),C$3&lt;Params!$Q$16+((Params!$S$32-Params!$Q$16)/(Params!$S$33-Params!$Q$33))*($B461-Params!$Q$33)),$H$2,"")</f>
        <v/>
      </c>
      <c r="I461" s="12" t="str">
        <f>IF(AND($B461&gt;=Params!$Q$33,$C461&gt;=Params!$Q$16+((Params!$S$32-Params!$Q$16)/(Params!$S$33-Params!$Q$33))*($B461-Params!$Q$33)),$I$2,"")</f>
        <v/>
      </c>
      <c r="J461" s="1" t="str">
        <f>IF(AND($C461&gt;=Params!$C$22,$C461&lt;Params!$C$22+((Params!$E$17-Params!$C$22)/(Params!$E$33-Params!$C$33))*($B461-Params!$C$33),$C461&lt;Params!$E$17+((Params!$F$22-Params!$E$17)/(Params!$F$33-Params!$E$33))*($B461-Params!$E$33)),$J$2,"")</f>
        <v/>
      </c>
      <c r="K461" s="1" t="str">
        <f>IF(AND($C461&gt;=Params!$E$17+((Params!$F$22-Params!$E$17)/(Params!$F$33-Params!$E$33))*($B461-Params!$E$33),$C461&gt;=Params!$F$22+((Params!$J$20-Params!$F$22)/(Params!$J$33-Params!$F$33))*($B461-Params!$F$33),$C461&lt;Params!$E$17+((Params!$H$13-Params!$E$17)/(Params!$H$33-Params!$E$33))*($B461-Params!$E$33),$C461&lt;Params!$H$13+((Params!$J$20-Params!$H$13)/(Params!$J$33-Params!$H$33))*($B461-Params!$H$33)),$K$2,"")</f>
        <v/>
      </c>
      <c r="L461" s="1" t="str">
        <f>IF(AND($C461&gt;=Params!$H$13+((Params!$J$20-Params!$H$13)/(Params!$J$33-Params!$H$33))*($B461-Params!$H$33),$C461&gt;=Params!$J$20+((Params!$N$18-Params!$J$20)/(Params!$N$33-Params!$J$33))*($B461-Params!$J$33),$C461&lt;Params!$H$13+((Params!$K$9-Params!$H$13)/(Params!$K$33-Params!$H$33))*($B461-Params!$H$33),$C461&lt;Params!$K$9+((Params!$N$18-Params!$K$9)/(Params!$N$33-Params!$K$33))*($B461-Params!$K$33)),$L$2,"")</f>
        <v>TrachyAndesite</v>
      </c>
      <c r="M461" s="2" t="str">
        <f>IF(AND($C461&gt;=Params!$K$9+((Params!$N$18-Params!$K$9)/(Params!$N$33-Params!$K$33))*($B461-Params!$K$33),$C461&gt;=Params!$N$18+((Params!$Q$16-Params!$N$18)/(Params!$Q$33-Params!$N491))*($B461-Params!$Q$33),$C461&lt;Params!$K$9+((Params!$L$5-Params!$K$9)/(Params!$L$33-Params!$K$33))*($B461-Params!$K$33),$C461&lt;Params!$L$5+((Params!$Q$4-Params!$L$5)/(Params!$Q$33-Params!$L$33))*($B461-Params!$L$33),$B461&lt;Params!$Q$33),$M$2,"")</f>
        <v/>
      </c>
      <c r="N461" s="3" t="str">
        <f>IF(OR(AND($C461&gt;=Params!$A$26,$B461&gt;=Params!$A$33,$B461&lt;Params!$C$33,$C461&lt;Params!$A$18+((Params!$C$13-Params!$A$18)/(Params!$C$33-Params!$A$33))*($B461-Params!$A$33)),AND($B461&gt;=Params!$C$33,$C461&gt;Params!$C$22+((Params!$E$17-Params!$C$22)/(Params!$E$33-Params!$C$33))*($B461-Params!$C$33),$C461&lt;Params!$C$13+((Params!$E$17-Params!$C$13)/(Params!$E$33-Params!$C$33))*($B461-Params!$C$33))),$N$2,"")</f>
        <v/>
      </c>
      <c r="O461" s="1" t="str">
        <f>IF(AND($C461&gt;=Params!$C$13+((Params!$E$17-Params!$C$13)/(Params!$E$33-Params!$C$33))*($B461-Params!$C$33),$C461&gt;=Params!$E$17+((Params!$H$13-Params!$E$17)/(Params!$H$33-Params!$E$33))*($B461-Params!$E$33),$C461&lt;Params!$C$13+((Params!$D$9-Params!$C$13)/(Params!$D$33-Params!$C$33))*($B461-Params!$C$33),$C461&lt;Params!$D$9+((Params!$H$13-Params!$D$9)/(Params!$H$33-Params!$D$33))*($B461-Params!$D$33)),$O$2,"")</f>
        <v/>
      </c>
      <c r="P461" s="1" t="str">
        <f>IF(AND($C461&gt;=Params!$D$9+((Params!$H$13-Params!$D$9)/(Params!$H$33-Params!$D$33))*($B461-Params!$D$33),$C461&gt;=Params!$H$13+((Params!$K$9-Params!$H$13)/(Params!$K$33-Params!$H$33))*($B461-Params!$H$33),$C461&lt;Params!$D$9+((Params!$G$4-Params!$D$9)/(Params!$G$33-Params!$D$33))*($B461-Params!$D$33),$C461&lt;Params!$G$4+((Params!$K$9-Params!$G$4)/(Params!$K$33-Params!$G$33))*($B461-Params!$G$33)),$P$2,"")</f>
        <v/>
      </c>
      <c r="Q461" s="1" t="str">
        <f>IF(AND($C461&gt;=Params!$G$4+((Params!$K$9-Params!$G$4)/(Params!$K$33-Params!$G$33))*($B461-Params!$G$33),$C461&gt;Params!$K$9+((Params!$L$5-Params!$K$9)/(Params!$L$33-Params!$K$33))*($B461-Params!$K$33),$C461&lt;Params!$G$4+((Params!$L$5-Params!$G$4)/(Params!$L$33-Params!$G$33))*($B461-Params!$G$33)),$Q$2,"")</f>
        <v/>
      </c>
      <c r="R461" s="2" t="str">
        <f>IF(AND(OR($B461&lt;Params!$A$33,AND($B461&gt;=Params!$A$33,$B461&lt;Params!$C$33,$C461&gt;=Params!$A$18+((Params!$C$13-Params!$A$18)/(Params!$C$33-Params!$A$33))*($B461-Params!$A$33)),AND($B461&gt;=Params!$C$33,$B461&lt;Params!$D$33,$C461&gt;=Params!$C$13+((Params!$D$9-Params!$C$13)/(Params!$D$33-Params!$C$33))*($B461-Params!$C$33)),AND($B461&gt;=Params!$D$33,$C461&gt;=Params!$D$9+((Params!$G$4-Params!$D$9)/(Params!$G$33-Params!$D$33))*($B461-Params!$D$33))),$C461&lt;Params!$G$4,$B461&gt;0,$C461&gt;0),$R$2,"")</f>
        <v/>
      </c>
      <c r="S461" s="18" t="str">
        <f t="shared" si="7"/>
        <v>TrachyAndesite</v>
      </c>
      <c r="T461" s="14" t="str">
        <f>IF(AND($S461&lt;&gt;$J$2,$S461&lt;&gt;$K$2,$S461&lt;&gt;$L$2),"",
IF($S461=$J$2,IF(Data!$C461&gt;=Data!$D461+2,"Hawaiite","Potassic Trachybasalt"),
IF($S461=$K$2,IF(Data!$C461&gt;=Data!$D461+2,"Mugearite","Shoshonite"),
IF($S461=$L$2,(IF(Data!$C461&gt;=Data!$D461+2,"Benmoreite","Latite")),""))))</f>
        <v>Latite</v>
      </c>
    </row>
    <row r="462" spans="1:20" x14ac:dyDescent="0.2">
      <c r="A462" s="16" t="str">
        <f>Data!$A462</f>
        <v>Moore et al 1995a</v>
      </c>
      <c r="B462" s="27">
        <f>Data!$B462</f>
        <v>53.6</v>
      </c>
      <c r="C462" s="28">
        <f>Data!$C462+Data!$D462</f>
        <v>9.6</v>
      </c>
      <c r="D462" s="1" t="str">
        <f>IF(AND(AND($B462&gt;=Params!$A$33,$B462&lt;Params!$C$33),AND($C462&gt;=Params!$A$32,$C462&lt;Params!$A$26)),$D$2,"")</f>
        <v/>
      </c>
      <c r="E462" s="1" t="str">
        <f>IF(AND(AND($B462&gt;=Params!$C$33,$B462&lt;Params!$F$33),AND($C462&gt;=Params!$C$32,$C462&lt;Params!$C$22)),$E$2,"")</f>
        <v/>
      </c>
      <c r="F462" s="4" t="str">
        <f>IF(AND($B462&gt;=Params!$F$33,$B462&lt;Params!$J$33,$C462&lt;Params!$F$22+((Params!$J$20-Params!$F$22)/(Params!$J$33-Params!$F$33))*($B462-Params!$F$33)),$F$2,"")</f>
        <v/>
      </c>
      <c r="G462" s="4" t="str">
        <f>IF(AND($B462&gt;=Params!$J$33,$B462&lt;Params!$N$33,$C462&lt;Params!$J$20+((Params!$N$18-Params!$J$20)/(Params!$N$33-Params!$J$33))*($B462-Params!$J$33)),$G$2,"")</f>
        <v/>
      </c>
      <c r="H462" s="4" t="str">
        <f>IF(AND($B462&gt;=Params!$N$33,$C462&lt;Params!$N$18+((Params!$Q$16-Params!$N$18)/(Params!$Q$33-Params!$N$33))*($B462-Params!$N$33),C$3&lt;Params!$Q$16+((Params!$S$32-Params!$Q$16)/(Params!$S$33-Params!$Q$33))*($B462-Params!$Q$33)),$H$2,"")</f>
        <v/>
      </c>
      <c r="I462" s="12" t="str">
        <f>IF(AND($B462&gt;=Params!$Q$33,$C462&gt;=Params!$Q$16+((Params!$S$32-Params!$Q$16)/(Params!$S$33-Params!$Q$33))*($B462-Params!$Q$33)),$I$2,"")</f>
        <v/>
      </c>
      <c r="J462" s="1" t="str">
        <f>IF(AND($C462&gt;=Params!$C$22,$C462&lt;Params!$C$22+((Params!$E$17-Params!$C$22)/(Params!$E$33-Params!$C$33))*($B462-Params!$C$33),$C462&lt;Params!$E$17+((Params!$F$22-Params!$E$17)/(Params!$F$33-Params!$E$33))*($B462-Params!$E$33)),$J$2,"")</f>
        <v/>
      </c>
      <c r="K462" s="1" t="str">
        <f>IF(AND($C462&gt;=Params!$E$17+((Params!$F$22-Params!$E$17)/(Params!$F$33-Params!$E$33))*($B462-Params!$E$33),$C462&gt;=Params!$F$22+((Params!$J$20-Params!$F$22)/(Params!$J$33-Params!$F$33))*($B462-Params!$F$33),$C462&lt;Params!$E$17+((Params!$H$13-Params!$E$17)/(Params!$H$33-Params!$E$33))*($B462-Params!$E$33),$C462&lt;Params!$H$13+((Params!$J$20-Params!$H$13)/(Params!$J$33-Params!$H$33))*($B462-Params!$H$33)),$K$2,"")</f>
        <v/>
      </c>
      <c r="L462" s="1" t="str">
        <f>IF(AND($C462&gt;=Params!$H$13+((Params!$J$20-Params!$H$13)/(Params!$J$33-Params!$H$33))*($B462-Params!$H$33),$C462&gt;=Params!$J$20+((Params!$N$18-Params!$J$20)/(Params!$N$33-Params!$J$33))*($B462-Params!$J$33),$C462&lt;Params!$H$13+((Params!$K$9-Params!$H$13)/(Params!$K$33-Params!$H$33))*($B462-Params!$H$33),$C462&lt;Params!$K$9+((Params!$N$18-Params!$K$9)/(Params!$N$33-Params!$K$33))*($B462-Params!$K$33)),$L$2,"")</f>
        <v>TrachyAndesite</v>
      </c>
      <c r="M462" s="2" t="str">
        <f>IF(AND($C462&gt;=Params!$K$9+((Params!$N$18-Params!$K$9)/(Params!$N$33-Params!$K$33))*($B462-Params!$K$33),$C462&gt;=Params!$N$18+((Params!$Q$16-Params!$N$18)/(Params!$Q$33-Params!$N492))*($B462-Params!$Q$33),$C462&lt;Params!$K$9+((Params!$L$5-Params!$K$9)/(Params!$L$33-Params!$K$33))*($B462-Params!$K$33),$C462&lt;Params!$L$5+((Params!$Q$4-Params!$L$5)/(Params!$Q$33-Params!$L$33))*($B462-Params!$L$33),$B462&lt;Params!$Q$33),$M$2,"")</f>
        <v/>
      </c>
      <c r="N462" s="3" t="str">
        <f>IF(OR(AND($C462&gt;=Params!$A$26,$B462&gt;=Params!$A$33,$B462&lt;Params!$C$33,$C462&lt;Params!$A$18+((Params!$C$13-Params!$A$18)/(Params!$C$33-Params!$A$33))*($B462-Params!$A$33)),AND($B462&gt;=Params!$C$33,$C462&gt;Params!$C$22+((Params!$E$17-Params!$C$22)/(Params!$E$33-Params!$C$33))*($B462-Params!$C$33),$C462&lt;Params!$C$13+((Params!$E$17-Params!$C$13)/(Params!$E$33-Params!$C$33))*($B462-Params!$C$33))),$N$2,"")</f>
        <v/>
      </c>
      <c r="O462" s="1" t="str">
        <f>IF(AND($C462&gt;=Params!$C$13+((Params!$E$17-Params!$C$13)/(Params!$E$33-Params!$C$33))*($B462-Params!$C$33),$C462&gt;=Params!$E$17+((Params!$H$13-Params!$E$17)/(Params!$H$33-Params!$E$33))*($B462-Params!$E$33),$C462&lt;Params!$C$13+((Params!$D$9-Params!$C$13)/(Params!$D$33-Params!$C$33))*($B462-Params!$C$33),$C462&lt;Params!$D$9+((Params!$H$13-Params!$D$9)/(Params!$H$33-Params!$D$33))*($B462-Params!$D$33)),$O$2,"")</f>
        <v/>
      </c>
      <c r="P462" s="1" t="str">
        <f>IF(AND($C462&gt;=Params!$D$9+((Params!$H$13-Params!$D$9)/(Params!$H$33-Params!$D$33))*($B462-Params!$D$33),$C462&gt;=Params!$H$13+((Params!$K$9-Params!$H$13)/(Params!$K$33-Params!$H$33))*($B462-Params!$H$33),$C462&lt;Params!$D$9+((Params!$G$4-Params!$D$9)/(Params!$G$33-Params!$D$33))*($B462-Params!$D$33),$C462&lt;Params!$G$4+((Params!$K$9-Params!$G$4)/(Params!$K$33-Params!$G$33))*($B462-Params!$G$33)),$P$2,"")</f>
        <v/>
      </c>
      <c r="Q462" s="1" t="str">
        <f>IF(AND($C462&gt;=Params!$G$4+((Params!$K$9-Params!$G$4)/(Params!$K$33-Params!$G$33))*($B462-Params!$G$33),$C462&gt;Params!$K$9+((Params!$L$5-Params!$K$9)/(Params!$L$33-Params!$K$33))*($B462-Params!$K$33),$C462&lt;Params!$G$4+((Params!$L$5-Params!$G$4)/(Params!$L$33-Params!$G$33))*($B462-Params!$G$33)),$Q$2,"")</f>
        <v/>
      </c>
      <c r="R462" s="2" t="str">
        <f>IF(AND(OR($B462&lt;Params!$A$33,AND($B462&gt;=Params!$A$33,$B462&lt;Params!$C$33,$C462&gt;=Params!$A$18+((Params!$C$13-Params!$A$18)/(Params!$C$33-Params!$A$33))*($B462-Params!$A$33)),AND($B462&gt;=Params!$C$33,$B462&lt;Params!$D$33,$C462&gt;=Params!$C$13+((Params!$D$9-Params!$C$13)/(Params!$D$33-Params!$C$33))*($B462-Params!$C$33)),AND($B462&gt;=Params!$D$33,$C462&gt;=Params!$D$9+((Params!$G$4-Params!$D$9)/(Params!$G$33-Params!$D$33))*($B462-Params!$D$33))),$C462&lt;Params!$G$4,$B462&gt;0,$C462&gt;0),$R$2,"")</f>
        <v/>
      </c>
      <c r="S462" s="18" t="str">
        <f t="shared" si="7"/>
        <v>TrachyAndesite</v>
      </c>
      <c r="T462" s="14" t="str">
        <f>IF(AND($S462&lt;&gt;$J$2,$S462&lt;&gt;$K$2,$S462&lt;&gt;$L$2),"",
IF($S462=$J$2,IF(Data!$C462&gt;=Data!$D462+2,"Hawaiite","Potassic Trachybasalt"),
IF($S462=$K$2,IF(Data!$C462&gt;=Data!$D462+2,"Mugearite","Shoshonite"),
IF($S462=$L$2,(IF(Data!$C462&gt;=Data!$D462+2,"Benmoreite","Latite")),""))))</f>
        <v>Latite</v>
      </c>
    </row>
    <row r="463" spans="1:20" x14ac:dyDescent="0.2">
      <c r="A463" s="16" t="str">
        <f>Data!$A463</f>
        <v>SAT-M49-2*</v>
      </c>
      <c r="B463" s="27">
        <f>Data!$B463</f>
        <v>53.6</v>
      </c>
      <c r="C463" s="28">
        <f>Data!$C463+Data!$D463</f>
        <v>9.6</v>
      </c>
      <c r="D463" s="1" t="str">
        <f>IF(AND(AND($B463&gt;=Params!$A$33,$B463&lt;Params!$C$33),AND($C463&gt;=Params!$A$32,$C463&lt;Params!$A$26)),$D$2,"")</f>
        <v/>
      </c>
      <c r="E463" s="1" t="str">
        <f>IF(AND(AND($B463&gt;=Params!$C$33,$B463&lt;Params!$F$33),AND($C463&gt;=Params!$C$32,$C463&lt;Params!$C$22)),$E$2,"")</f>
        <v/>
      </c>
      <c r="F463" s="4" t="str">
        <f>IF(AND($B463&gt;=Params!$F$33,$B463&lt;Params!$J$33,$C463&lt;Params!$F$22+((Params!$J$20-Params!$F$22)/(Params!$J$33-Params!$F$33))*($B463-Params!$F$33)),$F$2,"")</f>
        <v/>
      </c>
      <c r="G463" s="4" t="str">
        <f>IF(AND($B463&gt;=Params!$J$33,$B463&lt;Params!$N$33,$C463&lt;Params!$J$20+((Params!$N$18-Params!$J$20)/(Params!$N$33-Params!$J$33))*($B463-Params!$J$33)),$G$2,"")</f>
        <v/>
      </c>
      <c r="H463" s="4" t="str">
        <f>IF(AND($B463&gt;=Params!$N$33,$C463&lt;Params!$N$18+((Params!$Q$16-Params!$N$18)/(Params!$Q$33-Params!$N$33))*($B463-Params!$N$33),C$3&lt;Params!$Q$16+((Params!$S$32-Params!$Q$16)/(Params!$S$33-Params!$Q$33))*($B463-Params!$Q$33)),$H$2,"")</f>
        <v/>
      </c>
      <c r="I463" s="12" t="str">
        <f>IF(AND($B463&gt;=Params!$Q$33,$C463&gt;=Params!$Q$16+((Params!$S$32-Params!$Q$16)/(Params!$S$33-Params!$Q$33))*($B463-Params!$Q$33)),$I$2,"")</f>
        <v/>
      </c>
      <c r="J463" s="1" t="str">
        <f>IF(AND($C463&gt;=Params!$C$22,$C463&lt;Params!$C$22+((Params!$E$17-Params!$C$22)/(Params!$E$33-Params!$C$33))*($B463-Params!$C$33),$C463&lt;Params!$E$17+((Params!$F$22-Params!$E$17)/(Params!$F$33-Params!$E$33))*($B463-Params!$E$33)),$J$2,"")</f>
        <v/>
      </c>
      <c r="K463" s="1" t="str">
        <f>IF(AND($C463&gt;=Params!$E$17+((Params!$F$22-Params!$E$17)/(Params!$F$33-Params!$E$33))*($B463-Params!$E$33),$C463&gt;=Params!$F$22+((Params!$J$20-Params!$F$22)/(Params!$J$33-Params!$F$33))*($B463-Params!$F$33),$C463&lt;Params!$E$17+((Params!$H$13-Params!$E$17)/(Params!$H$33-Params!$E$33))*($B463-Params!$E$33),$C463&lt;Params!$H$13+((Params!$J$20-Params!$H$13)/(Params!$J$33-Params!$H$33))*($B463-Params!$H$33)),$K$2,"")</f>
        <v/>
      </c>
      <c r="L463" s="1" t="str">
        <f>IF(AND($C463&gt;=Params!$H$13+((Params!$J$20-Params!$H$13)/(Params!$J$33-Params!$H$33))*($B463-Params!$H$33),$C463&gt;=Params!$J$20+((Params!$N$18-Params!$J$20)/(Params!$N$33-Params!$J$33))*($B463-Params!$J$33),$C463&lt;Params!$H$13+((Params!$K$9-Params!$H$13)/(Params!$K$33-Params!$H$33))*($B463-Params!$H$33),$C463&lt;Params!$K$9+((Params!$N$18-Params!$K$9)/(Params!$N$33-Params!$K$33))*($B463-Params!$K$33)),$L$2,"")</f>
        <v>TrachyAndesite</v>
      </c>
      <c r="M463" s="2" t="str">
        <f>IF(AND($C463&gt;=Params!$K$9+((Params!$N$18-Params!$K$9)/(Params!$N$33-Params!$K$33))*($B463-Params!$K$33),$C463&gt;=Params!$N$18+((Params!$Q$16-Params!$N$18)/(Params!$Q$33-Params!$N493))*($B463-Params!$Q$33),$C463&lt;Params!$K$9+((Params!$L$5-Params!$K$9)/(Params!$L$33-Params!$K$33))*($B463-Params!$K$33),$C463&lt;Params!$L$5+((Params!$Q$4-Params!$L$5)/(Params!$Q$33-Params!$L$33))*($B463-Params!$L$33),$B463&lt;Params!$Q$33),$M$2,"")</f>
        <v/>
      </c>
      <c r="N463" s="3" t="str">
        <f>IF(OR(AND($C463&gt;=Params!$A$26,$B463&gt;=Params!$A$33,$B463&lt;Params!$C$33,$C463&lt;Params!$A$18+((Params!$C$13-Params!$A$18)/(Params!$C$33-Params!$A$33))*($B463-Params!$A$33)),AND($B463&gt;=Params!$C$33,$C463&gt;Params!$C$22+((Params!$E$17-Params!$C$22)/(Params!$E$33-Params!$C$33))*($B463-Params!$C$33),$C463&lt;Params!$C$13+((Params!$E$17-Params!$C$13)/(Params!$E$33-Params!$C$33))*($B463-Params!$C$33))),$N$2,"")</f>
        <v/>
      </c>
      <c r="O463" s="1" t="str">
        <f>IF(AND($C463&gt;=Params!$C$13+((Params!$E$17-Params!$C$13)/(Params!$E$33-Params!$C$33))*($B463-Params!$C$33),$C463&gt;=Params!$E$17+((Params!$H$13-Params!$E$17)/(Params!$H$33-Params!$E$33))*($B463-Params!$E$33),$C463&lt;Params!$C$13+((Params!$D$9-Params!$C$13)/(Params!$D$33-Params!$C$33))*($B463-Params!$C$33),$C463&lt;Params!$D$9+((Params!$H$13-Params!$D$9)/(Params!$H$33-Params!$D$33))*($B463-Params!$D$33)),$O$2,"")</f>
        <v/>
      </c>
      <c r="P463" s="1" t="str">
        <f>IF(AND($C463&gt;=Params!$D$9+((Params!$H$13-Params!$D$9)/(Params!$H$33-Params!$D$33))*($B463-Params!$D$33),$C463&gt;=Params!$H$13+((Params!$K$9-Params!$H$13)/(Params!$K$33-Params!$H$33))*($B463-Params!$H$33),$C463&lt;Params!$D$9+((Params!$G$4-Params!$D$9)/(Params!$G$33-Params!$D$33))*($B463-Params!$D$33),$C463&lt;Params!$G$4+((Params!$K$9-Params!$G$4)/(Params!$K$33-Params!$G$33))*($B463-Params!$G$33)),$P$2,"")</f>
        <v/>
      </c>
      <c r="Q463" s="1" t="str">
        <f>IF(AND($C463&gt;=Params!$G$4+((Params!$K$9-Params!$G$4)/(Params!$K$33-Params!$G$33))*($B463-Params!$G$33),$C463&gt;Params!$K$9+((Params!$L$5-Params!$K$9)/(Params!$L$33-Params!$K$33))*($B463-Params!$K$33),$C463&lt;Params!$G$4+((Params!$L$5-Params!$G$4)/(Params!$L$33-Params!$G$33))*($B463-Params!$G$33)),$Q$2,"")</f>
        <v/>
      </c>
      <c r="R463" s="2" t="str">
        <f>IF(AND(OR($B463&lt;Params!$A$33,AND($B463&gt;=Params!$A$33,$B463&lt;Params!$C$33,$C463&gt;=Params!$A$18+((Params!$C$13-Params!$A$18)/(Params!$C$33-Params!$A$33))*($B463-Params!$A$33)),AND($B463&gt;=Params!$C$33,$B463&lt;Params!$D$33,$C463&gt;=Params!$C$13+((Params!$D$9-Params!$C$13)/(Params!$D$33-Params!$C$33))*($B463-Params!$C$33)),AND($B463&gt;=Params!$D$33,$C463&gt;=Params!$D$9+((Params!$G$4-Params!$D$9)/(Params!$G$33-Params!$D$33))*($B463-Params!$D$33))),$C463&lt;Params!$G$4,$B463&gt;0,$C463&gt;0),$R$2,"")</f>
        <v/>
      </c>
      <c r="S463" s="18" t="str">
        <f t="shared" si="7"/>
        <v>TrachyAndesite</v>
      </c>
      <c r="T463" s="14" t="str">
        <f>IF(AND($S463&lt;&gt;$J$2,$S463&lt;&gt;$K$2,$S463&lt;&gt;$L$2),"",
IF($S463=$J$2,IF(Data!$C463&gt;=Data!$D463+2,"Hawaiite","Potassic Trachybasalt"),
IF($S463=$K$2,IF(Data!$C463&gt;=Data!$D463+2,"Mugearite","Shoshonite"),
IF($S463=$L$2,(IF(Data!$C463&gt;=Data!$D463+2,"Benmoreite","Latite")),""))))</f>
        <v>Latite</v>
      </c>
    </row>
    <row r="464" spans="1:20" x14ac:dyDescent="0.2">
      <c r="A464" s="16" t="str">
        <f>Data!$A464</f>
        <v>SAT-M49-3*</v>
      </c>
      <c r="B464" s="27">
        <f>Data!$B464</f>
        <v>53.6</v>
      </c>
      <c r="C464" s="28">
        <f>Data!$C464+Data!$D464</f>
        <v>9.6</v>
      </c>
      <c r="D464" s="1" t="str">
        <f>IF(AND(AND($B464&gt;=Params!$A$33,$B464&lt;Params!$C$33),AND($C464&gt;=Params!$A$32,$C464&lt;Params!$A$26)),$D$2,"")</f>
        <v/>
      </c>
      <c r="E464" s="1" t="str">
        <f>IF(AND(AND($B464&gt;=Params!$C$33,$B464&lt;Params!$F$33),AND($C464&gt;=Params!$C$32,$C464&lt;Params!$C$22)),$E$2,"")</f>
        <v/>
      </c>
      <c r="F464" s="4" t="str">
        <f>IF(AND($B464&gt;=Params!$F$33,$B464&lt;Params!$J$33,$C464&lt;Params!$F$22+((Params!$J$20-Params!$F$22)/(Params!$J$33-Params!$F$33))*($B464-Params!$F$33)),$F$2,"")</f>
        <v/>
      </c>
      <c r="G464" s="4" t="str">
        <f>IF(AND($B464&gt;=Params!$J$33,$B464&lt;Params!$N$33,$C464&lt;Params!$J$20+((Params!$N$18-Params!$J$20)/(Params!$N$33-Params!$J$33))*($B464-Params!$J$33)),$G$2,"")</f>
        <v/>
      </c>
      <c r="H464" s="4" t="str">
        <f>IF(AND($B464&gt;=Params!$N$33,$C464&lt;Params!$N$18+((Params!$Q$16-Params!$N$18)/(Params!$Q$33-Params!$N$33))*($B464-Params!$N$33),C$3&lt;Params!$Q$16+((Params!$S$32-Params!$Q$16)/(Params!$S$33-Params!$Q$33))*($B464-Params!$Q$33)),$H$2,"")</f>
        <v/>
      </c>
      <c r="I464" s="12" t="str">
        <f>IF(AND($B464&gt;=Params!$Q$33,$C464&gt;=Params!$Q$16+((Params!$S$32-Params!$Q$16)/(Params!$S$33-Params!$Q$33))*($B464-Params!$Q$33)),$I$2,"")</f>
        <v/>
      </c>
      <c r="J464" s="1" t="str">
        <f>IF(AND($C464&gt;=Params!$C$22,$C464&lt;Params!$C$22+((Params!$E$17-Params!$C$22)/(Params!$E$33-Params!$C$33))*($B464-Params!$C$33),$C464&lt;Params!$E$17+((Params!$F$22-Params!$E$17)/(Params!$F$33-Params!$E$33))*($B464-Params!$E$33)),$J$2,"")</f>
        <v/>
      </c>
      <c r="K464" s="1" t="str">
        <f>IF(AND($C464&gt;=Params!$E$17+((Params!$F$22-Params!$E$17)/(Params!$F$33-Params!$E$33))*($B464-Params!$E$33),$C464&gt;=Params!$F$22+((Params!$J$20-Params!$F$22)/(Params!$J$33-Params!$F$33))*($B464-Params!$F$33),$C464&lt;Params!$E$17+((Params!$H$13-Params!$E$17)/(Params!$H$33-Params!$E$33))*($B464-Params!$E$33),$C464&lt;Params!$H$13+((Params!$J$20-Params!$H$13)/(Params!$J$33-Params!$H$33))*($B464-Params!$H$33)),$K$2,"")</f>
        <v/>
      </c>
      <c r="L464" s="1" t="str">
        <f>IF(AND($C464&gt;=Params!$H$13+((Params!$J$20-Params!$H$13)/(Params!$J$33-Params!$H$33))*($B464-Params!$H$33),$C464&gt;=Params!$J$20+((Params!$N$18-Params!$J$20)/(Params!$N$33-Params!$J$33))*($B464-Params!$J$33),$C464&lt;Params!$H$13+((Params!$K$9-Params!$H$13)/(Params!$K$33-Params!$H$33))*($B464-Params!$H$33),$C464&lt;Params!$K$9+((Params!$N$18-Params!$K$9)/(Params!$N$33-Params!$K$33))*($B464-Params!$K$33)),$L$2,"")</f>
        <v>TrachyAndesite</v>
      </c>
      <c r="M464" s="2" t="str">
        <f>IF(AND($C464&gt;=Params!$K$9+((Params!$N$18-Params!$K$9)/(Params!$N$33-Params!$K$33))*($B464-Params!$K$33),$C464&gt;=Params!$N$18+((Params!$Q$16-Params!$N$18)/(Params!$Q$33-Params!$N494))*($B464-Params!$Q$33),$C464&lt;Params!$K$9+((Params!$L$5-Params!$K$9)/(Params!$L$33-Params!$K$33))*($B464-Params!$K$33),$C464&lt;Params!$L$5+((Params!$Q$4-Params!$L$5)/(Params!$Q$33-Params!$L$33))*($B464-Params!$L$33),$B464&lt;Params!$Q$33),$M$2,"")</f>
        <v/>
      </c>
      <c r="N464" s="3" t="str">
        <f>IF(OR(AND($C464&gt;=Params!$A$26,$B464&gt;=Params!$A$33,$B464&lt;Params!$C$33,$C464&lt;Params!$A$18+((Params!$C$13-Params!$A$18)/(Params!$C$33-Params!$A$33))*($B464-Params!$A$33)),AND($B464&gt;=Params!$C$33,$C464&gt;Params!$C$22+((Params!$E$17-Params!$C$22)/(Params!$E$33-Params!$C$33))*($B464-Params!$C$33),$C464&lt;Params!$C$13+((Params!$E$17-Params!$C$13)/(Params!$E$33-Params!$C$33))*($B464-Params!$C$33))),$N$2,"")</f>
        <v/>
      </c>
      <c r="O464" s="1" t="str">
        <f>IF(AND($C464&gt;=Params!$C$13+((Params!$E$17-Params!$C$13)/(Params!$E$33-Params!$C$33))*($B464-Params!$C$33),$C464&gt;=Params!$E$17+((Params!$H$13-Params!$E$17)/(Params!$H$33-Params!$E$33))*($B464-Params!$E$33),$C464&lt;Params!$C$13+((Params!$D$9-Params!$C$13)/(Params!$D$33-Params!$C$33))*($B464-Params!$C$33),$C464&lt;Params!$D$9+((Params!$H$13-Params!$D$9)/(Params!$H$33-Params!$D$33))*($B464-Params!$D$33)),$O$2,"")</f>
        <v/>
      </c>
      <c r="P464" s="1" t="str">
        <f>IF(AND($C464&gt;=Params!$D$9+((Params!$H$13-Params!$D$9)/(Params!$H$33-Params!$D$33))*($B464-Params!$D$33),$C464&gt;=Params!$H$13+((Params!$K$9-Params!$H$13)/(Params!$K$33-Params!$H$33))*($B464-Params!$H$33),$C464&lt;Params!$D$9+((Params!$G$4-Params!$D$9)/(Params!$G$33-Params!$D$33))*($B464-Params!$D$33),$C464&lt;Params!$G$4+((Params!$K$9-Params!$G$4)/(Params!$K$33-Params!$G$33))*($B464-Params!$G$33)),$P$2,"")</f>
        <v/>
      </c>
      <c r="Q464" s="1" t="str">
        <f>IF(AND($C464&gt;=Params!$G$4+((Params!$K$9-Params!$G$4)/(Params!$K$33-Params!$G$33))*($B464-Params!$G$33),$C464&gt;Params!$K$9+((Params!$L$5-Params!$K$9)/(Params!$L$33-Params!$K$33))*($B464-Params!$K$33),$C464&lt;Params!$G$4+((Params!$L$5-Params!$G$4)/(Params!$L$33-Params!$G$33))*($B464-Params!$G$33)),$Q$2,"")</f>
        <v/>
      </c>
      <c r="R464" s="2" t="str">
        <f>IF(AND(OR($B464&lt;Params!$A$33,AND($B464&gt;=Params!$A$33,$B464&lt;Params!$C$33,$C464&gt;=Params!$A$18+((Params!$C$13-Params!$A$18)/(Params!$C$33-Params!$A$33))*($B464-Params!$A$33)),AND($B464&gt;=Params!$C$33,$B464&lt;Params!$D$33,$C464&gt;=Params!$C$13+((Params!$D$9-Params!$C$13)/(Params!$D$33-Params!$C$33))*($B464-Params!$C$33)),AND($B464&gt;=Params!$D$33,$C464&gt;=Params!$D$9+((Params!$G$4-Params!$D$9)/(Params!$G$33-Params!$D$33))*($B464-Params!$D$33))),$C464&lt;Params!$G$4,$B464&gt;0,$C464&gt;0),$R$2,"")</f>
        <v/>
      </c>
      <c r="S464" s="18" t="str">
        <f t="shared" si="7"/>
        <v>TrachyAndesite</v>
      </c>
      <c r="T464" s="14" t="str">
        <f>IF(AND($S464&lt;&gt;$J$2,$S464&lt;&gt;$K$2,$S464&lt;&gt;$L$2),"",
IF($S464=$J$2,IF(Data!$C464&gt;=Data!$D464+2,"Hawaiite","Potassic Trachybasalt"),
IF($S464=$K$2,IF(Data!$C464&gt;=Data!$D464+2,"Mugearite","Shoshonite"),
IF($S464=$L$2,(IF(Data!$C464&gt;=Data!$D464+2,"Benmoreite","Latite")),""))))</f>
        <v>Latite</v>
      </c>
    </row>
    <row r="465" spans="1:20" x14ac:dyDescent="0.2">
      <c r="A465" s="16" t="str">
        <f>Data!$A465</f>
        <v>T2788</v>
      </c>
      <c r="B465" s="27">
        <f>Data!$B465</f>
        <v>53.697790640137008</v>
      </c>
      <c r="C465" s="28">
        <f>Data!$C465+Data!$D465</f>
        <v>0.97523785817891528</v>
      </c>
      <c r="D465" s="1" t="str">
        <f>IF(AND(AND($B465&gt;=Params!$A$33,$B465&lt;Params!$C$33),AND($C465&gt;=Params!$A$32,$C465&lt;Params!$A$26)),$D$2,"")</f>
        <v/>
      </c>
      <c r="E465" s="1" t="str">
        <f>IF(AND(AND($B465&gt;=Params!$C$33,$B465&lt;Params!$F$33),AND($C465&gt;=Params!$C$32,$C465&lt;Params!$C$22)),$E$2,"")</f>
        <v/>
      </c>
      <c r="F465" s="4" t="str">
        <f>IF(AND($B465&gt;=Params!$F$33,$B465&lt;Params!$J$33,$C465&lt;Params!$F$22+((Params!$J$20-Params!$F$22)/(Params!$J$33-Params!$F$33))*($B465-Params!$F$33)),$F$2,"")</f>
        <v>Basaltic Andesite</v>
      </c>
      <c r="G465" s="4" t="str">
        <f>IF(AND($B465&gt;=Params!$J$33,$B465&lt;Params!$N$33,$C465&lt;Params!$J$20+((Params!$N$18-Params!$J$20)/(Params!$N$33-Params!$J$33))*($B465-Params!$J$33)),$G$2,"")</f>
        <v/>
      </c>
      <c r="H465" s="4" t="str">
        <f>IF(AND($B465&gt;=Params!$N$33,$C465&lt;Params!$N$18+((Params!$Q$16-Params!$N$18)/(Params!$Q$33-Params!$N$33))*($B465-Params!$N$33),C$3&lt;Params!$Q$16+((Params!$S$32-Params!$Q$16)/(Params!$S$33-Params!$Q$33))*($B465-Params!$Q$33)),$H$2,"")</f>
        <v/>
      </c>
      <c r="I465" s="12" t="str">
        <f>IF(AND($B465&gt;=Params!$Q$33,$C465&gt;=Params!$Q$16+((Params!$S$32-Params!$Q$16)/(Params!$S$33-Params!$Q$33))*($B465-Params!$Q$33)),$I$2,"")</f>
        <v/>
      </c>
      <c r="J465" s="1" t="str">
        <f>IF(AND($C465&gt;=Params!$C$22,$C465&lt;Params!$C$22+((Params!$E$17-Params!$C$22)/(Params!$E$33-Params!$C$33))*($B465-Params!$C$33),$C465&lt;Params!$E$17+((Params!$F$22-Params!$E$17)/(Params!$F$33-Params!$E$33))*($B465-Params!$E$33)),$J$2,"")</f>
        <v/>
      </c>
      <c r="K465" s="1" t="str">
        <f>IF(AND($C465&gt;=Params!$E$17+((Params!$F$22-Params!$E$17)/(Params!$F$33-Params!$E$33))*($B465-Params!$E$33),$C465&gt;=Params!$F$22+((Params!$J$20-Params!$F$22)/(Params!$J$33-Params!$F$33))*($B465-Params!$F$33),$C465&lt;Params!$E$17+((Params!$H$13-Params!$E$17)/(Params!$H$33-Params!$E$33))*($B465-Params!$E$33),$C465&lt;Params!$H$13+((Params!$J$20-Params!$H$13)/(Params!$J$33-Params!$H$33))*($B465-Params!$H$33)),$K$2,"")</f>
        <v/>
      </c>
      <c r="L465" s="1" t="str">
        <f>IF(AND($C465&gt;=Params!$H$13+((Params!$J$20-Params!$H$13)/(Params!$J$33-Params!$H$33))*($B465-Params!$H$33),$C465&gt;=Params!$J$20+((Params!$N$18-Params!$J$20)/(Params!$N$33-Params!$J$33))*($B465-Params!$J$33),$C465&lt;Params!$H$13+((Params!$K$9-Params!$H$13)/(Params!$K$33-Params!$H$33))*($B465-Params!$H$33),$C465&lt;Params!$K$9+((Params!$N$18-Params!$K$9)/(Params!$N$33-Params!$K$33))*($B465-Params!$K$33)),$L$2,"")</f>
        <v/>
      </c>
      <c r="M465" s="2" t="str">
        <f>IF(AND($C465&gt;=Params!$K$9+((Params!$N$18-Params!$K$9)/(Params!$N$33-Params!$K$33))*($B465-Params!$K$33),$C465&gt;=Params!$N$18+((Params!$Q$16-Params!$N$18)/(Params!$Q$33-Params!$N495))*($B465-Params!$Q$33),$C465&lt;Params!$K$9+((Params!$L$5-Params!$K$9)/(Params!$L$33-Params!$K$33))*($B465-Params!$K$33),$C465&lt;Params!$L$5+((Params!$Q$4-Params!$L$5)/(Params!$Q$33-Params!$L$33))*($B465-Params!$L$33),$B465&lt;Params!$Q$33),$M$2,"")</f>
        <v/>
      </c>
      <c r="N465" s="3" t="str">
        <f>IF(OR(AND($C465&gt;=Params!$A$26,$B465&gt;=Params!$A$33,$B465&lt;Params!$C$33,$C465&lt;Params!$A$18+((Params!$C$13-Params!$A$18)/(Params!$C$33-Params!$A$33))*($B465-Params!$A$33)),AND($B465&gt;=Params!$C$33,$C465&gt;Params!$C$22+((Params!$E$17-Params!$C$22)/(Params!$E$33-Params!$C$33))*($B465-Params!$C$33),$C465&lt;Params!$C$13+((Params!$E$17-Params!$C$13)/(Params!$E$33-Params!$C$33))*($B465-Params!$C$33))),$N$2,"")</f>
        <v/>
      </c>
      <c r="O465" s="1" t="str">
        <f>IF(AND($C465&gt;=Params!$C$13+((Params!$E$17-Params!$C$13)/(Params!$E$33-Params!$C$33))*($B465-Params!$C$33),$C465&gt;=Params!$E$17+((Params!$H$13-Params!$E$17)/(Params!$H$33-Params!$E$33))*($B465-Params!$E$33),$C465&lt;Params!$C$13+((Params!$D$9-Params!$C$13)/(Params!$D$33-Params!$C$33))*($B465-Params!$C$33),$C465&lt;Params!$D$9+((Params!$H$13-Params!$D$9)/(Params!$H$33-Params!$D$33))*($B465-Params!$D$33)),$O$2,"")</f>
        <v/>
      </c>
      <c r="P465" s="1" t="str">
        <f>IF(AND($C465&gt;=Params!$D$9+((Params!$H$13-Params!$D$9)/(Params!$H$33-Params!$D$33))*($B465-Params!$D$33),$C465&gt;=Params!$H$13+((Params!$K$9-Params!$H$13)/(Params!$K$33-Params!$H$33))*($B465-Params!$H$33),$C465&lt;Params!$D$9+((Params!$G$4-Params!$D$9)/(Params!$G$33-Params!$D$33))*($B465-Params!$D$33),$C465&lt;Params!$G$4+((Params!$K$9-Params!$G$4)/(Params!$K$33-Params!$G$33))*($B465-Params!$G$33)),$P$2,"")</f>
        <v/>
      </c>
      <c r="Q465" s="1" t="str">
        <f>IF(AND($C465&gt;=Params!$G$4+((Params!$K$9-Params!$G$4)/(Params!$K$33-Params!$G$33))*($B465-Params!$G$33),$C465&gt;Params!$K$9+((Params!$L$5-Params!$K$9)/(Params!$L$33-Params!$K$33))*($B465-Params!$K$33),$C465&lt;Params!$G$4+((Params!$L$5-Params!$G$4)/(Params!$L$33-Params!$G$33))*($B465-Params!$G$33)),$Q$2,"")</f>
        <v/>
      </c>
      <c r="R465" s="2" t="str">
        <f>IF(AND(OR($B465&lt;Params!$A$33,AND($B465&gt;=Params!$A$33,$B465&lt;Params!$C$33,$C465&gt;=Params!$A$18+((Params!$C$13-Params!$A$18)/(Params!$C$33-Params!$A$33))*($B465-Params!$A$33)),AND($B465&gt;=Params!$C$33,$B465&lt;Params!$D$33,$C465&gt;=Params!$C$13+((Params!$D$9-Params!$C$13)/(Params!$D$33-Params!$C$33))*($B465-Params!$C$33)),AND($B465&gt;=Params!$D$33,$C465&gt;=Params!$D$9+((Params!$G$4-Params!$D$9)/(Params!$G$33-Params!$D$33))*($B465-Params!$D$33))),$C465&lt;Params!$G$4,$B465&gt;0,$C465&gt;0),$R$2,"")</f>
        <v/>
      </c>
      <c r="S465" s="18" t="str">
        <f t="shared" si="7"/>
        <v>Basaltic Andesite</v>
      </c>
      <c r="T465" s="14" t="str">
        <f>IF(AND($S465&lt;&gt;$J$2,$S465&lt;&gt;$K$2,$S465&lt;&gt;$L$2),"",
IF($S465=$J$2,IF(Data!$C465&gt;=Data!$D465+2,"Hawaiite","Potassic Trachybasalt"),
IF($S465=$K$2,IF(Data!$C465&gt;=Data!$D465+2,"Mugearite","Shoshonite"),
IF($S465=$L$2,(IF(Data!$C465&gt;=Data!$D465+2,"Benmoreite","Latite")),""))))</f>
        <v/>
      </c>
    </row>
    <row r="466" spans="1:20" x14ac:dyDescent="0.2">
      <c r="A466" s="16" t="str">
        <f>Data!$A466</f>
        <v>T3045</v>
      </c>
      <c r="B466" s="27">
        <f>Data!$B466</f>
        <v>53.700006611804454</v>
      </c>
      <c r="C466" s="28">
        <f>Data!$C466+Data!$D466</f>
        <v>0.97527810377257895</v>
      </c>
      <c r="D466" s="1" t="str">
        <f>IF(AND(AND($B466&gt;=Params!$A$33,$B466&lt;Params!$C$33),AND($C466&gt;=Params!$A$32,$C466&lt;Params!$A$26)),$D$2,"")</f>
        <v/>
      </c>
      <c r="E466" s="1" t="str">
        <f>IF(AND(AND($B466&gt;=Params!$C$33,$B466&lt;Params!$F$33),AND($C466&gt;=Params!$C$32,$C466&lt;Params!$C$22)),$E$2,"")</f>
        <v/>
      </c>
      <c r="F466" s="4" t="str">
        <f>IF(AND($B466&gt;=Params!$F$33,$B466&lt;Params!$J$33,$C466&lt;Params!$F$22+((Params!$J$20-Params!$F$22)/(Params!$J$33-Params!$F$33))*($B466-Params!$F$33)),$F$2,"")</f>
        <v>Basaltic Andesite</v>
      </c>
      <c r="G466" s="4" t="str">
        <f>IF(AND($B466&gt;=Params!$J$33,$B466&lt;Params!$N$33,$C466&lt;Params!$J$20+((Params!$N$18-Params!$J$20)/(Params!$N$33-Params!$J$33))*($B466-Params!$J$33)),$G$2,"")</f>
        <v/>
      </c>
      <c r="H466" s="4" t="str">
        <f>IF(AND($B466&gt;=Params!$N$33,$C466&lt;Params!$N$18+((Params!$Q$16-Params!$N$18)/(Params!$Q$33-Params!$N$33))*($B466-Params!$N$33),C$3&lt;Params!$Q$16+((Params!$S$32-Params!$Q$16)/(Params!$S$33-Params!$Q$33))*($B466-Params!$Q$33)),$H$2,"")</f>
        <v/>
      </c>
      <c r="I466" s="12" t="str">
        <f>IF(AND($B466&gt;=Params!$Q$33,$C466&gt;=Params!$Q$16+((Params!$S$32-Params!$Q$16)/(Params!$S$33-Params!$Q$33))*($B466-Params!$Q$33)),$I$2,"")</f>
        <v/>
      </c>
      <c r="J466" s="1" t="str">
        <f>IF(AND($C466&gt;=Params!$C$22,$C466&lt;Params!$C$22+((Params!$E$17-Params!$C$22)/(Params!$E$33-Params!$C$33))*($B466-Params!$C$33),$C466&lt;Params!$E$17+((Params!$F$22-Params!$E$17)/(Params!$F$33-Params!$E$33))*($B466-Params!$E$33)),$J$2,"")</f>
        <v/>
      </c>
      <c r="K466" s="1" t="str">
        <f>IF(AND($C466&gt;=Params!$E$17+((Params!$F$22-Params!$E$17)/(Params!$F$33-Params!$E$33))*($B466-Params!$E$33),$C466&gt;=Params!$F$22+((Params!$J$20-Params!$F$22)/(Params!$J$33-Params!$F$33))*($B466-Params!$F$33),$C466&lt;Params!$E$17+((Params!$H$13-Params!$E$17)/(Params!$H$33-Params!$E$33))*($B466-Params!$E$33),$C466&lt;Params!$H$13+((Params!$J$20-Params!$H$13)/(Params!$J$33-Params!$H$33))*($B466-Params!$H$33)),$K$2,"")</f>
        <v/>
      </c>
      <c r="L466" s="1" t="str">
        <f>IF(AND($C466&gt;=Params!$H$13+((Params!$J$20-Params!$H$13)/(Params!$J$33-Params!$H$33))*($B466-Params!$H$33),$C466&gt;=Params!$J$20+((Params!$N$18-Params!$J$20)/(Params!$N$33-Params!$J$33))*($B466-Params!$J$33),$C466&lt;Params!$H$13+((Params!$K$9-Params!$H$13)/(Params!$K$33-Params!$H$33))*($B466-Params!$H$33),$C466&lt;Params!$K$9+((Params!$N$18-Params!$K$9)/(Params!$N$33-Params!$K$33))*($B466-Params!$K$33)),$L$2,"")</f>
        <v/>
      </c>
      <c r="M466" s="2" t="str">
        <f>IF(AND($C466&gt;=Params!$K$9+((Params!$N$18-Params!$K$9)/(Params!$N$33-Params!$K$33))*($B466-Params!$K$33),$C466&gt;=Params!$N$18+((Params!$Q$16-Params!$N$18)/(Params!$Q$33-Params!$N496))*($B466-Params!$Q$33),$C466&lt;Params!$K$9+((Params!$L$5-Params!$K$9)/(Params!$L$33-Params!$K$33))*($B466-Params!$K$33),$C466&lt;Params!$L$5+((Params!$Q$4-Params!$L$5)/(Params!$Q$33-Params!$L$33))*($B466-Params!$L$33),$B466&lt;Params!$Q$33),$M$2,"")</f>
        <v/>
      </c>
      <c r="N466" s="3" t="str">
        <f>IF(OR(AND($C466&gt;=Params!$A$26,$B466&gt;=Params!$A$33,$B466&lt;Params!$C$33,$C466&lt;Params!$A$18+((Params!$C$13-Params!$A$18)/(Params!$C$33-Params!$A$33))*($B466-Params!$A$33)),AND($B466&gt;=Params!$C$33,$C466&gt;Params!$C$22+((Params!$E$17-Params!$C$22)/(Params!$E$33-Params!$C$33))*($B466-Params!$C$33),$C466&lt;Params!$C$13+((Params!$E$17-Params!$C$13)/(Params!$E$33-Params!$C$33))*($B466-Params!$C$33))),$N$2,"")</f>
        <v/>
      </c>
      <c r="O466" s="1" t="str">
        <f>IF(AND($C466&gt;=Params!$C$13+((Params!$E$17-Params!$C$13)/(Params!$E$33-Params!$C$33))*($B466-Params!$C$33),$C466&gt;=Params!$E$17+((Params!$H$13-Params!$E$17)/(Params!$H$33-Params!$E$33))*($B466-Params!$E$33),$C466&lt;Params!$C$13+((Params!$D$9-Params!$C$13)/(Params!$D$33-Params!$C$33))*($B466-Params!$C$33),$C466&lt;Params!$D$9+((Params!$H$13-Params!$D$9)/(Params!$H$33-Params!$D$33))*($B466-Params!$D$33)),$O$2,"")</f>
        <v/>
      </c>
      <c r="P466" s="1" t="str">
        <f>IF(AND($C466&gt;=Params!$D$9+((Params!$H$13-Params!$D$9)/(Params!$H$33-Params!$D$33))*($B466-Params!$D$33),$C466&gt;=Params!$H$13+((Params!$K$9-Params!$H$13)/(Params!$K$33-Params!$H$33))*($B466-Params!$H$33),$C466&lt;Params!$D$9+((Params!$G$4-Params!$D$9)/(Params!$G$33-Params!$D$33))*($B466-Params!$D$33),$C466&lt;Params!$G$4+((Params!$K$9-Params!$G$4)/(Params!$K$33-Params!$G$33))*($B466-Params!$G$33)),$P$2,"")</f>
        <v/>
      </c>
      <c r="Q466" s="1" t="str">
        <f>IF(AND($C466&gt;=Params!$G$4+((Params!$K$9-Params!$G$4)/(Params!$K$33-Params!$G$33))*($B466-Params!$G$33),$C466&gt;Params!$K$9+((Params!$L$5-Params!$K$9)/(Params!$L$33-Params!$K$33))*($B466-Params!$K$33),$C466&lt;Params!$G$4+((Params!$L$5-Params!$G$4)/(Params!$L$33-Params!$G$33))*($B466-Params!$G$33)),$Q$2,"")</f>
        <v/>
      </c>
      <c r="R466" s="2" t="str">
        <f>IF(AND(OR($B466&lt;Params!$A$33,AND($B466&gt;=Params!$A$33,$B466&lt;Params!$C$33,$C466&gt;=Params!$A$18+((Params!$C$13-Params!$A$18)/(Params!$C$33-Params!$A$33))*($B466-Params!$A$33)),AND($B466&gt;=Params!$C$33,$B466&lt;Params!$D$33,$C466&gt;=Params!$C$13+((Params!$D$9-Params!$C$13)/(Params!$D$33-Params!$C$33))*($B466-Params!$C$33)),AND($B466&gt;=Params!$D$33,$C466&gt;=Params!$D$9+((Params!$G$4-Params!$D$9)/(Params!$G$33-Params!$D$33))*($B466-Params!$D$33))),$C466&lt;Params!$G$4,$B466&gt;0,$C466&gt;0),$R$2,"")</f>
        <v/>
      </c>
      <c r="S466" s="18" t="str">
        <f t="shared" si="7"/>
        <v>Basaltic Andesite</v>
      </c>
      <c r="T466" s="14" t="str">
        <f>IF(AND($S466&lt;&gt;$J$2,$S466&lt;&gt;$K$2,$S466&lt;&gt;$L$2),"",
IF($S466=$J$2,IF(Data!$C466&gt;=Data!$D466+2,"Hawaiite","Potassic Trachybasalt"),
IF($S466=$K$2,IF(Data!$C466&gt;=Data!$D466+2,"Mugearite","Shoshonite"),
IF($S466=$L$2,(IF(Data!$C466&gt;=Data!$D466+2,"Benmoreite","Latite")),""))))</f>
        <v/>
      </c>
    </row>
    <row r="467" spans="1:20" x14ac:dyDescent="0.2">
      <c r="A467" s="16" t="str">
        <f>Data!$A467</f>
        <v>T3047</v>
      </c>
      <c r="B467" s="27">
        <f>Data!$B467</f>
        <v>53.700006611804454</v>
      </c>
      <c r="C467" s="28">
        <f>Data!$C467+Data!$D467</f>
        <v>0.97527810377257895</v>
      </c>
      <c r="D467" s="1" t="str">
        <f>IF(AND(AND($B467&gt;=Params!$A$33,$B467&lt;Params!$C$33),AND($C467&gt;=Params!$A$32,$C467&lt;Params!$A$26)),$D$2,"")</f>
        <v/>
      </c>
      <c r="E467" s="1" t="str">
        <f>IF(AND(AND($B467&gt;=Params!$C$33,$B467&lt;Params!$F$33),AND($C467&gt;=Params!$C$32,$C467&lt;Params!$C$22)),$E$2,"")</f>
        <v/>
      </c>
      <c r="F467" s="4" t="str">
        <f>IF(AND($B467&gt;=Params!$F$33,$B467&lt;Params!$J$33,$C467&lt;Params!$F$22+((Params!$J$20-Params!$F$22)/(Params!$J$33-Params!$F$33))*($B467-Params!$F$33)),$F$2,"")</f>
        <v>Basaltic Andesite</v>
      </c>
      <c r="G467" s="4" t="str">
        <f>IF(AND($B467&gt;=Params!$J$33,$B467&lt;Params!$N$33,$C467&lt;Params!$J$20+((Params!$N$18-Params!$J$20)/(Params!$N$33-Params!$J$33))*($B467-Params!$J$33)),$G$2,"")</f>
        <v/>
      </c>
      <c r="H467" s="4" t="str">
        <f>IF(AND($B467&gt;=Params!$N$33,$C467&lt;Params!$N$18+((Params!$Q$16-Params!$N$18)/(Params!$Q$33-Params!$N$33))*($B467-Params!$N$33),C$3&lt;Params!$Q$16+((Params!$S$32-Params!$Q$16)/(Params!$S$33-Params!$Q$33))*($B467-Params!$Q$33)),$H$2,"")</f>
        <v/>
      </c>
      <c r="I467" s="12" t="str">
        <f>IF(AND($B467&gt;=Params!$Q$33,$C467&gt;=Params!$Q$16+((Params!$S$32-Params!$Q$16)/(Params!$S$33-Params!$Q$33))*($B467-Params!$Q$33)),$I$2,"")</f>
        <v/>
      </c>
      <c r="J467" s="1" t="str">
        <f>IF(AND($C467&gt;=Params!$C$22,$C467&lt;Params!$C$22+((Params!$E$17-Params!$C$22)/(Params!$E$33-Params!$C$33))*($B467-Params!$C$33),$C467&lt;Params!$E$17+((Params!$F$22-Params!$E$17)/(Params!$F$33-Params!$E$33))*($B467-Params!$E$33)),$J$2,"")</f>
        <v/>
      </c>
      <c r="K467" s="1" t="str">
        <f>IF(AND($C467&gt;=Params!$E$17+((Params!$F$22-Params!$E$17)/(Params!$F$33-Params!$E$33))*($B467-Params!$E$33),$C467&gt;=Params!$F$22+((Params!$J$20-Params!$F$22)/(Params!$J$33-Params!$F$33))*($B467-Params!$F$33),$C467&lt;Params!$E$17+((Params!$H$13-Params!$E$17)/(Params!$H$33-Params!$E$33))*($B467-Params!$E$33),$C467&lt;Params!$H$13+((Params!$J$20-Params!$H$13)/(Params!$J$33-Params!$H$33))*($B467-Params!$H$33)),$K$2,"")</f>
        <v/>
      </c>
      <c r="L467" s="1" t="str">
        <f>IF(AND($C467&gt;=Params!$H$13+((Params!$J$20-Params!$H$13)/(Params!$J$33-Params!$H$33))*($B467-Params!$H$33),$C467&gt;=Params!$J$20+((Params!$N$18-Params!$J$20)/(Params!$N$33-Params!$J$33))*($B467-Params!$J$33),$C467&lt;Params!$H$13+((Params!$K$9-Params!$H$13)/(Params!$K$33-Params!$H$33))*($B467-Params!$H$33),$C467&lt;Params!$K$9+((Params!$N$18-Params!$K$9)/(Params!$N$33-Params!$K$33))*($B467-Params!$K$33)),$L$2,"")</f>
        <v/>
      </c>
      <c r="M467" s="2" t="str">
        <f>IF(AND($C467&gt;=Params!$K$9+((Params!$N$18-Params!$K$9)/(Params!$N$33-Params!$K$33))*($B467-Params!$K$33),$C467&gt;=Params!$N$18+((Params!$Q$16-Params!$N$18)/(Params!$Q$33-Params!$N497))*($B467-Params!$Q$33),$C467&lt;Params!$K$9+((Params!$L$5-Params!$K$9)/(Params!$L$33-Params!$K$33))*($B467-Params!$K$33),$C467&lt;Params!$L$5+((Params!$Q$4-Params!$L$5)/(Params!$Q$33-Params!$L$33))*($B467-Params!$L$33),$B467&lt;Params!$Q$33),$M$2,"")</f>
        <v/>
      </c>
      <c r="N467" s="3" t="str">
        <f>IF(OR(AND($C467&gt;=Params!$A$26,$B467&gt;=Params!$A$33,$B467&lt;Params!$C$33,$C467&lt;Params!$A$18+((Params!$C$13-Params!$A$18)/(Params!$C$33-Params!$A$33))*($B467-Params!$A$33)),AND($B467&gt;=Params!$C$33,$C467&gt;Params!$C$22+((Params!$E$17-Params!$C$22)/(Params!$E$33-Params!$C$33))*($B467-Params!$C$33),$C467&lt;Params!$C$13+((Params!$E$17-Params!$C$13)/(Params!$E$33-Params!$C$33))*($B467-Params!$C$33))),$N$2,"")</f>
        <v/>
      </c>
      <c r="O467" s="1" t="str">
        <f>IF(AND($C467&gt;=Params!$C$13+((Params!$E$17-Params!$C$13)/(Params!$E$33-Params!$C$33))*($B467-Params!$C$33),$C467&gt;=Params!$E$17+((Params!$H$13-Params!$E$17)/(Params!$H$33-Params!$E$33))*($B467-Params!$E$33),$C467&lt;Params!$C$13+((Params!$D$9-Params!$C$13)/(Params!$D$33-Params!$C$33))*($B467-Params!$C$33),$C467&lt;Params!$D$9+((Params!$H$13-Params!$D$9)/(Params!$H$33-Params!$D$33))*($B467-Params!$D$33)),$O$2,"")</f>
        <v/>
      </c>
      <c r="P467" s="1" t="str">
        <f>IF(AND($C467&gt;=Params!$D$9+((Params!$H$13-Params!$D$9)/(Params!$H$33-Params!$D$33))*($B467-Params!$D$33),$C467&gt;=Params!$H$13+((Params!$K$9-Params!$H$13)/(Params!$K$33-Params!$H$33))*($B467-Params!$H$33),$C467&lt;Params!$D$9+((Params!$G$4-Params!$D$9)/(Params!$G$33-Params!$D$33))*($B467-Params!$D$33),$C467&lt;Params!$G$4+((Params!$K$9-Params!$G$4)/(Params!$K$33-Params!$G$33))*($B467-Params!$G$33)),$P$2,"")</f>
        <v/>
      </c>
      <c r="Q467" s="1" t="str">
        <f>IF(AND($C467&gt;=Params!$G$4+((Params!$K$9-Params!$G$4)/(Params!$K$33-Params!$G$33))*($B467-Params!$G$33),$C467&gt;Params!$K$9+((Params!$L$5-Params!$K$9)/(Params!$L$33-Params!$K$33))*($B467-Params!$K$33),$C467&lt;Params!$G$4+((Params!$L$5-Params!$G$4)/(Params!$L$33-Params!$G$33))*($B467-Params!$G$33)),$Q$2,"")</f>
        <v/>
      </c>
      <c r="R467" s="2" t="str">
        <f>IF(AND(OR($B467&lt;Params!$A$33,AND($B467&gt;=Params!$A$33,$B467&lt;Params!$C$33,$C467&gt;=Params!$A$18+((Params!$C$13-Params!$A$18)/(Params!$C$33-Params!$A$33))*($B467-Params!$A$33)),AND($B467&gt;=Params!$C$33,$B467&lt;Params!$D$33,$C467&gt;=Params!$C$13+((Params!$D$9-Params!$C$13)/(Params!$D$33-Params!$C$33))*($B467-Params!$C$33)),AND($B467&gt;=Params!$D$33,$C467&gt;=Params!$D$9+((Params!$G$4-Params!$D$9)/(Params!$G$33-Params!$D$33))*($B467-Params!$D$33))),$C467&lt;Params!$G$4,$B467&gt;0,$C467&gt;0),$R$2,"")</f>
        <v/>
      </c>
      <c r="S467" s="18" t="str">
        <f t="shared" si="7"/>
        <v>Basaltic Andesite</v>
      </c>
      <c r="T467" s="14" t="str">
        <f>IF(AND($S467&lt;&gt;$J$2,$S467&lt;&gt;$K$2,$S467&lt;&gt;$L$2),"",
IF($S467=$J$2,IF(Data!$C467&gt;=Data!$D467+2,"Hawaiite","Potassic Trachybasalt"),
IF($S467=$K$2,IF(Data!$C467&gt;=Data!$D467+2,"Mugearite","Shoshonite"),
IF($S467=$L$2,(IF(Data!$C467&gt;=Data!$D467+2,"Benmoreite","Latite")),""))))</f>
        <v/>
      </c>
    </row>
    <row r="468" spans="1:20" x14ac:dyDescent="0.2">
      <c r="A468" s="16" t="str">
        <f>Data!$A468</f>
        <v>T3043</v>
      </c>
      <c r="B468" s="27">
        <f>Data!$B468</f>
        <v>53.701152944525496</v>
      </c>
      <c r="C468" s="28">
        <f>Data!$C468+Data!$D468</f>
        <v>0.9752989230102852</v>
      </c>
      <c r="D468" s="1" t="str">
        <f>IF(AND(AND($B468&gt;=Params!$A$33,$B468&lt;Params!$C$33),AND($C468&gt;=Params!$A$32,$C468&lt;Params!$A$26)),$D$2,"")</f>
        <v/>
      </c>
      <c r="E468" s="1" t="str">
        <f>IF(AND(AND($B468&gt;=Params!$C$33,$B468&lt;Params!$F$33),AND($C468&gt;=Params!$C$32,$C468&lt;Params!$C$22)),$E$2,"")</f>
        <v/>
      </c>
      <c r="F468" s="4" t="str">
        <f>IF(AND($B468&gt;=Params!$F$33,$B468&lt;Params!$J$33,$C468&lt;Params!$F$22+((Params!$J$20-Params!$F$22)/(Params!$J$33-Params!$F$33))*($B468-Params!$F$33)),$F$2,"")</f>
        <v>Basaltic Andesite</v>
      </c>
      <c r="G468" s="4" t="str">
        <f>IF(AND($B468&gt;=Params!$J$33,$B468&lt;Params!$N$33,$C468&lt;Params!$J$20+((Params!$N$18-Params!$J$20)/(Params!$N$33-Params!$J$33))*($B468-Params!$J$33)),$G$2,"")</f>
        <v/>
      </c>
      <c r="H468" s="4" t="str">
        <f>IF(AND($B468&gt;=Params!$N$33,$C468&lt;Params!$N$18+((Params!$Q$16-Params!$N$18)/(Params!$Q$33-Params!$N$33))*($B468-Params!$N$33),C$3&lt;Params!$Q$16+((Params!$S$32-Params!$Q$16)/(Params!$S$33-Params!$Q$33))*($B468-Params!$Q$33)),$H$2,"")</f>
        <v/>
      </c>
      <c r="I468" s="12" t="str">
        <f>IF(AND($B468&gt;=Params!$Q$33,$C468&gt;=Params!$Q$16+((Params!$S$32-Params!$Q$16)/(Params!$S$33-Params!$Q$33))*($B468-Params!$Q$33)),$I$2,"")</f>
        <v/>
      </c>
      <c r="J468" s="1" t="str">
        <f>IF(AND($C468&gt;=Params!$C$22,$C468&lt;Params!$C$22+((Params!$E$17-Params!$C$22)/(Params!$E$33-Params!$C$33))*($B468-Params!$C$33),$C468&lt;Params!$E$17+((Params!$F$22-Params!$E$17)/(Params!$F$33-Params!$E$33))*($B468-Params!$E$33)),$J$2,"")</f>
        <v/>
      </c>
      <c r="K468" s="1" t="str">
        <f>IF(AND($C468&gt;=Params!$E$17+((Params!$F$22-Params!$E$17)/(Params!$F$33-Params!$E$33))*($B468-Params!$E$33),$C468&gt;=Params!$F$22+((Params!$J$20-Params!$F$22)/(Params!$J$33-Params!$F$33))*($B468-Params!$F$33),$C468&lt;Params!$E$17+((Params!$H$13-Params!$E$17)/(Params!$H$33-Params!$E$33))*($B468-Params!$E$33),$C468&lt;Params!$H$13+((Params!$J$20-Params!$H$13)/(Params!$J$33-Params!$H$33))*($B468-Params!$H$33)),$K$2,"")</f>
        <v/>
      </c>
      <c r="L468" s="1" t="str">
        <f>IF(AND($C468&gt;=Params!$H$13+((Params!$J$20-Params!$H$13)/(Params!$J$33-Params!$H$33))*($B468-Params!$H$33),$C468&gt;=Params!$J$20+((Params!$N$18-Params!$J$20)/(Params!$N$33-Params!$J$33))*($B468-Params!$J$33),$C468&lt;Params!$H$13+((Params!$K$9-Params!$H$13)/(Params!$K$33-Params!$H$33))*($B468-Params!$H$33),$C468&lt;Params!$K$9+((Params!$N$18-Params!$K$9)/(Params!$N$33-Params!$K$33))*($B468-Params!$K$33)),$L$2,"")</f>
        <v/>
      </c>
      <c r="M468" s="2" t="str">
        <f>IF(AND($C468&gt;=Params!$K$9+((Params!$N$18-Params!$K$9)/(Params!$N$33-Params!$K$33))*($B468-Params!$K$33),$C468&gt;=Params!$N$18+((Params!$Q$16-Params!$N$18)/(Params!$Q$33-Params!$N498))*($B468-Params!$Q$33),$C468&lt;Params!$K$9+((Params!$L$5-Params!$K$9)/(Params!$L$33-Params!$K$33))*($B468-Params!$K$33),$C468&lt;Params!$L$5+((Params!$Q$4-Params!$L$5)/(Params!$Q$33-Params!$L$33))*($B468-Params!$L$33),$B468&lt;Params!$Q$33),$M$2,"")</f>
        <v/>
      </c>
      <c r="N468" s="3" t="str">
        <f>IF(OR(AND($C468&gt;=Params!$A$26,$B468&gt;=Params!$A$33,$B468&lt;Params!$C$33,$C468&lt;Params!$A$18+((Params!$C$13-Params!$A$18)/(Params!$C$33-Params!$A$33))*($B468-Params!$A$33)),AND($B468&gt;=Params!$C$33,$C468&gt;Params!$C$22+((Params!$E$17-Params!$C$22)/(Params!$E$33-Params!$C$33))*($B468-Params!$C$33),$C468&lt;Params!$C$13+((Params!$E$17-Params!$C$13)/(Params!$E$33-Params!$C$33))*($B468-Params!$C$33))),$N$2,"")</f>
        <v/>
      </c>
      <c r="O468" s="1" t="str">
        <f>IF(AND($C468&gt;=Params!$C$13+((Params!$E$17-Params!$C$13)/(Params!$E$33-Params!$C$33))*($B468-Params!$C$33),$C468&gt;=Params!$E$17+((Params!$H$13-Params!$E$17)/(Params!$H$33-Params!$E$33))*($B468-Params!$E$33),$C468&lt;Params!$C$13+((Params!$D$9-Params!$C$13)/(Params!$D$33-Params!$C$33))*($B468-Params!$C$33),$C468&lt;Params!$D$9+((Params!$H$13-Params!$D$9)/(Params!$H$33-Params!$D$33))*($B468-Params!$D$33)),$O$2,"")</f>
        <v/>
      </c>
      <c r="P468" s="1" t="str">
        <f>IF(AND($C468&gt;=Params!$D$9+((Params!$H$13-Params!$D$9)/(Params!$H$33-Params!$D$33))*($B468-Params!$D$33),$C468&gt;=Params!$H$13+((Params!$K$9-Params!$H$13)/(Params!$K$33-Params!$H$33))*($B468-Params!$H$33),$C468&lt;Params!$D$9+((Params!$G$4-Params!$D$9)/(Params!$G$33-Params!$D$33))*($B468-Params!$D$33),$C468&lt;Params!$G$4+((Params!$K$9-Params!$G$4)/(Params!$K$33-Params!$G$33))*($B468-Params!$G$33)),$P$2,"")</f>
        <v/>
      </c>
      <c r="Q468" s="1" t="str">
        <f>IF(AND($C468&gt;=Params!$G$4+((Params!$K$9-Params!$G$4)/(Params!$K$33-Params!$G$33))*($B468-Params!$G$33),$C468&gt;Params!$K$9+((Params!$L$5-Params!$K$9)/(Params!$L$33-Params!$K$33))*($B468-Params!$K$33),$C468&lt;Params!$G$4+((Params!$L$5-Params!$G$4)/(Params!$L$33-Params!$G$33))*($B468-Params!$G$33)),$Q$2,"")</f>
        <v/>
      </c>
      <c r="R468" s="2" t="str">
        <f>IF(AND(OR($B468&lt;Params!$A$33,AND($B468&gt;=Params!$A$33,$B468&lt;Params!$C$33,$C468&gt;=Params!$A$18+((Params!$C$13-Params!$A$18)/(Params!$C$33-Params!$A$33))*($B468-Params!$A$33)),AND($B468&gt;=Params!$C$33,$B468&lt;Params!$D$33,$C468&gt;=Params!$C$13+((Params!$D$9-Params!$C$13)/(Params!$D$33-Params!$C$33))*($B468-Params!$C$33)),AND($B468&gt;=Params!$D$33,$C468&gt;=Params!$D$9+((Params!$G$4-Params!$D$9)/(Params!$G$33-Params!$D$33))*($B468-Params!$D$33))),$C468&lt;Params!$G$4,$B468&gt;0,$C468&gt;0),$R$2,"")</f>
        <v/>
      </c>
      <c r="S468" s="18" t="str">
        <f t="shared" si="7"/>
        <v>Basaltic Andesite</v>
      </c>
      <c r="T468" s="14" t="str">
        <f>IF(AND($S468&lt;&gt;$J$2,$S468&lt;&gt;$K$2,$S468&lt;&gt;$L$2),"",
IF($S468=$J$2,IF(Data!$C468&gt;=Data!$D468+2,"Hawaiite","Potassic Trachybasalt"),
IF($S468=$K$2,IF(Data!$C468&gt;=Data!$D468+2,"Mugearite","Shoshonite"),
IF($S468=$L$2,(IF(Data!$C468&gt;=Data!$D468+2,"Benmoreite","Latite")),""))))</f>
        <v/>
      </c>
    </row>
    <row r="469" spans="1:20" x14ac:dyDescent="0.2">
      <c r="A469" s="16" t="str">
        <f>Data!$A469</f>
        <v>T2790</v>
      </c>
      <c r="B469" s="27">
        <f>Data!$B469</f>
        <v>53.706940144202818</v>
      </c>
      <c r="C469" s="28">
        <f>Data!$C469+Data!$D469</f>
        <v>0.97540402782280888</v>
      </c>
      <c r="D469" s="1" t="str">
        <f>IF(AND(AND($B469&gt;=Params!$A$33,$B469&lt;Params!$C$33),AND($C469&gt;=Params!$A$32,$C469&lt;Params!$A$26)),$D$2,"")</f>
        <v/>
      </c>
      <c r="E469" s="1" t="str">
        <f>IF(AND(AND($B469&gt;=Params!$C$33,$B469&lt;Params!$F$33),AND($C469&gt;=Params!$C$32,$C469&lt;Params!$C$22)),$E$2,"")</f>
        <v/>
      </c>
      <c r="F469" s="4" t="str">
        <f>IF(AND($B469&gt;=Params!$F$33,$B469&lt;Params!$J$33,$C469&lt;Params!$F$22+((Params!$J$20-Params!$F$22)/(Params!$J$33-Params!$F$33))*($B469-Params!$F$33)),$F$2,"")</f>
        <v>Basaltic Andesite</v>
      </c>
      <c r="G469" s="4" t="str">
        <f>IF(AND($B469&gt;=Params!$J$33,$B469&lt;Params!$N$33,$C469&lt;Params!$J$20+((Params!$N$18-Params!$J$20)/(Params!$N$33-Params!$J$33))*($B469-Params!$J$33)),$G$2,"")</f>
        <v/>
      </c>
      <c r="H469" s="4" t="str">
        <f>IF(AND($B469&gt;=Params!$N$33,$C469&lt;Params!$N$18+((Params!$Q$16-Params!$N$18)/(Params!$Q$33-Params!$N$33))*($B469-Params!$N$33),C$3&lt;Params!$Q$16+((Params!$S$32-Params!$Q$16)/(Params!$S$33-Params!$Q$33))*($B469-Params!$Q$33)),$H$2,"")</f>
        <v/>
      </c>
      <c r="I469" s="12" t="str">
        <f>IF(AND($B469&gt;=Params!$Q$33,$C469&gt;=Params!$Q$16+((Params!$S$32-Params!$Q$16)/(Params!$S$33-Params!$Q$33))*($B469-Params!$Q$33)),$I$2,"")</f>
        <v/>
      </c>
      <c r="J469" s="1" t="str">
        <f>IF(AND($C469&gt;=Params!$C$22,$C469&lt;Params!$C$22+((Params!$E$17-Params!$C$22)/(Params!$E$33-Params!$C$33))*($B469-Params!$C$33),$C469&lt;Params!$E$17+((Params!$F$22-Params!$E$17)/(Params!$F$33-Params!$E$33))*($B469-Params!$E$33)),$J$2,"")</f>
        <v/>
      </c>
      <c r="K469" s="1" t="str">
        <f>IF(AND($C469&gt;=Params!$E$17+((Params!$F$22-Params!$E$17)/(Params!$F$33-Params!$E$33))*($B469-Params!$E$33),$C469&gt;=Params!$F$22+((Params!$J$20-Params!$F$22)/(Params!$J$33-Params!$F$33))*($B469-Params!$F$33),$C469&lt;Params!$E$17+((Params!$H$13-Params!$E$17)/(Params!$H$33-Params!$E$33))*($B469-Params!$E$33),$C469&lt;Params!$H$13+((Params!$J$20-Params!$H$13)/(Params!$J$33-Params!$H$33))*($B469-Params!$H$33)),$K$2,"")</f>
        <v/>
      </c>
      <c r="L469" s="1" t="str">
        <f>IF(AND($C469&gt;=Params!$H$13+((Params!$J$20-Params!$H$13)/(Params!$J$33-Params!$H$33))*($B469-Params!$H$33),$C469&gt;=Params!$J$20+((Params!$N$18-Params!$J$20)/(Params!$N$33-Params!$J$33))*($B469-Params!$J$33),$C469&lt;Params!$H$13+((Params!$K$9-Params!$H$13)/(Params!$K$33-Params!$H$33))*($B469-Params!$H$33),$C469&lt;Params!$K$9+((Params!$N$18-Params!$K$9)/(Params!$N$33-Params!$K$33))*($B469-Params!$K$33)),$L$2,"")</f>
        <v/>
      </c>
      <c r="M469" s="2" t="str">
        <f>IF(AND($C469&gt;=Params!$K$9+((Params!$N$18-Params!$K$9)/(Params!$N$33-Params!$K$33))*($B469-Params!$K$33),$C469&gt;=Params!$N$18+((Params!$Q$16-Params!$N$18)/(Params!$Q$33-Params!$N499))*($B469-Params!$Q$33),$C469&lt;Params!$K$9+((Params!$L$5-Params!$K$9)/(Params!$L$33-Params!$K$33))*($B469-Params!$K$33),$C469&lt;Params!$L$5+((Params!$Q$4-Params!$L$5)/(Params!$Q$33-Params!$L$33))*($B469-Params!$L$33),$B469&lt;Params!$Q$33),$M$2,"")</f>
        <v/>
      </c>
      <c r="N469" s="3" t="str">
        <f>IF(OR(AND($C469&gt;=Params!$A$26,$B469&gt;=Params!$A$33,$B469&lt;Params!$C$33,$C469&lt;Params!$A$18+((Params!$C$13-Params!$A$18)/(Params!$C$33-Params!$A$33))*($B469-Params!$A$33)),AND($B469&gt;=Params!$C$33,$C469&gt;Params!$C$22+((Params!$E$17-Params!$C$22)/(Params!$E$33-Params!$C$33))*($B469-Params!$C$33),$C469&lt;Params!$C$13+((Params!$E$17-Params!$C$13)/(Params!$E$33-Params!$C$33))*($B469-Params!$C$33))),$N$2,"")</f>
        <v/>
      </c>
      <c r="O469" s="1" t="str">
        <f>IF(AND($C469&gt;=Params!$C$13+((Params!$E$17-Params!$C$13)/(Params!$E$33-Params!$C$33))*($B469-Params!$C$33),$C469&gt;=Params!$E$17+((Params!$H$13-Params!$E$17)/(Params!$H$33-Params!$E$33))*($B469-Params!$E$33),$C469&lt;Params!$C$13+((Params!$D$9-Params!$C$13)/(Params!$D$33-Params!$C$33))*($B469-Params!$C$33),$C469&lt;Params!$D$9+((Params!$H$13-Params!$D$9)/(Params!$H$33-Params!$D$33))*($B469-Params!$D$33)),$O$2,"")</f>
        <v/>
      </c>
      <c r="P469" s="1" t="str">
        <f>IF(AND($C469&gt;=Params!$D$9+((Params!$H$13-Params!$D$9)/(Params!$H$33-Params!$D$33))*($B469-Params!$D$33),$C469&gt;=Params!$H$13+((Params!$K$9-Params!$H$13)/(Params!$K$33-Params!$H$33))*($B469-Params!$H$33),$C469&lt;Params!$D$9+((Params!$G$4-Params!$D$9)/(Params!$G$33-Params!$D$33))*($B469-Params!$D$33),$C469&lt;Params!$G$4+((Params!$K$9-Params!$G$4)/(Params!$K$33-Params!$G$33))*($B469-Params!$G$33)),$P$2,"")</f>
        <v/>
      </c>
      <c r="Q469" s="1" t="str">
        <f>IF(AND($C469&gt;=Params!$G$4+((Params!$K$9-Params!$G$4)/(Params!$K$33-Params!$G$33))*($B469-Params!$G$33),$C469&gt;Params!$K$9+((Params!$L$5-Params!$K$9)/(Params!$L$33-Params!$K$33))*($B469-Params!$K$33),$C469&lt;Params!$G$4+((Params!$L$5-Params!$G$4)/(Params!$L$33-Params!$G$33))*($B469-Params!$G$33)),$Q$2,"")</f>
        <v/>
      </c>
      <c r="R469" s="2" t="str">
        <f>IF(AND(OR($B469&lt;Params!$A$33,AND($B469&gt;=Params!$A$33,$B469&lt;Params!$C$33,$C469&gt;=Params!$A$18+((Params!$C$13-Params!$A$18)/(Params!$C$33-Params!$A$33))*($B469-Params!$A$33)),AND($B469&gt;=Params!$C$33,$B469&lt;Params!$D$33,$C469&gt;=Params!$C$13+((Params!$D$9-Params!$C$13)/(Params!$D$33-Params!$C$33))*($B469-Params!$C$33)),AND($B469&gt;=Params!$D$33,$C469&gt;=Params!$D$9+((Params!$G$4-Params!$D$9)/(Params!$G$33-Params!$D$33))*($B469-Params!$D$33))),$C469&lt;Params!$G$4,$B469&gt;0,$C469&gt;0),$R$2,"")</f>
        <v/>
      </c>
      <c r="S469" s="18" t="str">
        <f t="shared" si="7"/>
        <v>Basaltic Andesite</v>
      </c>
      <c r="T469" s="14" t="str">
        <f>IF(AND($S469&lt;&gt;$J$2,$S469&lt;&gt;$K$2,$S469&lt;&gt;$L$2),"",
IF($S469=$J$2,IF(Data!$C469&gt;=Data!$D469+2,"Hawaiite","Potassic Trachybasalt"),
IF($S469=$K$2,IF(Data!$C469&gt;=Data!$D469+2,"Mugearite","Shoshonite"),
IF($S469=$L$2,(IF(Data!$C469&gt;=Data!$D469+2,"Benmoreite","Latite")),""))))</f>
        <v/>
      </c>
    </row>
    <row r="470" spans="1:20" x14ac:dyDescent="0.2">
      <c r="A470" s="16" t="str">
        <f>Data!$A470</f>
        <v>Di Matteo et al 2006</v>
      </c>
      <c r="B470" s="27">
        <f>Data!$B470</f>
        <v>53.8</v>
      </c>
      <c r="C470" s="28">
        <f>Data!$C470+Data!$D470</f>
        <v>8.16</v>
      </c>
      <c r="D470" s="1" t="str">
        <f>IF(AND(AND($B470&gt;=Params!$A$33,$B470&lt;Params!$C$33),AND($C470&gt;=Params!$A$32,$C470&lt;Params!$A$26)),$D$2,"")</f>
        <v/>
      </c>
      <c r="E470" s="1" t="str">
        <f>IF(AND(AND($B470&gt;=Params!$C$33,$B470&lt;Params!$F$33),AND($C470&gt;=Params!$C$32,$C470&lt;Params!$C$22)),$E$2,"")</f>
        <v/>
      </c>
      <c r="F470" s="4" t="str">
        <f>IF(AND($B470&gt;=Params!$F$33,$B470&lt;Params!$J$33,$C470&lt;Params!$F$22+((Params!$J$20-Params!$F$22)/(Params!$J$33-Params!$F$33))*($B470-Params!$F$33)),$F$2,"")</f>
        <v/>
      </c>
      <c r="G470" s="4" t="str">
        <f>IF(AND($B470&gt;=Params!$J$33,$B470&lt;Params!$N$33,$C470&lt;Params!$J$20+((Params!$N$18-Params!$J$20)/(Params!$N$33-Params!$J$33))*($B470-Params!$J$33)),$G$2,"")</f>
        <v/>
      </c>
      <c r="H470" s="4" t="str">
        <f>IF(AND($B470&gt;=Params!$N$33,$C470&lt;Params!$N$18+((Params!$Q$16-Params!$N$18)/(Params!$Q$33-Params!$N$33))*($B470-Params!$N$33),C$3&lt;Params!$Q$16+((Params!$S$32-Params!$Q$16)/(Params!$S$33-Params!$Q$33))*($B470-Params!$Q$33)),$H$2,"")</f>
        <v/>
      </c>
      <c r="I470" s="12" t="str">
        <f>IF(AND($B470&gt;=Params!$Q$33,$C470&gt;=Params!$Q$16+((Params!$S$32-Params!$Q$16)/(Params!$S$33-Params!$Q$33))*($B470-Params!$Q$33)),$I$2,"")</f>
        <v/>
      </c>
      <c r="J470" s="1" t="str">
        <f>IF(AND($C470&gt;=Params!$C$22,$C470&lt;Params!$C$22+((Params!$E$17-Params!$C$22)/(Params!$E$33-Params!$C$33))*($B470-Params!$C$33),$C470&lt;Params!$E$17+((Params!$F$22-Params!$E$17)/(Params!$F$33-Params!$E$33))*($B470-Params!$E$33)),$J$2,"")</f>
        <v/>
      </c>
      <c r="K470" s="1" t="str">
        <f>IF(AND($C470&gt;=Params!$E$17+((Params!$F$22-Params!$E$17)/(Params!$F$33-Params!$E$33))*($B470-Params!$E$33),$C470&gt;=Params!$F$22+((Params!$J$20-Params!$F$22)/(Params!$J$33-Params!$F$33))*($B470-Params!$F$33),$C470&lt;Params!$E$17+((Params!$H$13-Params!$E$17)/(Params!$H$33-Params!$E$33))*($B470-Params!$E$33),$C470&lt;Params!$H$13+((Params!$J$20-Params!$H$13)/(Params!$J$33-Params!$H$33))*($B470-Params!$H$33)),$K$2,"")</f>
        <v>Basaltic TrachyAndesite</v>
      </c>
      <c r="L470" s="1" t="str">
        <f>IF(AND($C470&gt;=Params!$H$13+((Params!$J$20-Params!$H$13)/(Params!$J$33-Params!$H$33))*($B470-Params!$H$33),$C470&gt;=Params!$J$20+((Params!$N$18-Params!$J$20)/(Params!$N$33-Params!$J$33))*($B470-Params!$J$33),$C470&lt;Params!$H$13+((Params!$K$9-Params!$H$13)/(Params!$K$33-Params!$H$33))*($B470-Params!$H$33),$C470&lt;Params!$K$9+((Params!$N$18-Params!$K$9)/(Params!$N$33-Params!$K$33))*($B470-Params!$K$33)),$L$2,"")</f>
        <v/>
      </c>
      <c r="M470" s="2" t="str">
        <f>IF(AND($C470&gt;=Params!$K$9+((Params!$N$18-Params!$K$9)/(Params!$N$33-Params!$K$33))*($B470-Params!$K$33),$C470&gt;=Params!$N$18+((Params!$Q$16-Params!$N$18)/(Params!$Q$33-Params!$N500))*($B470-Params!$Q$33),$C470&lt;Params!$K$9+((Params!$L$5-Params!$K$9)/(Params!$L$33-Params!$K$33))*($B470-Params!$K$33),$C470&lt;Params!$L$5+((Params!$Q$4-Params!$L$5)/(Params!$Q$33-Params!$L$33))*($B470-Params!$L$33),$B470&lt;Params!$Q$33),$M$2,"")</f>
        <v/>
      </c>
      <c r="N470" s="3" t="str">
        <f>IF(OR(AND($C470&gt;=Params!$A$26,$B470&gt;=Params!$A$33,$B470&lt;Params!$C$33,$C470&lt;Params!$A$18+((Params!$C$13-Params!$A$18)/(Params!$C$33-Params!$A$33))*($B470-Params!$A$33)),AND($B470&gt;=Params!$C$33,$C470&gt;Params!$C$22+((Params!$E$17-Params!$C$22)/(Params!$E$33-Params!$C$33))*($B470-Params!$C$33),$C470&lt;Params!$C$13+((Params!$E$17-Params!$C$13)/(Params!$E$33-Params!$C$33))*($B470-Params!$C$33))),$N$2,"")</f>
        <v/>
      </c>
      <c r="O470" s="1" t="str">
        <f>IF(AND($C470&gt;=Params!$C$13+((Params!$E$17-Params!$C$13)/(Params!$E$33-Params!$C$33))*($B470-Params!$C$33),$C470&gt;=Params!$E$17+((Params!$H$13-Params!$E$17)/(Params!$H$33-Params!$E$33))*($B470-Params!$E$33),$C470&lt;Params!$C$13+((Params!$D$9-Params!$C$13)/(Params!$D$33-Params!$C$33))*($B470-Params!$C$33),$C470&lt;Params!$D$9+((Params!$H$13-Params!$D$9)/(Params!$H$33-Params!$D$33))*($B470-Params!$D$33)),$O$2,"")</f>
        <v/>
      </c>
      <c r="P470" s="1" t="str">
        <f>IF(AND($C470&gt;=Params!$D$9+((Params!$H$13-Params!$D$9)/(Params!$H$33-Params!$D$33))*($B470-Params!$D$33),$C470&gt;=Params!$H$13+((Params!$K$9-Params!$H$13)/(Params!$K$33-Params!$H$33))*($B470-Params!$H$33),$C470&lt;Params!$D$9+((Params!$G$4-Params!$D$9)/(Params!$G$33-Params!$D$33))*($B470-Params!$D$33),$C470&lt;Params!$G$4+((Params!$K$9-Params!$G$4)/(Params!$K$33-Params!$G$33))*($B470-Params!$G$33)),$P$2,"")</f>
        <v/>
      </c>
      <c r="Q470" s="1" t="str">
        <f>IF(AND($C470&gt;=Params!$G$4+((Params!$K$9-Params!$G$4)/(Params!$K$33-Params!$G$33))*($B470-Params!$G$33),$C470&gt;Params!$K$9+((Params!$L$5-Params!$K$9)/(Params!$L$33-Params!$K$33))*($B470-Params!$K$33),$C470&lt;Params!$G$4+((Params!$L$5-Params!$G$4)/(Params!$L$33-Params!$G$33))*($B470-Params!$G$33)),$Q$2,"")</f>
        <v/>
      </c>
      <c r="R470" s="2" t="str">
        <f>IF(AND(OR($B470&lt;Params!$A$33,AND($B470&gt;=Params!$A$33,$B470&lt;Params!$C$33,$C470&gt;=Params!$A$18+((Params!$C$13-Params!$A$18)/(Params!$C$33-Params!$A$33))*($B470-Params!$A$33)),AND($B470&gt;=Params!$C$33,$B470&lt;Params!$D$33,$C470&gt;=Params!$C$13+((Params!$D$9-Params!$C$13)/(Params!$D$33-Params!$C$33))*($B470-Params!$C$33)),AND($B470&gt;=Params!$D$33,$C470&gt;=Params!$D$9+((Params!$G$4-Params!$D$9)/(Params!$G$33-Params!$D$33))*($B470-Params!$D$33))),$C470&lt;Params!$G$4,$B470&gt;0,$C470&gt;0),$R$2,"")</f>
        <v/>
      </c>
      <c r="S470" s="18" t="str">
        <f t="shared" si="7"/>
        <v>Basaltic TrachyAndesite</v>
      </c>
      <c r="T470" s="14" t="str">
        <f>IF(AND($S470&lt;&gt;$J$2,$S470&lt;&gt;$K$2,$S470&lt;&gt;$L$2),"",
IF($S470=$J$2,IF(Data!$C470&gt;=Data!$D470+2,"Hawaiite","Potassic Trachybasalt"),
IF($S470=$K$2,IF(Data!$C470&gt;=Data!$D470+2,"Mugearite","Shoshonite"),
IF($S470=$L$2,(IF(Data!$C470&gt;=Data!$D470+2,"Benmoreite","Latite")),""))))</f>
        <v>Shoshonite</v>
      </c>
    </row>
    <row r="471" spans="1:20" x14ac:dyDescent="0.2">
      <c r="A471" s="16" t="str">
        <f>Data!$A471</f>
        <v>Di Matteo et al 2006</v>
      </c>
      <c r="B471" s="27">
        <f>Data!$B471</f>
        <v>53.8</v>
      </c>
      <c r="C471" s="28">
        <f>Data!$C471+Data!$D471</f>
        <v>8.16</v>
      </c>
      <c r="D471" s="1" t="str">
        <f>IF(AND(AND($B471&gt;=Params!$A$33,$B471&lt;Params!$C$33),AND($C471&gt;=Params!$A$32,$C471&lt;Params!$A$26)),$D$2,"")</f>
        <v/>
      </c>
      <c r="E471" s="1" t="str">
        <f>IF(AND(AND($B471&gt;=Params!$C$33,$B471&lt;Params!$F$33),AND($C471&gt;=Params!$C$32,$C471&lt;Params!$C$22)),$E$2,"")</f>
        <v/>
      </c>
      <c r="F471" s="4" t="str">
        <f>IF(AND($B471&gt;=Params!$F$33,$B471&lt;Params!$J$33,$C471&lt;Params!$F$22+((Params!$J$20-Params!$F$22)/(Params!$J$33-Params!$F$33))*($B471-Params!$F$33)),$F$2,"")</f>
        <v/>
      </c>
      <c r="G471" s="4" t="str">
        <f>IF(AND($B471&gt;=Params!$J$33,$B471&lt;Params!$N$33,$C471&lt;Params!$J$20+((Params!$N$18-Params!$J$20)/(Params!$N$33-Params!$J$33))*($B471-Params!$J$33)),$G$2,"")</f>
        <v/>
      </c>
      <c r="H471" s="4" t="str">
        <f>IF(AND($B471&gt;=Params!$N$33,$C471&lt;Params!$N$18+((Params!$Q$16-Params!$N$18)/(Params!$Q$33-Params!$N$33))*($B471-Params!$N$33),C$3&lt;Params!$Q$16+((Params!$S$32-Params!$Q$16)/(Params!$S$33-Params!$Q$33))*($B471-Params!$Q$33)),$H$2,"")</f>
        <v/>
      </c>
      <c r="I471" s="12" t="str">
        <f>IF(AND($B471&gt;=Params!$Q$33,$C471&gt;=Params!$Q$16+((Params!$S$32-Params!$Q$16)/(Params!$S$33-Params!$Q$33))*($B471-Params!$Q$33)),$I$2,"")</f>
        <v/>
      </c>
      <c r="J471" s="1" t="str">
        <f>IF(AND($C471&gt;=Params!$C$22,$C471&lt;Params!$C$22+((Params!$E$17-Params!$C$22)/(Params!$E$33-Params!$C$33))*($B471-Params!$C$33),$C471&lt;Params!$E$17+((Params!$F$22-Params!$E$17)/(Params!$F$33-Params!$E$33))*($B471-Params!$E$33)),$J$2,"")</f>
        <v/>
      </c>
      <c r="K471" s="1" t="str">
        <f>IF(AND($C471&gt;=Params!$E$17+((Params!$F$22-Params!$E$17)/(Params!$F$33-Params!$E$33))*($B471-Params!$E$33),$C471&gt;=Params!$F$22+((Params!$J$20-Params!$F$22)/(Params!$J$33-Params!$F$33))*($B471-Params!$F$33),$C471&lt;Params!$E$17+((Params!$H$13-Params!$E$17)/(Params!$H$33-Params!$E$33))*($B471-Params!$E$33),$C471&lt;Params!$H$13+((Params!$J$20-Params!$H$13)/(Params!$J$33-Params!$H$33))*($B471-Params!$H$33)),$K$2,"")</f>
        <v>Basaltic TrachyAndesite</v>
      </c>
      <c r="L471" s="1" t="str">
        <f>IF(AND($C471&gt;=Params!$H$13+((Params!$J$20-Params!$H$13)/(Params!$J$33-Params!$H$33))*($B471-Params!$H$33),$C471&gt;=Params!$J$20+((Params!$N$18-Params!$J$20)/(Params!$N$33-Params!$J$33))*($B471-Params!$J$33),$C471&lt;Params!$H$13+((Params!$K$9-Params!$H$13)/(Params!$K$33-Params!$H$33))*($B471-Params!$H$33),$C471&lt;Params!$K$9+((Params!$N$18-Params!$K$9)/(Params!$N$33-Params!$K$33))*($B471-Params!$K$33)),$L$2,"")</f>
        <v/>
      </c>
      <c r="M471" s="2" t="str">
        <f>IF(AND($C471&gt;=Params!$K$9+((Params!$N$18-Params!$K$9)/(Params!$N$33-Params!$K$33))*($B471-Params!$K$33),$C471&gt;=Params!$N$18+((Params!$Q$16-Params!$N$18)/(Params!$Q$33-Params!$N501))*($B471-Params!$Q$33),$C471&lt;Params!$K$9+((Params!$L$5-Params!$K$9)/(Params!$L$33-Params!$K$33))*($B471-Params!$K$33),$C471&lt;Params!$L$5+((Params!$Q$4-Params!$L$5)/(Params!$Q$33-Params!$L$33))*($B471-Params!$L$33),$B471&lt;Params!$Q$33),$M$2,"")</f>
        <v/>
      </c>
      <c r="N471" s="3" t="str">
        <f>IF(OR(AND($C471&gt;=Params!$A$26,$B471&gt;=Params!$A$33,$B471&lt;Params!$C$33,$C471&lt;Params!$A$18+((Params!$C$13-Params!$A$18)/(Params!$C$33-Params!$A$33))*($B471-Params!$A$33)),AND($B471&gt;=Params!$C$33,$C471&gt;Params!$C$22+((Params!$E$17-Params!$C$22)/(Params!$E$33-Params!$C$33))*($B471-Params!$C$33),$C471&lt;Params!$C$13+((Params!$E$17-Params!$C$13)/(Params!$E$33-Params!$C$33))*($B471-Params!$C$33))),$N$2,"")</f>
        <v/>
      </c>
      <c r="O471" s="1" t="str">
        <f>IF(AND($C471&gt;=Params!$C$13+((Params!$E$17-Params!$C$13)/(Params!$E$33-Params!$C$33))*($B471-Params!$C$33),$C471&gt;=Params!$E$17+((Params!$H$13-Params!$E$17)/(Params!$H$33-Params!$E$33))*($B471-Params!$E$33),$C471&lt;Params!$C$13+((Params!$D$9-Params!$C$13)/(Params!$D$33-Params!$C$33))*($B471-Params!$C$33),$C471&lt;Params!$D$9+((Params!$H$13-Params!$D$9)/(Params!$H$33-Params!$D$33))*($B471-Params!$D$33)),$O$2,"")</f>
        <v/>
      </c>
      <c r="P471" s="1" t="str">
        <f>IF(AND($C471&gt;=Params!$D$9+((Params!$H$13-Params!$D$9)/(Params!$H$33-Params!$D$33))*($B471-Params!$D$33),$C471&gt;=Params!$H$13+((Params!$K$9-Params!$H$13)/(Params!$K$33-Params!$H$33))*($B471-Params!$H$33),$C471&lt;Params!$D$9+((Params!$G$4-Params!$D$9)/(Params!$G$33-Params!$D$33))*($B471-Params!$D$33),$C471&lt;Params!$G$4+((Params!$K$9-Params!$G$4)/(Params!$K$33-Params!$G$33))*($B471-Params!$G$33)),$P$2,"")</f>
        <v/>
      </c>
      <c r="Q471" s="1" t="str">
        <f>IF(AND($C471&gt;=Params!$G$4+((Params!$K$9-Params!$G$4)/(Params!$K$33-Params!$G$33))*($B471-Params!$G$33),$C471&gt;Params!$K$9+((Params!$L$5-Params!$K$9)/(Params!$L$33-Params!$K$33))*($B471-Params!$K$33),$C471&lt;Params!$G$4+((Params!$L$5-Params!$G$4)/(Params!$L$33-Params!$G$33))*($B471-Params!$G$33)),$Q$2,"")</f>
        <v/>
      </c>
      <c r="R471" s="2" t="str">
        <f>IF(AND(OR($B471&lt;Params!$A$33,AND($B471&gt;=Params!$A$33,$B471&lt;Params!$C$33,$C471&gt;=Params!$A$18+((Params!$C$13-Params!$A$18)/(Params!$C$33-Params!$A$33))*($B471-Params!$A$33)),AND($B471&gt;=Params!$C$33,$B471&lt;Params!$D$33,$C471&gt;=Params!$C$13+((Params!$D$9-Params!$C$13)/(Params!$D$33-Params!$C$33))*($B471-Params!$C$33)),AND($B471&gt;=Params!$D$33,$C471&gt;=Params!$D$9+((Params!$G$4-Params!$D$9)/(Params!$G$33-Params!$D$33))*($B471-Params!$D$33))),$C471&lt;Params!$G$4,$B471&gt;0,$C471&gt;0),$R$2,"")</f>
        <v/>
      </c>
      <c r="S471" s="18" t="str">
        <f t="shared" si="7"/>
        <v>Basaltic TrachyAndesite</v>
      </c>
      <c r="T471" s="14" t="str">
        <f>IF(AND($S471&lt;&gt;$J$2,$S471&lt;&gt;$K$2,$S471&lt;&gt;$L$2),"",
IF($S471=$J$2,IF(Data!$C471&gt;=Data!$D471+2,"Hawaiite","Potassic Trachybasalt"),
IF($S471=$K$2,IF(Data!$C471&gt;=Data!$D471+2,"Mugearite","Shoshonite"),
IF($S471=$L$2,(IF(Data!$C471&gt;=Data!$D471+2,"Benmoreite","Latite")),""))))</f>
        <v>Shoshonite</v>
      </c>
    </row>
    <row r="472" spans="1:20" x14ac:dyDescent="0.2">
      <c r="A472" s="16" t="str">
        <f>Data!$A472</f>
        <v>Di Matteo et al 2006</v>
      </c>
      <c r="B472" s="27">
        <f>Data!$B472</f>
        <v>53.8</v>
      </c>
      <c r="C472" s="28">
        <f>Data!$C472+Data!$D472</f>
        <v>8.16</v>
      </c>
      <c r="D472" s="1" t="str">
        <f>IF(AND(AND($B472&gt;=Params!$A$33,$B472&lt;Params!$C$33),AND($C472&gt;=Params!$A$32,$C472&lt;Params!$A$26)),$D$2,"")</f>
        <v/>
      </c>
      <c r="E472" s="1" t="str">
        <f>IF(AND(AND($B472&gt;=Params!$C$33,$B472&lt;Params!$F$33),AND($C472&gt;=Params!$C$32,$C472&lt;Params!$C$22)),$E$2,"")</f>
        <v/>
      </c>
      <c r="F472" s="4" t="str">
        <f>IF(AND($B472&gt;=Params!$F$33,$B472&lt;Params!$J$33,$C472&lt;Params!$F$22+((Params!$J$20-Params!$F$22)/(Params!$J$33-Params!$F$33))*($B472-Params!$F$33)),$F$2,"")</f>
        <v/>
      </c>
      <c r="G472" s="4" t="str">
        <f>IF(AND($B472&gt;=Params!$J$33,$B472&lt;Params!$N$33,$C472&lt;Params!$J$20+((Params!$N$18-Params!$J$20)/(Params!$N$33-Params!$J$33))*($B472-Params!$J$33)),$G$2,"")</f>
        <v/>
      </c>
      <c r="H472" s="4" t="str">
        <f>IF(AND($B472&gt;=Params!$N$33,$C472&lt;Params!$N$18+((Params!$Q$16-Params!$N$18)/(Params!$Q$33-Params!$N$33))*($B472-Params!$N$33),C$3&lt;Params!$Q$16+((Params!$S$32-Params!$Q$16)/(Params!$S$33-Params!$Q$33))*($B472-Params!$Q$33)),$H$2,"")</f>
        <v/>
      </c>
      <c r="I472" s="12" t="str">
        <f>IF(AND($B472&gt;=Params!$Q$33,$C472&gt;=Params!$Q$16+((Params!$S$32-Params!$Q$16)/(Params!$S$33-Params!$Q$33))*($B472-Params!$Q$33)),$I$2,"")</f>
        <v/>
      </c>
      <c r="J472" s="1" t="str">
        <f>IF(AND($C472&gt;=Params!$C$22,$C472&lt;Params!$C$22+((Params!$E$17-Params!$C$22)/(Params!$E$33-Params!$C$33))*($B472-Params!$C$33),$C472&lt;Params!$E$17+((Params!$F$22-Params!$E$17)/(Params!$F$33-Params!$E$33))*($B472-Params!$E$33)),$J$2,"")</f>
        <v/>
      </c>
      <c r="K472" s="1" t="str">
        <f>IF(AND($C472&gt;=Params!$E$17+((Params!$F$22-Params!$E$17)/(Params!$F$33-Params!$E$33))*($B472-Params!$E$33),$C472&gt;=Params!$F$22+((Params!$J$20-Params!$F$22)/(Params!$J$33-Params!$F$33))*($B472-Params!$F$33),$C472&lt;Params!$E$17+((Params!$H$13-Params!$E$17)/(Params!$H$33-Params!$E$33))*($B472-Params!$E$33),$C472&lt;Params!$H$13+((Params!$J$20-Params!$H$13)/(Params!$J$33-Params!$H$33))*($B472-Params!$H$33)),$K$2,"")</f>
        <v>Basaltic TrachyAndesite</v>
      </c>
      <c r="L472" s="1" t="str">
        <f>IF(AND($C472&gt;=Params!$H$13+((Params!$J$20-Params!$H$13)/(Params!$J$33-Params!$H$33))*($B472-Params!$H$33),$C472&gt;=Params!$J$20+((Params!$N$18-Params!$J$20)/(Params!$N$33-Params!$J$33))*($B472-Params!$J$33),$C472&lt;Params!$H$13+((Params!$K$9-Params!$H$13)/(Params!$K$33-Params!$H$33))*($B472-Params!$H$33),$C472&lt;Params!$K$9+((Params!$N$18-Params!$K$9)/(Params!$N$33-Params!$K$33))*($B472-Params!$K$33)),$L$2,"")</f>
        <v/>
      </c>
      <c r="M472" s="2" t="str">
        <f>IF(AND($C472&gt;=Params!$K$9+((Params!$N$18-Params!$K$9)/(Params!$N$33-Params!$K$33))*($B472-Params!$K$33),$C472&gt;=Params!$N$18+((Params!$Q$16-Params!$N$18)/(Params!$Q$33-Params!$N502))*($B472-Params!$Q$33),$C472&lt;Params!$K$9+((Params!$L$5-Params!$K$9)/(Params!$L$33-Params!$K$33))*($B472-Params!$K$33),$C472&lt;Params!$L$5+((Params!$Q$4-Params!$L$5)/(Params!$Q$33-Params!$L$33))*($B472-Params!$L$33),$B472&lt;Params!$Q$33),$M$2,"")</f>
        <v/>
      </c>
      <c r="N472" s="3" t="str">
        <f>IF(OR(AND($C472&gt;=Params!$A$26,$B472&gt;=Params!$A$33,$B472&lt;Params!$C$33,$C472&lt;Params!$A$18+((Params!$C$13-Params!$A$18)/(Params!$C$33-Params!$A$33))*($B472-Params!$A$33)),AND($B472&gt;=Params!$C$33,$C472&gt;Params!$C$22+((Params!$E$17-Params!$C$22)/(Params!$E$33-Params!$C$33))*($B472-Params!$C$33),$C472&lt;Params!$C$13+((Params!$E$17-Params!$C$13)/(Params!$E$33-Params!$C$33))*($B472-Params!$C$33))),$N$2,"")</f>
        <v/>
      </c>
      <c r="O472" s="1" t="str">
        <f>IF(AND($C472&gt;=Params!$C$13+((Params!$E$17-Params!$C$13)/(Params!$E$33-Params!$C$33))*($B472-Params!$C$33),$C472&gt;=Params!$E$17+((Params!$H$13-Params!$E$17)/(Params!$H$33-Params!$E$33))*($B472-Params!$E$33),$C472&lt;Params!$C$13+((Params!$D$9-Params!$C$13)/(Params!$D$33-Params!$C$33))*($B472-Params!$C$33),$C472&lt;Params!$D$9+((Params!$H$13-Params!$D$9)/(Params!$H$33-Params!$D$33))*($B472-Params!$D$33)),$O$2,"")</f>
        <v/>
      </c>
      <c r="P472" s="1" t="str">
        <f>IF(AND($C472&gt;=Params!$D$9+((Params!$H$13-Params!$D$9)/(Params!$H$33-Params!$D$33))*($B472-Params!$D$33),$C472&gt;=Params!$H$13+((Params!$K$9-Params!$H$13)/(Params!$K$33-Params!$H$33))*($B472-Params!$H$33),$C472&lt;Params!$D$9+((Params!$G$4-Params!$D$9)/(Params!$G$33-Params!$D$33))*($B472-Params!$D$33),$C472&lt;Params!$G$4+((Params!$K$9-Params!$G$4)/(Params!$K$33-Params!$G$33))*($B472-Params!$G$33)),$P$2,"")</f>
        <v/>
      </c>
      <c r="Q472" s="1" t="str">
        <f>IF(AND($C472&gt;=Params!$G$4+((Params!$K$9-Params!$G$4)/(Params!$K$33-Params!$G$33))*($B472-Params!$G$33),$C472&gt;Params!$K$9+((Params!$L$5-Params!$K$9)/(Params!$L$33-Params!$K$33))*($B472-Params!$K$33),$C472&lt;Params!$G$4+((Params!$L$5-Params!$G$4)/(Params!$L$33-Params!$G$33))*($B472-Params!$G$33)),$Q$2,"")</f>
        <v/>
      </c>
      <c r="R472" s="2" t="str">
        <f>IF(AND(OR($B472&lt;Params!$A$33,AND($B472&gt;=Params!$A$33,$B472&lt;Params!$C$33,$C472&gt;=Params!$A$18+((Params!$C$13-Params!$A$18)/(Params!$C$33-Params!$A$33))*($B472-Params!$A$33)),AND($B472&gt;=Params!$C$33,$B472&lt;Params!$D$33,$C472&gt;=Params!$C$13+((Params!$D$9-Params!$C$13)/(Params!$D$33-Params!$C$33))*($B472-Params!$C$33)),AND($B472&gt;=Params!$D$33,$C472&gt;=Params!$D$9+((Params!$G$4-Params!$D$9)/(Params!$G$33-Params!$D$33))*($B472-Params!$D$33))),$C472&lt;Params!$G$4,$B472&gt;0,$C472&gt;0),$R$2,"")</f>
        <v/>
      </c>
      <c r="S472" s="18" t="str">
        <f t="shared" si="7"/>
        <v>Basaltic TrachyAndesite</v>
      </c>
      <c r="T472" s="14" t="str">
        <f>IF(AND($S472&lt;&gt;$J$2,$S472&lt;&gt;$K$2,$S472&lt;&gt;$L$2),"",
IF($S472=$J$2,IF(Data!$C472&gt;=Data!$D472+2,"Hawaiite","Potassic Trachybasalt"),
IF($S472=$K$2,IF(Data!$C472&gt;=Data!$D472+2,"Mugearite","Shoshonite"),
IF($S472=$L$2,(IF(Data!$C472&gt;=Data!$D472+2,"Benmoreite","Latite")),""))))</f>
        <v>Shoshonite</v>
      </c>
    </row>
    <row r="473" spans="1:20" x14ac:dyDescent="0.2">
      <c r="A473" s="16" t="str">
        <f>Data!$A473</f>
        <v>Di Matteo et al 2006</v>
      </c>
      <c r="B473" s="27">
        <f>Data!$B473</f>
        <v>53.8</v>
      </c>
      <c r="C473" s="28">
        <f>Data!$C473+Data!$D473</f>
        <v>8.16</v>
      </c>
      <c r="D473" s="1" t="str">
        <f>IF(AND(AND($B473&gt;=Params!$A$33,$B473&lt;Params!$C$33),AND($C473&gt;=Params!$A$32,$C473&lt;Params!$A$26)),$D$2,"")</f>
        <v/>
      </c>
      <c r="E473" s="1" t="str">
        <f>IF(AND(AND($B473&gt;=Params!$C$33,$B473&lt;Params!$F$33),AND($C473&gt;=Params!$C$32,$C473&lt;Params!$C$22)),$E$2,"")</f>
        <v/>
      </c>
      <c r="F473" s="4" t="str">
        <f>IF(AND($B473&gt;=Params!$F$33,$B473&lt;Params!$J$33,$C473&lt;Params!$F$22+((Params!$J$20-Params!$F$22)/(Params!$J$33-Params!$F$33))*($B473-Params!$F$33)),$F$2,"")</f>
        <v/>
      </c>
      <c r="G473" s="4" t="str">
        <f>IF(AND($B473&gt;=Params!$J$33,$B473&lt;Params!$N$33,$C473&lt;Params!$J$20+((Params!$N$18-Params!$J$20)/(Params!$N$33-Params!$J$33))*($B473-Params!$J$33)),$G$2,"")</f>
        <v/>
      </c>
      <c r="H473" s="4" t="str">
        <f>IF(AND($B473&gt;=Params!$N$33,$C473&lt;Params!$N$18+((Params!$Q$16-Params!$N$18)/(Params!$Q$33-Params!$N$33))*($B473-Params!$N$33),C$3&lt;Params!$Q$16+((Params!$S$32-Params!$Q$16)/(Params!$S$33-Params!$Q$33))*($B473-Params!$Q$33)),$H$2,"")</f>
        <v/>
      </c>
      <c r="I473" s="12" t="str">
        <f>IF(AND($B473&gt;=Params!$Q$33,$C473&gt;=Params!$Q$16+((Params!$S$32-Params!$Q$16)/(Params!$S$33-Params!$Q$33))*($B473-Params!$Q$33)),$I$2,"")</f>
        <v/>
      </c>
      <c r="J473" s="1" t="str">
        <f>IF(AND($C473&gt;=Params!$C$22,$C473&lt;Params!$C$22+((Params!$E$17-Params!$C$22)/(Params!$E$33-Params!$C$33))*($B473-Params!$C$33),$C473&lt;Params!$E$17+((Params!$F$22-Params!$E$17)/(Params!$F$33-Params!$E$33))*($B473-Params!$E$33)),$J$2,"")</f>
        <v/>
      </c>
      <c r="K473" s="1" t="str">
        <f>IF(AND($C473&gt;=Params!$E$17+((Params!$F$22-Params!$E$17)/(Params!$F$33-Params!$E$33))*($B473-Params!$E$33),$C473&gt;=Params!$F$22+((Params!$J$20-Params!$F$22)/(Params!$J$33-Params!$F$33))*($B473-Params!$F$33),$C473&lt;Params!$E$17+((Params!$H$13-Params!$E$17)/(Params!$H$33-Params!$E$33))*($B473-Params!$E$33),$C473&lt;Params!$H$13+((Params!$J$20-Params!$H$13)/(Params!$J$33-Params!$H$33))*($B473-Params!$H$33)),$K$2,"")</f>
        <v>Basaltic TrachyAndesite</v>
      </c>
      <c r="L473" s="1" t="str">
        <f>IF(AND($C473&gt;=Params!$H$13+((Params!$J$20-Params!$H$13)/(Params!$J$33-Params!$H$33))*($B473-Params!$H$33),$C473&gt;=Params!$J$20+((Params!$N$18-Params!$J$20)/(Params!$N$33-Params!$J$33))*($B473-Params!$J$33),$C473&lt;Params!$H$13+((Params!$K$9-Params!$H$13)/(Params!$K$33-Params!$H$33))*($B473-Params!$H$33),$C473&lt;Params!$K$9+((Params!$N$18-Params!$K$9)/(Params!$N$33-Params!$K$33))*($B473-Params!$K$33)),$L$2,"")</f>
        <v/>
      </c>
      <c r="M473" s="2" t="str">
        <f>IF(AND($C473&gt;=Params!$K$9+((Params!$N$18-Params!$K$9)/(Params!$N$33-Params!$K$33))*($B473-Params!$K$33),$C473&gt;=Params!$N$18+((Params!$Q$16-Params!$N$18)/(Params!$Q$33-Params!$N503))*($B473-Params!$Q$33),$C473&lt;Params!$K$9+((Params!$L$5-Params!$K$9)/(Params!$L$33-Params!$K$33))*($B473-Params!$K$33),$C473&lt;Params!$L$5+((Params!$Q$4-Params!$L$5)/(Params!$Q$33-Params!$L$33))*($B473-Params!$L$33),$B473&lt;Params!$Q$33),$M$2,"")</f>
        <v/>
      </c>
      <c r="N473" s="3" t="str">
        <f>IF(OR(AND($C473&gt;=Params!$A$26,$B473&gt;=Params!$A$33,$B473&lt;Params!$C$33,$C473&lt;Params!$A$18+((Params!$C$13-Params!$A$18)/(Params!$C$33-Params!$A$33))*($B473-Params!$A$33)),AND($B473&gt;=Params!$C$33,$C473&gt;Params!$C$22+((Params!$E$17-Params!$C$22)/(Params!$E$33-Params!$C$33))*($B473-Params!$C$33),$C473&lt;Params!$C$13+((Params!$E$17-Params!$C$13)/(Params!$E$33-Params!$C$33))*($B473-Params!$C$33))),$N$2,"")</f>
        <v/>
      </c>
      <c r="O473" s="1" t="str">
        <f>IF(AND($C473&gt;=Params!$C$13+((Params!$E$17-Params!$C$13)/(Params!$E$33-Params!$C$33))*($B473-Params!$C$33),$C473&gt;=Params!$E$17+((Params!$H$13-Params!$E$17)/(Params!$H$33-Params!$E$33))*($B473-Params!$E$33),$C473&lt;Params!$C$13+((Params!$D$9-Params!$C$13)/(Params!$D$33-Params!$C$33))*($B473-Params!$C$33),$C473&lt;Params!$D$9+((Params!$H$13-Params!$D$9)/(Params!$H$33-Params!$D$33))*($B473-Params!$D$33)),$O$2,"")</f>
        <v/>
      </c>
      <c r="P473" s="1" t="str">
        <f>IF(AND($C473&gt;=Params!$D$9+((Params!$H$13-Params!$D$9)/(Params!$H$33-Params!$D$33))*($B473-Params!$D$33),$C473&gt;=Params!$H$13+((Params!$K$9-Params!$H$13)/(Params!$K$33-Params!$H$33))*($B473-Params!$H$33),$C473&lt;Params!$D$9+((Params!$G$4-Params!$D$9)/(Params!$G$33-Params!$D$33))*($B473-Params!$D$33),$C473&lt;Params!$G$4+((Params!$K$9-Params!$G$4)/(Params!$K$33-Params!$G$33))*($B473-Params!$G$33)),$P$2,"")</f>
        <v/>
      </c>
      <c r="Q473" s="1" t="str">
        <f>IF(AND($C473&gt;=Params!$G$4+((Params!$K$9-Params!$G$4)/(Params!$K$33-Params!$G$33))*($B473-Params!$G$33),$C473&gt;Params!$K$9+((Params!$L$5-Params!$K$9)/(Params!$L$33-Params!$K$33))*($B473-Params!$K$33),$C473&lt;Params!$G$4+((Params!$L$5-Params!$G$4)/(Params!$L$33-Params!$G$33))*($B473-Params!$G$33)),$Q$2,"")</f>
        <v/>
      </c>
      <c r="R473" s="2" t="str">
        <f>IF(AND(OR($B473&lt;Params!$A$33,AND($B473&gt;=Params!$A$33,$B473&lt;Params!$C$33,$C473&gt;=Params!$A$18+((Params!$C$13-Params!$A$18)/(Params!$C$33-Params!$A$33))*($B473-Params!$A$33)),AND($B473&gt;=Params!$C$33,$B473&lt;Params!$D$33,$C473&gt;=Params!$C$13+((Params!$D$9-Params!$C$13)/(Params!$D$33-Params!$C$33))*($B473-Params!$C$33)),AND($B473&gt;=Params!$D$33,$C473&gt;=Params!$D$9+((Params!$G$4-Params!$D$9)/(Params!$G$33-Params!$D$33))*($B473-Params!$D$33))),$C473&lt;Params!$G$4,$B473&gt;0,$C473&gt;0),$R$2,"")</f>
        <v/>
      </c>
      <c r="S473" s="18" t="str">
        <f t="shared" si="7"/>
        <v>Basaltic TrachyAndesite</v>
      </c>
      <c r="T473" s="14" t="str">
        <f>IF(AND($S473&lt;&gt;$J$2,$S473&lt;&gt;$K$2,$S473&lt;&gt;$L$2),"",
IF($S473=$J$2,IF(Data!$C473&gt;=Data!$D473+2,"Hawaiite","Potassic Trachybasalt"),
IF($S473=$K$2,IF(Data!$C473&gt;=Data!$D473+2,"Mugearite","Shoshonite"),
IF($S473=$L$2,(IF(Data!$C473&gt;=Data!$D473+2,"Benmoreite","Latite")),""))))</f>
        <v>Shoshonite</v>
      </c>
    </row>
    <row r="474" spans="1:20" x14ac:dyDescent="0.2">
      <c r="A474" s="16" t="str">
        <f>Data!$A474</f>
        <v>Di Matteo et al 2006</v>
      </c>
      <c r="B474" s="27">
        <f>Data!$B474</f>
        <v>53.8</v>
      </c>
      <c r="C474" s="28">
        <f>Data!$C474+Data!$D474</f>
        <v>8.16</v>
      </c>
      <c r="D474" s="1" t="str">
        <f>IF(AND(AND($B474&gt;=Params!$A$33,$B474&lt;Params!$C$33),AND($C474&gt;=Params!$A$32,$C474&lt;Params!$A$26)),$D$2,"")</f>
        <v/>
      </c>
      <c r="E474" s="1" t="str">
        <f>IF(AND(AND($B474&gt;=Params!$C$33,$B474&lt;Params!$F$33),AND($C474&gt;=Params!$C$32,$C474&lt;Params!$C$22)),$E$2,"")</f>
        <v/>
      </c>
      <c r="F474" s="4" t="str">
        <f>IF(AND($B474&gt;=Params!$F$33,$B474&lt;Params!$J$33,$C474&lt;Params!$F$22+((Params!$J$20-Params!$F$22)/(Params!$J$33-Params!$F$33))*($B474-Params!$F$33)),$F$2,"")</f>
        <v/>
      </c>
      <c r="G474" s="4" t="str">
        <f>IF(AND($B474&gt;=Params!$J$33,$B474&lt;Params!$N$33,$C474&lt;Params!$J$20+((Params!$N$18-Params!$J$20)/(Params!$N$33-Params!$J$33))*($B474-Params!$J$33)),$G$2,"")</f>
        <v/>
      </c>
      <c r="H474" s="4" t="str">
        <f>IF(AND($B474&gt;=Params!$N$33,$C474&lt;Params!$N$18+((Params!$Q$16-Params!$N$18)/(Params!$Q$33-Params!$N$33))*($B474-Params!$N$33),C$3&lt;Params!$Q$16+((Params!$S$32-Params!$Q$16)/(Params!$S$33-Params!$Q$33))*($B474-Params!$Q$33)),$H$2,"")</f>
        <v/>
      </c>
      <c r="I474" s="12" t="str">
        <f>IF(AND($B474&gt;=Params!$Q$33,$C474&gt;=Params!$Q$16+((Params!$S$32-Params!$Q$16)/(Params!$S$33-Params!$Q$33))*($B474-Params!$Q$33)),$I$2,"")</f>
        <v/>
      </c>
      <c r="J474" s="1" t="str">
        <f>IF(AND($C474&gt;=Params!$C$22,$C474&lt;Params!$C$22+((Params!$E$17-Params!$C$22)/(Params!$E$33-Params!$C$33))*($B474-Params!$C$33),$C474&lt;Params!$E$17+((Params!$F$22-Params!$E$17)/(Params!$F$33-Params!$E$33))*($B474-Params!$E$33)),$J$2,"")</f>
        <v/>
      </c>
      <c r="K474" s="1" t="str">
        <f>IF(AND($C474&gt;=Params!$E$17+((Params!$F$22-Params!$E$17)/(Params!$F$33-Params!$E$33))*($B474-Params!$E$33),$C474&gt;=Params!$F$22+((Params!$J$20-Params!$F$22)/(Params!$J$33-Params!$F$33))*($B474-Params!$F$33),$C474&lt;Params!$E$17+((Params!$H$13-Params!$E$17)/(Params!$H$33-Params!$E$33))*($B474-Params!$E$33),$C474&lt;Params!$H$13+((Params!$J$20-Params!$H$13)/(Params!$J$33-Params!$H$33))*($B474-Params!$H$33)),$K$2,"")</f>
        <v>Basaltic TrachyAndesite</v>
      </c>
      <c r="L474" s="1" t="str">
        <f>IF(AND($C474&gt;=Params!$H$13+((Params!$J$20-Params!$H$13)/(Params!$J$33-Params!$H$33))*($B474-Params!$H$33),$C474&gt;=Params!$J$20+((Params!$N$18-Params!$J$20)/(Params!$N$33-Params!$J$33))*($B474-Params!$J$33),$C474&lt;Params!$H$13+((Params!$K$9-Params!$H$13)/(Params!$K$33-Params!$H$33))*($B474-Params!$H$33),$C474&lt;Params!$K$9+((Params!$N$18-Params!$K$9)/(Params!$N$33-Params!$K$33))*($B474-Params!$K$33)),$L$2,"")</f>
        <v/>
      </c>
      <c r="M474" s="2" t="str">
        <f>IF(AND($C474&gt;=Params!$K$9+((Params!$N$18-Params!$K$9)/(Params!$N$33-Params!$K$33))*($B474-Params!$K$33),$C474&gt;=Params!$N$18+((Params!$Q$16-Params!$N$18)/(Params!$Q$33-Params!$N504))*($B474-Params!$Q$33),$C474&lt;Params!$K$9+((Params!$L$5-Params!$K$9)/(Params!$L$33-Params!$K$33))*($B474-Params!$K$33),$C474&lt;Params!$L$5+((Params!$Q$4-Params!$L$5)/(Params!$Q$33-Params!$L$33))*($B474-Params!$L$33),$B474&lt;Params!$Q$33),$M$2,"")</f>
        <v/>
      </c>
      <c r="N474" s="3" t="str">
        <f>IF(OR(AND($C474&gt;=Params!$A$26,$B474&gt;=Params!$A$33,$B474&lt;Params!$C$33,$C474&lt;Params!$A$18+((Params!$C$13-Params!$A$18)/(Params!$C$33-Params!$A$33))*($B474-Params!$A$33)),AND($B474&gt;=Params!$C$33,$C474&gt;Params!$C$22+((Params!$E$17-Params!$C$22)/(Params!$E$33-Params!$C$33))*($B474-Params!$C$33),$C474&lt;Params!$C$13+((Params!$E$17-Params!$C$13)/(Params!$E$33-Params!$C$33))*($B474-Params!$C$33))),$N$2,"")</f>
        <v/>
      </c>
      <c r="O474" s="1" t="str">
        <f>IF(AND($C474&gt;=Params!$C$13+((Params!$E$17-Params!$C$13)/(Params!$E$33-Params!$C$33))*($B474-Params!$C$33),$C474&gt;=Params!$E$17+((Params!$H$13-Params!$E$17)/(Params!$H$33-Params!$E$33))*($B474-Params!$E$33),$C474&lt;Params!$C$13+((Params!$D$9-Params!$C$13)/(Params!$D$33-Params!$C$33))*($B474-Params!$C$33),$C474&lt;Params!$D$9+((Params!$H$13-Params!$D$9)/(Params!$H$33-Params!$D$33))*($B474-Params!$D$33)),$O$2,"")</f>
        <v/>
      </c>
      <c r="P474" s="1" t="str">
        <f>IF(AND($C474&gt;=Params!$D$9+((Params!$H$13-Params!$D$9)/(Params!$H$33-Params!$D$33))*($B474-Params!$D$33),$C474&gt;=Params!$H$13+((Params!$K$9-Params!$H$13)/(Params!$K$33-Params!$H$33))*($B474-Params!$H$33),$C474&lt;Params!$D$9+((Params!$G$4-Params!$D$9)/(Params!$G$33-Params!$D$33))*($B474-Params!$D$33),$C474&lt;Params!$G$4+((Params!$K$9-Params!$G$4)/(Params!$K$33-Params!$G$33))*($B474-Params!$G$33)),$P$2,"")</f>
        <v/>
      </c>
      <c r="Q474" s="1" t="str">
        <f>IF(AND($C474&gt;=Params!$G$4+((Params!$K$9-Params!$G$4)/(Params!$K$33-Params!$G$33))*($B474-Params!$G$33),$C474&gt;Params!$K$9+((Params!$L$5-Params!$K$9)/(Params!$L$33-Params!$K$33))*($B474-Params!$K$33),$C474&lt;Params!$G$4+((Params!$L$5-Params!$G$4)/(Params!$L$33-Params!$G$33))*($B474-Params!$G$33)),$Q$2,"")</f>
        <v/>
      </c>
      <c r="R474" s="2" t="str">
        <f>IF(AND(OR($B474&lt;Params!$A$33,AND($B474&gt;=Params!$A$33,$B474&lt;Params!$C$33,$C474&gt;=Params!$A$18+((Params!$C$13-Params!$A$18)/(Params!$C$33-Params!$A$33))*($B474-Params!$A$33)),AND($B474&gt;=Params!$C$33,$B474&lt;Params!$D$33,$C474&gt;=Params!$C$13+((Params!$D$9-Params!$C$13)/(Params!$D$33-Params!$C$33))*($B474-Params!$C$33)),AND($B474&gt;=Params!$D$33,$C474&gt;=Params!$D$9+((Params!$G$4-Params!$D$9)/(Params!$G$33-Params!$D$33))*($B474-Params!$D$33))),$C474&lt;Params!$G$4,$B474&gt;0,$C474&gt;0),$R$2,"")</f>
        <v/>
      </c>
      <c r="S474" s="18" t="str">
        <f t="shared" si="7"/>
        <v>Basaltic TrachyAndesite</v>
      </c>
      <c r="T474" s="14" t="str">
        <f>IF(AND($S474&lt;&gt;$J$2,$S474&lt;&gt;$K$2,$S474&lt;&gt;$L$2),"",
IF($S474=$J$2,IF(Data!$C474&gt;=Data!$D474+2,"Hawaiite","Potassic Trachybasalt"),
IF($S474=$K$2,IF(Data!$C474&gt;=Data!$D474+2,"Mugearite","Shoshonite"),
IF($S474=$L$2,(IF(Data!$C474&gt;=Data!$D474+2,"Benmoreite","Latite")),""))))</f>
        <v>Shoshonite</v>
      </c>
    </row>
    <row r="475" spans="1:20" x14ac:dyDescent="0.2">
      <c r="A475" s="16" t="str">
        <f>Data!$A475</f>
        <v>Di Matteo et al 2006</v>
      </c>
      <c r="B475" s="27">
        <f>Data!$B475</f>
        <v>53.8</v>
      </c>
      <c r="C475" s="28">
        <f>Data!$C475+Data!$D475</f>
        <v>8.16</v>
      </c>
      <c r="D475" s="1" t="str">
        <f>IF(AND(AND($B475&gt;=Params!$A$33,$B475&lt;Params!$C$33),AND($C475&gt;=Params!$A$32,$C475&lt;Params!$A$26)),$D$2,"")</f>
        <v/>
      </c>
      <c r="E475" s="1" t="str">
        <f>IF(AND(AND($B475&gt;=Params!$C$33,$B475&lt;Params!$F$33),AND($C475&gt;=Params!$C$32,$C475&lt;Params!$C$22)),$E$2,"")</f>
        <v/>
      </c>
      <c r="F475" s="4" t="str">
        <f>IF(AND($B475&gt;=Params!$F$33,$B475&lt;Params!$J$33,$C475&lt;Params!$F$22+((Params!$J$20-Params!$F$22)/(Params!$J$33-Params!$F$33))*($B475-Params!$F$33)),$F$2,"")</f>
        <v/>
      </c>
      <c r="G475" s="4" t="str">
        <f>IF(AND($B475&gt;=Params!$J$33,$B475&lt;Params!$N$33,$C475&lt;Params!$J$20+((Params!$N$18-Params!$J$20)/(Params!$N$33-Params!$J$33))*($B475-Params!$J$33)),$G$2,"")</f>
        <v/>
      </c>
      <c r="H475" s="4" t="str">
        <f>IF(AND($B475&gt;=Params!$N$33,$C475&lt;Params!$N$18+((Params!$Q$16-Params!$N$18)/(Params!$Q$33-Params!$N$33))*($B475-Params!$N$33),C$3&lt;Params!$Q$16+((Params!$S$32-Params!$Q$16)/(Params!$S$33-Params!$Q$33))*($B475-Params!$Q$33)),$H$2,"")</f>
        <v/>
      </c>
      <c r="I475" s="12" t="str">
        <f>IF(AND($B475&gt;=Params!$Q$33,$C475&gt;=Params!$Q$16+((Params!$S$32-Params!$Q$16)/(Params!$S$33-Params!$Q$33))*($B475-Params!$Q$33)),$I$2,"")</f>
        <v/>
      </c>
      <c r="J475" s="1" t="str">
        <f>IF(AND($C475&gt;=Params!$C$22,$C475&lt;Params!$C$22+((Params!$E$17-Params!$C$22)/(Params!$E$33-Params!$C$33))*($B475-Params!$C$33),$C475&lt;Params!$E$17+((Params!$F$22-Params!$E$17)/(Params!$F$33-Params!$E$33))*($B475-Params!$E$33)),$J$2,"")</f>
        <v/>
      </c>
      <c r="K475" s="1" t="str">
        <f>IF(AND($C475&gt;=Params!$E$17+((Params!$F$22-Params!$E$17)/(Params!$F$33-Params!$E$33))*($B475-Params!$E$33),$C475&gt;=Params!$F$22+((Params!$J$20-Params!$F$22)/(Params!$J$33-Params!$F$33))*($B475-Params!$F$33),$C475&lt;Params!$E$17+((Params!$H$13-Params!$E$17)/(Params!$H$33-Params!$E$33))*($B475-Params!$E$33),$C475&lt;Params!$H$13+((Params!$J$20-Params!$H$13)/(Params!$J$33-Params!$H$33))*($B475-Params!$H$33)),$K$2,"")</f>
        <v>Basaltic TrachyAndesite</v>
      </c>
      <c r="L475" s="1" t="str">
        <f>IF(AND($C475&gt;=Params!$H$13+((Params!$J$20-Params!$H$13)/(Params!$J$33-Params!$H$33))*($B475-Params!$H$33),$C475&gt;=Params!$J$20+((Params!$N$18-Params!$J$20)/(Params!$N$33-Params!$J$33))*($B475-Params!$J$33),$C475&lt;Params!$H$13+((Params!$K$9-Params!$H$13)/(Params!$K$33-Params!$H$33))*($B475-Params!$H$33),$C475&lt;Params!$K$9+((Params!$N$18-Params!$K$9)/(Params!$N$33-Params!$K$33))*($B475-Params!$K$33)),$L$2,"")</f>
        <v/>
      </c>
      <c r="M475" s="2" t="str">
        <f>IF(AND($C475&gt;=Params!$K$9+((Params!$N$18-Params!$K$9)/(Params!$N$33-Params!$K$33))*($B475-Params!$K$33),$C475&gt;=Params!$N$18+((Params!$Q$16-Params!$N$18)/(Params!$Q$33-Params!$N505))*($B475-Params!$Q$33),$C475&lt;Params!$K$9+((Params!$L$5-Params!$K$9)/(Params!$L$33-Params!$K$33))*($B475-Params!$K$33),$C475&lt;Params!$L$5+((Params!$Q$4-Params!$L$5)/(Params!$Q$33-Params!$L$33))*($B475-Params!$L$33),$B475&lt;Params!$Q$33),$M$2,"")</f>
        <v/>
      </c>
      <c r="N475" s="3" t="str">
        <f>IF(OR(AND($C475&gt;=Params!$A$26,$B475&gt;=Params!$A$33,$B475&lt;Params!$C$33,$C475&lt;Params!$A$18+((Params!$C$13-Params!$A$18)/(Params!$C$33-Params!$A$33))*($B475-Params!$A$33)),AND($B475&gt;=Params!$C$33,$C475&gt;Params!$C$22+((Params!$E$17-Params!$C$22)/(Params!$E$33-Params!$C$33))*($B475-Params!$C$33),$C475&lt;Params!$C$13+((Params!$E$17-Params!$C$13)/(Params!$E$33-Params!$C$33))*($B475-Params!$C$33))),$N$2,"")</f>
        <v/>
      </c>
      <c r="O475" s="1" t="str">
        <f>IF(AND($C475&gt;=Params!$C$13+((Params!$E$17-Params!$C$13)/(Params!$E$33-Params!$C$33))*($B475-Params!$C$33),$C475&gt;=Params!$E$17+((Params!$H$13-Params!$E$17)/(Params!$H$33-Params!$E$33))*($B475-Params!$E$33),$C475&lt;Params!$C$13+((Params!$D$9-Params!$C$13)/(Params!$D$33-Params!$C$33))*($B475-Params!$C$33),$C475&lt;Params!$D$9+((Params!$H$13-Params!$D$9)/(Params!$H$33-Params!$D$33))*($B475-Params!$D$33)),$O$2,"")</f>
        <v/>
      </c>
      <c r="P475" s="1" t="str">
        <f>IF(AND($C475&gt;=Params!$D$9+((Params!$H$13-Params!$D$9)/(Params!$H$33-Params!$D$33))*($B475-Params!$D$33),$C475&gt;=Params!$H$13+((Params!$K$9-Params!$H$13)/(Params!$K$33-Params!$H$33))*($B475-Params!$H$33),$C475&lt;Params!$D$9+((Params!$G$4-Params!$D$9)/(Params!$G$33-Params!$D$33))*($B475-Params!$D$33),$C475&lt;Params!$G$4+((Params!$K$9-Params!$G$4)/(Params!$K$33-Params!$G$33))*($B475-Params!$G$33)),$P$2,"")</f>
        <v/>
      </c>
      <c r="Q475" s="1" t="str">
        <f>IF(AND($C475&gt;=Params!$G$4+((Params!$K$9-Params!$G$4)/(Params!$K$33-Params!$G$33))*($B475-Params!$G$33),$C475&gt;Params!$K$9+((Params!$L$5-Params!$K$9)/(Params!$L$33-Params!$K$33))*($B475-Params!$K$33),$C475&lt;Params!$G$4+((Params!$L$5-Params!$G$4)/(Params!$L$33-Params!$G$33))*($B475-Params!$G$33)),$Q$2,"")</f>
        <v/>
      </c>
      <c r="R475" s="2" t="str">
        <f>IF(AND(OR($B475&lt;Params!$A$33,AND($B475&gt;=Params!$A$33,$B475&lt;Params!$C$33,$C475&gt;=Params!$A$18+((Params!$C$13-Params!$A$18)/(Params!$C$33-Params!$A$33))*($B475-Params!$A$33)),AND($B475&gt;=Params!$C$33,$B475&lt;Params!$D$33,$C475&gt;=Params!$C$13+((Params!$D$9-Params!$C$13)/(Params!$D$33-Params!$C$33))*($B475-Params!$C$33)),AND($B475&gt;=Params!$D$33,$C475&gt;=Params!$D$9+((Params!$G$4-Params!$D$9)/(Params!$G$33-Params!$D$33))*($B475-Params!$D$33))),$C475&lt;Params!$G$4,$B475&gt;0,$C475&gt;0),$R$2,"")</f>
        <v/>
      </c>
      <c r="S475" s="18" t="str">
        <f t="shared" si="7"/>
        <v>Basaltic TrachyAndesite</v>
      </c>
      <c r="T475" s="14" t="str">
        <f>IF(AND($S475&lt;&gt;$J$2,$S475&lt;&gt;$K$2,$S475&lt;&gt;$L$2),"",
IF($S475=$J$2,IF(Data!$C475&gt;=Data!$D475+2,"Hawaiite","Potassic Trachybasalt"),
IF($S475=$K$2,IF(Data!$C475&gt;=Data!$D475+2,"Mugearite","Shoshonite"),
IF($S475=$L$2,(IF(Data!$C475&gt;=Data!$D475+2,"Benmoreite","Latite")),""))))</f>
        <v>Shoshonite</v>
      </c>
    </row>
    <row r="476" spans="1:20" x14ac:dyDescent="0.2">
      <c r="A476" s="16" t="str">
        <f>Data!$A476</f>
        <v>Di Matteo et al 2006</v>
      </c>
      <c r="B476" s="27">
        <f>Data!$B476</f>
        <v>53.8</v>
      </c>
      <c r="C476" s="28">
        <f>Data!$C476+Data!$D476</f>
        <v>8.16</v>
      </c>
      <c r="D476" s="1" t="str">
        <f>IF(AND(AND($B476&gt;=Params!$A$33,$B476&lt;Params!$C$33),AND($C476&gt;=Params!$A$32,$C476&lt;Params!$A$26)),$D$2,"")</f>
        <v/>
      </c>
      <c r="E476" s="1" t="str">
        <f>IF(AND(AND($B476&gt;=Params!$C$33,$B476&lt;Params!$F$33),AND($C476&gt;=Params!$C$32,$C476&lt;Params!$C$22)),$E$2,"")</f>
        <v/>
      </c>
      <c r="F476" s="4" t="str">
        <f>IF(AND($B476&gt;=Params!$F$33,$B476&lt;Params!$J$33,$C476&lt;Params!$F$22+((Params!$J$20-Params!$F$22)/(Params!$J$33-Params!$F$33))*($B476-Params!$F$33)),$F$2,"")</f>
        <v/>
      </c>
      <c r="G476" s="4" t="str">
        <f>IF(AND($B476&gt;=Params!$J$33,$B476&lt;Params!$N$33,$C476&lt;Params!$J$20+((Params!$N$18-Params!$J$20)/(Params!$N$33-Params!$J$33))*($B476-Params!$J$33)),$G$2,"")</f>
        <v/>
      </c>
      <c r="H476" s="4" t="str">
        <f>IF(AND($B476&gt;=Params!$N$33,$C476&lt;Params!$N$18+((Params!$Q$16-Params!$N$18)/(Params!$Q$33-Params!$N$33))*($B476-Params!$N$33),C$3&lt;Params!$Q$16+((Params!$S$32-Params!$Q$16)/(Params!$S$33-Params!$Q$33))*($B476-Params!$Q$33)),$H$2,"")</f>
        <v/>
      </c>
      <c r="I476" s="12" t="str">
        <f>IF(AND($B476&gt;=Params!$Q$33,$C476&gt;=Params!$Q$16+((Params!$S$32-Params!$Q$16)/(Params!$S$33-Params!$Q$33))*($B476-Params!$Q$33)),$I$2,"")</f>
        <v/>
      </c>
      <c r="J476" s="1" t="str">
        <f>IF(AND($C476&gt;=Params!$C$22,$C476&lt;Params!$C$22+((Params!$E$17-Params!$C$22)/(Params!$E$33-Params!$C$33))*($B476-Params!$C$33),$C476&lt;Params!$E$17+((Params!$F$22-Params!$E$17)/(Params!$F$33-Params!$E$33))*($B476-Params!$E$33)),$J$2,"")</f>
        <v/>
      </c>
      <c r="K476" s="1" t="str">
        <f>IF(AND($C476&gt;=Params!$E$17+((Params!$F$22-Params!$E$17)/(Params!$F$33-Params!$E$33))*($B476-Params!$E$33),$C476&gt;=Params!$F$22+((Params!$J$20-Params!$F$22)/(Params!$J$33-Params!$F$33))*($B476-Params!$F$33),$C476&lt;Params!$E$17+((Params!$H$13-Params!$E$17)/(Params!$H$33-Params!$E$33))*($B476-Params!$E$33),$C476&lt;Params!$H$13+((Params!$J$20-Params!$H$13)/(Params!$J$33-Params!$H$33))*($B476-Params!$H$33)),$K$2,"")</f>
        <v>Basaltic TrachyAndesite</v>
      </c>
      <c r="L476" s="1" t="str">
        <f>IF(AND($C476&gt;=Params!$H$13+((Params!$J$20-Params!$H$13)/(Params!$J$33-Params!$H$33))*($B476-Params!$H$33),$C476&gt;=Params!$J$20+((Params!$N$18-Params!$J$20)/(Params!$N$33-Params!$J$33))*($B476-Params!$J$33),$C476&lt;Params!$H$13+((Params!$K$9-Params!$H$13)/(Params!$K$33-Params!$H$33))*($B476-Params!$H$33),$C476&lt;Params!$K$9+((Params!$N$18-Params!$K$9)/(Params!$N$33-Params!$K$33))*($B476-Params!$K$33)),$L$2,"")</f>
        <v/>
      </c>
      <c r="M476" s="2" t="str">
        <f>IF(AND($C476&gt;=Params!$K$9+((Params!$N$18-Params!$K$9)/(Params!$N$33-Params!$K$33))*($B476-Params!$K$33),$C476&gt;=Params!$N$18+((Params!$Q$16-Params!$N$18)/(Params!$Q$33-Params!$N506))*($B476-Params!$Q$33),$C476&lt;Params!$K$9+((Params!$L$5-Params!$K$9)/(Params!$L$33-Params!$K$33))*($B476-Params!$K$33),$C476&lt;Params!$L$5+((Params!$Q$4-Params!$L$5)/(Params!$Q$33-Params!$L$33))*($B476-Params!$L$33),$B476&lt;Params!$Q$33),$M$2,"")</f>
        <v/>
      </c>
      <c r="N476" s="3" t="str">
        <f>IF(OR(AND($C476&gt;=Params!$A$26,$B476&gt;=Params!$A$33,$B476&lt;Params!$C$33,$C476&lt;Params!$A$18+((Params!$C$13-Params!$A$18)/(Params!$C$33-Params!$A$33))*($B476-Params!$A$33)),AND($B476&gt;=Params!$C$33,$C476&gt;Params!$C$22+((Params!$E$17-Params!$C$22)/(Params!$E$33-Params!$C$33))*($B476-Params!$C$33),$C476&lt;Params!$C$13+((Params!$E$17-Params!$C$13)/(Params!$E$33-Params!$C$33))*($B476-Params!$C$33))),$N$2,"")</f>
        <v/>
      </c>
      <c r="O476" s="1" t="str">
        <f>IF(AND($C476&gt;=Params!$C$13+((Params!$E$17-Params!$C$13)/(Params!$E$33-Params!$C$33))*($B476-Params!$C$33),$C476&gt;=Params!$E$17+((Params!$H$13-Params!$E$17)/(Params!$H$33-Params!$E$33))*($B476-Params!$E$33),$C476&lt;Params!$C$13+((Params!$D$9-Params!$C$13)/(Params!$D$33-Params!$C$33))*($B476-Params!$C$33),$C476&lt;Params!$D$9+((Params!$H$13-Params!$D$9)/(Params!$H$33-Params!$D$33))*($B476-Params!$D$33)),$O$2,"")</f>
        <v/>
      </c>
      <c r="P476" s="1" t="str">
        <f>IF(AND($C476&gt;=Params!$D$9+((Params!$H$13-Params!$D$9)/(Params!$H$33-Params!$D$33))*($B476-Params!$D$33),$C476&gt;=Params!$H$13+((Params!$K$9-Params!$H$13)/(Params!$K$33-Params!$H$33))*($B476-Params!$H$33),$C476&lt;Params!$D$9+((Params!$G$4-Params!$D$9)/(Params!$G$33-Params!$D$33))*($B476-Params!$D$33),$C476&lt;Params!$G$4+((Params!$K$9-Params!$G$4)/(Params!$K$33-Params!$G$33))*($B476-Params!$G$33)),$P$2,"")</f>
        <v/>
      </c>
      <c r="Q476" s="1" t="str">
        <f>IF(AND($C476&gt;=Params!$G$4+((Params!$K$9-Params!$G$4)/(Params!$K$33-Params!$G$33))*($B476-Params!$G$33),$C476&gt;Params!$K$9+((Params!$L$5-Params!$K$9)/(Params!$L$33-Params!$K$33))*($B476-Params!$K$33),$C476&lt;Params!$G$4+((Params!$L$5-Params!$G$4)/(Params!$L$33-Params!$G$33))*($B476-Params!$G$33)),$Q$2,"")</f>
        <v/>
      </c>
      <c r="R476" s="2" t="str">
        <f>IF(AND(OR($B476&lt;Params!$A$33,AND($B476&gt;=Params!$A$33,$B476&lt;Params!$C$33,$C476&gt;=Params!$A$18+((Params!$C$13-Params!$A$18)/(Params!$C$33-Params!$A$33))*($B476-Params!$A$33)),AND($B476&gt;=Params!$C$33,$B476&lt;Params!$D$33,$C476&gt;=Params!$C$13+((Params!$D$9-Params!$C$13)/(Params!$D$33-Params!$C$33))*($B476-Params!$C$33)),AND($B476&gt;=Params!$D$33,$C476&gt;=Params!$D$9+((Params!$G$4-Params!$D$9)/(Params!$G$33-Params!$D$33))*($B476-Params!$D$33))),$C476&lt;Params!$G$4,$B476&gt;0,$C476&gt;0),$R$2,"")</f>
        <v/>
      </c>
      <c r="S476" s="18" t="str">
        <f t="shared" si="7"/>
        <v>Basaltic TrachyAndesite</v>
      </c>
      <c r="T476" s="14" t="str">
        <f>IF(AND($S476&lt;&gt;$J$2,$S476&lt;&gt;$K$2,$S476&lt;&gt;$L$2),"",
IF($S476=$J$2,IF(Data!$C476&gt;=Data!$D476+2,"Hawaiite","Potassic Trachybasalt"),
IF($S476=$K$2,IF(Data!$C476&gt;=Data!$D476+2,"Mugearite","Shoshonite"),
IF($S476=$L$2,(IF(Data!$C476&gt;=Data!$D476+2,"Benmoreite","Latite")),""))))</f>
        <v>Shoshonite</v>
      </c>
    </row>
    <row r="477" spans="1:20" x14ac:dyDescent="0.2">
      <c r="A477" s="16" t="str">
        <f>Data!$A477</f>
        <v>Di Matteo et al 2006</v>
      </c>
      <c r="B477" s="27">
        <f>Data!$B477</f>
        <v>53.8</v>
      </c>
      <c r="C477" s="28">
        <f>Data!$C477+Data!$D477</f>
        <v>8.16</v>
      </c>
      <c r="D477" s="1" t="str">
        <f>IF(AND(AND($B477&gt;=Params!$A$33,$B477&lt;Params!$C$33),AND($C477&gt;=Params!$A$32,$C477&lt;Params!$A$26)),$D$2,"")</f>
        <v/>
      </c>
      <c r="E477" s="1" t="str">
        <f>IF(AND(AND($B477&gt;=Params!$C$33,$B477&lt;Params!$F$33),AND($C477&gt;=Params!$C$32,$C477&lt;Params!$C$22)),$E$2,"")</f>
        <v/>
      </c>
      <c r="F477" s="4" t="str">
        <f>IF(AND($B477&gt;=Params!$F$33,$B477&lt;Params!$J$33,$C477&lt;Params!$F$22+((Params!$J$20-Params!$F$22)/(Params!$J$33-Params!$F$33))*($B477-Params!$F$33)),$F$2,"")</f>
        <v/>
      </c>
      <c r="G477" s="4" t="str">
        <f>IF(AND($B477&gt;=Params!$J$33,$B477&lt;Params!$N$33,$C477&lt;Params!$J$20+((Params!$N$18-Params!$J$20)/(Params!$N$33-Params!$J$33))*($B477-Params!$J$33)),$G$2,"")</f>
        <v/>
      </c>
      <c r="H477" s="4" t="str">
        <f>IF(AND($B477&gt;=Params!$N$33,$C477&lt;Params!$N$18+((Params!$Q$16-Params!$N$18)/(Params!$Q$33-Params!$N$33))*($B477-Params!$N$33),C$3&lt;Params!$Q$16+((Params!$S$32-Params!$Q$16)/(Params!$S$33-Params!$Q$33))*($B477-Params!$Q$33)),$H$2,"")</f>
        <v/>
      </c>
      <c r="I477" s="12" t="str">
        <f>IF(AND($B477&gt;=Params!$Q$33,$C477&gt;=Params!$Q$16+((Params!$S$32-Params!$Q$16)/(Params!$S$33-Params!$Q$33))*($B477-Params!$Q$33)),$I$2,"")</f>
        <v/>
      </c>
      <c r="J477" s="1" t="str">
        <f>IF(AND($C477&gt;=Params!$C$22,$C477&lt;Params!$C$22+((Params!$E$17-Params!$C$22)/(Params!$E$33-Params!$C$33))*($B477-Params!$C$33),$C477&lt;Params!$E$17+((Params!$F$22-Params!$E$17)/(Params!$F$33-Params!$E$33))*($B477-Params!$E$33)),$J$2,"")</f>
        <v/>
      </c>
      <c r="K477" s="1" t="str">
        <f>IF(AND($C477&gt;=Params!$E$17+((Params!$F$22-Params!$E$17)/(Params!$F$33-Params!$E$33))*($B477-Params!$E$33),$C477&gt;=Params!$F$22+((Params!$J$20-Params!$F$22)/(Params!$J$33-Params!$F$33))*($B477-Params!$F$33),$C477&lt;Params!$E$17+((Params!$H$13-Params!$E$17)/(Params!$H$33-Params!$E$33))*($B477-Params!$E$33),$C477&lt;Params!$H$13+((Params!$J$20-Params!$H$13)/(Params!$J$33-Params!$H$33))*($B477-Params!$H$33)),$K$2,"")</f>
        <v>Basaltic TrachyAndesite</v>
      </c>
      <c r="L477" s="1" t="str">
        <f>IF(AND($C477&gt;=Params!$H$13+((Params!$J$20-Params!$H$13)/(Params!$J$33-Params!$H$33))*($B477-Params!$H$33),$C477&gt;=Params!$J$20+((Params!$N$18-Params!$J$20)/(Params!$N$33-Params!$J$33))*($B477-Params!$J$33),$C477&lt;Params!$H$13+((Params!$K$9-Params!$H$13)/(Params!$K$33-Params!$H$33))*($B477-Params!$H$33),$C477&lt;Params!$K$9+((Params!$N$18-Params!$K$9)/(Params!$N$33-Params!$K$33))*($B477-Params!$K$33)),$L$2,"")</f>
        <v/>
      </c>
      <c r="M477" s="2" t="str">
        <f>IF(AND($C477&gt;=Params!$K$9+((Params!$N$18-Params!$K$9)/(Params!$N$33-Params!$K$33))*($B477-Params!$K$33),$C477&gt;=Params!$N$18+((Params!$Q$16-Params!$N$18)/(Params!$Q$33-Params!$N507))*($B477-Params!$Q$33),$C477&lt;Params!$K$9+((Params!$L$5-Params!$K$9)/(Params!$L$33-Params!$K$33))*($B477-Params!$K$33),$C477&lt;Params!$L$5+((Params!$Q$4-Params!$L$5)/(Params!$Q$33-Params!$L$33))*($B477-Params!$L$33),$B477&lt;Params!$Q$33),$M$2,"")</f>
        <v/>
      </c>
      <c r="N477" s="3" t="str">
        <f>IF(OR(AND($C477&gt;=Params!$A$26,$B477&gt;=Params!$A$33,$B477&lt;Params!$C$33,$C477&lt;Params!$A$18+((Params!$C$13-Params!$A$18)/(Params!$C$33-Params!$A$33))*($B477-Params!$A$33)),AND($B477&gt;=Params!$C$33,$C477&gt;Params!$C$22+((Params!$E$17-Params!$C$22)/(Params!$E$33-Params!$C$33))*($B477-Params!$C$33),$C477&lt;Params!$C$13+((Params!$E$17-Params!$C$13)/(Params!$E$33-Params!$C$33))*($B477-Params!$C$33))),$N$2,"")</f>
        <v/>
      </c>
      <c r="O477" s="1" t="str">
        <f>IF(AND($C477&gt;=Params!$C$13+((Params!$E$17-Params!$C$13)/(Params!$E$33-Params!$C$33))*($B477-Params!$C$33),$C477&gt;=Params!$E$17+((Params!$H$13-Params!$E$17)/(Params!$H$33-Params!$E$33))*($B477-Params!$E$33),$C477&lt;Params!$C$13+((Params!$D$9-Params!$C$13)/(Params!$D$33-Params!$C$33))*($B477-Params!$C$33),$C477&lt;Params!$D$9+((Params!$H$13-Params!$D$9)/(Params!$H$33-Params!$D$33))*($B477-Params!$D$33)),$O$2,"")</f>
        <v/>
      </c>
      <c r="P477" s="1" t="str">
        <f>IF(AND($C477&gt;=Params!$D$9+((Params!$H$13-Params!$D$9)/(Params!$H$33-Params!$D$33))*($B477-Params!$D$33),$C477&gt;=Params!$H$13+((Params!$K$9-Params!$H$13)/(Params!$K$33-Params!$H$33))*($B477-Params!$H$33),$C477&lt;Params!$D$9+((Params!$G$4-Params!$D$9)/(Params!$G$33-Params!$D$33))*($B477-Params!$D$33),$C477&lt;Params!$G$4+((Params!$K$9-Params!$G$4)/(Params!$K$33-Params!$G$33))*($B477-Params!$G$33)),$P$2,"")</f>
        <v/>
      </c>
      <c r="Q477" s="1" t="str">
        <f>IF(AND($C477&gt;=Params!$G$4+((Params!$K$9-Params!$G$4)/(Params!$K$33-Params!$G$33))*($B477-Params!$G$33),$C477&gt;Params!$K$9+((Params!$L$5-Params!$K$9)/(Params!$L$33-Params!$K$33))*($B477-Params!$K$33),$C477&lt;Params!$G$4+((Params!$L$5-Params!$G$4)/(Params!$L$33-Params!$G$33))*($B477-Params!$G$33)),$Q$2,"")</f>
        <v/>
      </c>
      <c r="R477" s="2" t="str">
        <f>IF(AND(OR($B477&lt;Params!$A$33,AND($B477&gt;=Params!$A$33,$B477&lt;Params!$C$33,$C477&gt;=Params!$A$18+((Params!$C$13-Params!$A$18)/(Params!$C$33-Params!$A$33))*($B477-Params!$A$33)),AND($B477&gt;=Params!$C$33,$B477&lt;Params!$D$33,$C477&gt;=Params!$C$13+((Params!$D$9-Params!$C$13)/(Params!$D$33-Params!$C$33))*($B477-Params!$C$33)),AND($B477&gt;=Params!$D$33,$C477&gt;=Params!$D$9+((Params!$G$4-Params!$D$9)/(Params!$G$33-Params!$D$33))*($B477-Params!$D$33))),$C477&lt;Params!$G$4,$B477&gt;0,$C477&gt;0),$R$2,"")</f>
        <v/>
      </c>
      <c r="S477" s="18" t="str">
        <f t="shared" si="7"/>
        <v>Basaltic TrachyAndesite</v>
      </c>
      <c r="T477" s="14" t="str">
        <f>IF(AND($S477&lt;&gt;$J$2,$S477&lt;&gt;$K$2,$S477&lt;&gt;$L$2),"",
IF($S477=$J$2,IF(Data!$C477&gt;=Data!$D477+2,"Hawaiite","Potassic Trachybasalt"),
IF($S477=$K$2,IF(Data!$C477&gt;=Data!$D477+2,"Mugearite","Shoshonite"),
IF($S477=$L$2,(IF(Data!$C477&gt;=Data!$D477+2,"Benmoreite","Latite")),""))))</f>
        <v>Shoshonite</v>
      </c>
    </row>
    <row r="478" spans="1:20" x14ac:dyDescent="0.2">
      <c r="A478" s="16" t="str">
        <f>Data!$A478</f>
        <v>Di Matteo et al 2006</v>
      </c>
      <c r="B478" s="27">
        <f>Data!$B478</f>
        <v>53.8</v>
      </c>
      <c r="C478" s="28">
        <f>Data!$C478+Data!$D478</f>
        <v>8.16</v>
      </c>
      <c r="D478" s="1" t="str">
        <f>IF(AND(AND($B478&gt;=Params!$A$33,$B478&lt;Params!$C$33),AND($C478&gt;=Params!$A$32,$C478&lt;Params!$A$26)),$D$2,"")</f>
        <v/>
      </c>
      <c r="E478" s="1" t="str">
        <f>IF(AND(AND($B478&gt;=Params!$C$33,$B478&lt;Params!$F$33),AND($C478&gt;=Params!$C$32,$C478&lt;Params!$C$22)),$E$2,"")</f>
        <v/>
      </c>
      <c r="F478" s="4" t="str">
        <f>IF(AND($B478&gt;=Params!$F$33,$B478&lt;Params!$J$33,$C478&lt;Params!$F$22+((Params!$J$20-Params!$F$22)/(Params!$J$33-Params!$F$33))*($B478-Params!$F$33)),$F$2,"")</f>
        <v/>
      </c>
      <c r="G478" s="4" t="str">
        <f>IF(AND($B478&gt;=Params!$J$33,$B478&lt;Params!$N$33,$C478&lt;Params!$J$20+((Params!$N$18-Params!$J$20)/(Params!$N$33-Params!$J$33))*($B478-Params!$J$33)),$G$2,"")</f>
        <v/>
      </c>
      <c r="H478" s="4" t="str">
        <f>IF(AND($B478&gt;=Params!$N$33,$C478&lt;Params!$N$18+((Params!$Q$16-Params!$N$18)/(Params!$Q$33-Params!$N$33))*($B478-Params!$N$33),C$3&lt;Params!$Q$16+((Params!$S$32-Params!$Q$16)/(Params!$S$33-Params!$Q$33))*($B478-Params!$Q$33)),$H$2,"")</f>
        <v/>
      </c>
      <c r="I478" s="12" t="str">
        <f>IF(AND($B478&gt;=Params!$Q$33,$C478&gt;=Params!$Q$16+((Params!$S$32-Params!$Q$16)/(Params!$S$33-Params!$Q$33))*($B478-Params!$Q$33)),$I$2,"")</f>
        <v/>
      </c>
      <c r="J478" s="1" t="str">
        <f>IF(AND($C478&gt;=Params!$C$22,$C478&lt;Params!$C$22+((Params!$E$17-Params!$C$22)/(Params!$E$33-Params!$C$33))*($B478-Params!$C$33),$C478&lt;Params!$E$17+((Params!$F$22-Params!$E$17)/(Params!$F$33-Params!$E$33))*($B478-Params!$E$33)),$J$2,"")</f>
        <v/>
      </c>
      <c r="K478" s="1" t="str">
        <f>IF(AND($C478&gt;=Params!$E$17+((Params!$F$22-Params!$E$17)/(Params!$F$33-Params!$E$33))*($B478-Params!$E$33),$C478&gt;=Params!$F$22+((Params!$J$20-Params!$F$22)/(Params!$J$33-Params!$F$33))*($B478-Params!$F$33),$C478&lt;Params!$E$17+((Params!$H$13-Params!$E$17)/(Params!$H$33-Params!$E$33))*($B478-Params!$E$33),$C478&lt;Params!$H$13+((Params!$J$20-Params!$H$13)/(Params!$J$33-Params!$H$33))*($B478-Params!$H$33)),$K$2,"")</f>
        <v>Basaltic TrachyAndesite</v>
      </c>
      <c r="L478" s="1" t="str">
        <f>IF(AND($C478&gt;=Params!$H$13+((Params!$J$20-Params!$H$13)/(Params!$J$33-Params!$H$33))*($B478-Params!$H$33),$C478&gt;=Params!$J$20+((Params!$N$18-Params!$J$20)/(Params!$N$33-Params!$J$33))*($B478-Params!$J$33),$C478&lt;Params!$H$13+((Params!$K$9-Params!$H$13)/(Params!$K$33-Params!$H$33))*($B478-Params!$H$33),$C478&lt;Params!$K$9+((Params!$N$18-Params!$K$9)/(Params!$N$33-Params!$K$33))*($B478-Params!$K$33)),$L$2,"")</f>
        <v/>
      </c>
      <c r="M478" s="2" t="str">
        <f>IF(AND($C478&gt;=Params!$K$9+((Params!$N$18-Params!$K$9)/(Params!$N$33-Params!$K$33))*($B478-Params!$K$33),$C478&gt;=Params!$N$18+((Params!$Q$16-Params!$N$18)/(Params!$Q$33-Params!$N508))*($B478-Params!$Q$33),$C478&lt;Params!$K$9+((Params!$L$5-Params!$K$9)/(Params!$L$33-Params!$K$33))*($B478-Params!$K$33),$C478&lt;Params!$L$5+((Params!$Q$4-Params!$L$5)/(Params!$Q$33-Params!$L$33))*($B478-Params!$L$33),$B478&lt;Params!$Q$33),$M$2,"")</f>
        <v/>
      </c>
      <c r="N478" s="3" t="str">
        <f>IF(OR(AND($C478&gt;=Params!$A$26,$B478&gt;=Params!$A$33,$B478&lt;Params!$C$33,$C478&lt;Params!$A$18+((Params!$C$13-Params!$A$18)/(Params!$C$33-Params!$A$33))*($B478-Params!$A$33)),AND($B478&gt;=Params!$C$33,$C478&gt;Params!$C$22+((Params!$E$17-Params!$C$22)/(Params!$E$33-Params!$C$33))*($B478-Params!$C$33),$C478&lt;Params!$C$13+((Params!$E$17-Params!$C$13)/(Params!$E$33-Params!$C$33))*($B478-Params!$C$33))),$N$2,"")</f>
        <v/>
      </c>
      <c r="O478" s="1" t="str">
        <f>IF(AND($C478&gt;=Params!$C$13+((Params!$E$17-Params!$C$13)/(Params!$E$33-Params!$C$33))*($B478-Params!$C$33),$C478&gt;=Params!$E$17+((Params!$H$13-Params!$E$17)/(Params!$H$33-Params!$E$33))*($B478-Params!$E$33),$C478&lt;Params!$C$13+((Params!$D$9-Params!$C$13)/(Params!$D$33-Params!$C$33))*($B478-Params!$C$33),$C478&lt;Params!$D$9+((Params!$H$13-Params!$D$9)/(Params!$H$33-Params!$D$33))*($B478-Params!$D$33)),$O$2,"")</f>
        <v/>
      </c>
      <c r="P478" s="1" t="str">
        <f>IF(AND($C478&gt;=Params!$D$9+((Params!$H$13-Params!$D$9)/(Params!$H$33-Params!$D$33))*($B478-Params!$D$33),$C478&gt;=Params!$H$13+((Params!$K$9-Params!$H$13)/(Params!$K$33-Params!$H$33))*($B478-Params!$H$33),$C478&lt;Params!$D$9+((Params!$G$4-Params!$D$9)/(Params!$G$33-Params!$D$33))*($B478-Params!$D$33),$C478&lt;Params!$G$4+((Params!$K$9-Params!$G$4)/(Params!$K$33-Params!$G$33))*($B478-Params!$G$33)),$P$2,"")</f>
        <v/>
      </c>
      <c r="Q478" s="1" t="str">
        <f>IF(AND($C478&gt;=Params!$G$4+((Params!$K$9-Params!$G$4)/(Params!$K$33-Params!$G$33))*($B478-Params!$G$33),$C478&gt;Params!$K$9+((Params!$L$5-Params!$K$9)/(Params!$L$33-Params!$K$33))*($B478-Params!$K$33),$C478&lt;Params!$G$4+((Params!$L$5-Params!$G$4)/(Params!$L$33-Params!$G$33))*($B478-Params!$G$33)),$Q$2,"")</f>
        <v/>
      </c>
      <c r="R478" s="2" t="str">
        <f>IF(AND(OR($B478&lt;Params!$A$33,AND($B478&gt;=Params!$A$33,$B478&lt;Params!$C$33,$C478&gt;=Params!$A$18+((Params!$C$13-Params!$A$18)/(Params!$C$33-Params!$A$33))*($B478-Params!$A$33)),AND($B478&gt;=Params!$C$33,$B478&lt;Params!$D$33,$C478&gt;=Params!$C$13+((Params!$D$9-Params!$C$13)/(Params!$D$33-Params!$C$33))*($B478-Params!$C$33)),AND($B478&gt;=Params!$D$33,$C478&gt;=Params!$D$9+((Params!$G$4-Params!$D$9)/(Params!$G$33-Params!$D$33))*($B478-Params!$D$33))),$C478&lt;Params!$G$4,$B478&gt;0,$C478&gt;0),$R$2,"")</f>
        <v/>
      </c>
      <c r="S478" s="18" t="str">
        <f t="shared" si="7"/>
        <v>Basaltic TrachyAndesite</v>
      </c>
      <c r="T478" s="14" t="str">
        <f>IF(AND($S478&lt;&gt;$J$2,$S478&lt;&gt;$K$2,$S478&lt;&gt;$L$2),"",
IF($S478=$J$2,IF(Data!$C478&gt;=Data!$D478+2,"Hawaiite","Potassic Trachybasalt"),
IF($S478=$K$2,IF(Data!$C478&gt;=Data!$D478+2,"Mugearite","Shoshonite"),
IF($S478=$L$2,(IF(Data!$C478&gt;=Data!$D478+2,"Benmoreite","Latite")),""))))</f>
        <v>Shoshonite</v>
      </c>
    </row>
    <row r="479" spans="1:20" x14ac:dyDescent="0.2">
      <c r="A479" s="16" t="str">
        <f>Data!$A479</f>
        <v>Di Matteo et al 2006</v>
      </c>
      <c r="B479" s="27">
        <f>Data!$B479</f>
        <v>53.8</v>
      </c>
      <c r="C479" s="28">
        <f>Data!$C479+Data!$D479</f>
        <v>8.16</v>
      </c>
      <c r="D479" s="1" t="str">
        <f>IF(AND(AND($B479&gt;=Params!$A$33,$B479&lt;Params!$C$33),AND($C479&gt;=Params!$A$32,$C479&lt;Params!$A$26)),$D$2,"")</f>
        <v/>
      </c>
      <c r="E479" s="1" t="str">
        <f>IF(AND(AND($B479&gt;=Params!$C$33,$B479&lt;Params!$F$33),AND($C479&gt;=Params!$C$32,$C479&lt;Params!$C$22)),$E$2,"")</f>
        <v/>
      </c>
      <c r="F479" s="4" t="str">
        <f>IF(AND($B479&gt;=Params!$F$33,$B479&lt;Params!$J$33,$C479&lt;Params!$F$22+((Params!$J$20-Params!$F$22)/(Params!$J$33-Params!$F$33))*($B479-Params!$F$33)),$F$2,"")</f>
        <v/>
      </c>
      <c r="G479" s="4" t="str">
        <f>IF(AND($B479&gt;=Params!$J$33,$B479&lt;Params!$N$33,$C479&lt;Params!$J$20+((Params!$N$18-Params!$J$20)/(Params!$N$33-Params!$J$33))*($B479-Params!$J$33)),$G$2,"")</f>
        <v/>
      </c>
      <c r="H479" s="4" t="str">
        <f>IF(AND($B479&gt;=Params!$N$33,$C479&lt;Params!$N$18+((Params!$Q$16-Params!$N$18)/(Params!$Q$33-Params!$N$33))*($B479-Params!$N$33),C$3&lt;Params!$Q$16+((Params!$S$32-Params!$Q$16)/(Params!$S$33-Params!$Q$33))*($B479-Params!$Q$33)),$H$2,"")</f>
        <v/>
      </c>
      <c r="I479" s="12" t="str">
        <f>IF(AND($B479&gt;=Params!$Q$33,$C479&gt;=Params!$Q$16+((Params!$S$32-Params!$Q$16)/(Params!$S$33-Params!$Q$33))*($B479-Params!$Q$33)),$I$2,"")</f>
        <v/>
      </c>
      <c r="J479" s="1" t="str">
        <f>IF(AND($C479&gt;=Params!$C$22,$C479&lt;Params!$C$22+((Params!$E$17-Params!$C$22)/(Params!$E$33-Params!$C$33))*($B479-Params!$C$33),$C479&lt;Params!$E$17+((Params!$F$22-Params!$E$17)/(Params!$F$33-Params!$E$33))*($B479-Params!$E$33)),$J$2,"")</f>
        <v/>
      </c>
      <c r="K479" s="1" t="str">
        <f>IF(AND($C479&gt;=Params!$E$17+((Params!$F$22-Params!$E$17)/(Params!$F$33-Params!$E$33))*($B479-Params!$E$33),$C479&gt;=Params!$F$22+((Params!$J$20-Params!$F$22)/(Params!$J$33-Params!$F$33))*($B479-Params!$F$33),$C479&lt;Params!$E$17+((Params!$H$13-Params!$E$17)/(Params!$H$33-Params!$E$33))*($B479-Params!$E$33),$C479&lt;Params!$H$13+((Params!$J$20-Params!$H$13)/(Params!$J$33-Params!$H$33))*($B479-Params!$H$33)),$K$2,"")</f>
        <v>Basaltic TrachyAndesite</v>
      </c>
      <c r="L479" s="1" t="str">
        <f>IF(AND($C479&gt;=Params!$H$13+((Params!$J$20-Params!$H$13)/(Params!$J$33-Params!$H$33))*($B479-Params!$H$33),$C479&gt;=Params!$J$20+((Params!$N$18-Params!$J$20)/(Params!$N$33-Params!$J$33))*($B479-Params!$J$33),$C479&lt;Params!$H$13+((Params!$K$9-Params!$H$13)/(Params!$K$33-Params!$H$33))*($B479-Params!$H$33),$C479&lt;Params!$K$9+((Params!$N$18-Params!$K$9)/(Params!$N$33-Params!$K$33))*($B479-Params!$K$33)),$L$2,"")</f>
        <v/>
      </c>
      <c r="M479" s="2" t="str">
        <f>IF(AND($C479&gt;=Params!$K$9+((Params!$N$18-Params!$K$9)/(Params!$N$33-Params!$K$33))*($B479-Params!$K$33),$C479&gt;=Params!$N$18+((Params!$Q$16-Params!$N$18)/(Params!$Q$33-Params!$N509))*($B479-Params!$Q$33),$C479&lt;Params!$K$9+((Params!$L$5-Params!$K$9)/(Params!$L$33-Params!$K$33))*($B479-Params!$K$33),$C479&lt;Params!$L$5+((Params!$Q$4-Params!$L$5)/(Params!$Q$33-Params!$L$33))*($B479-Params!$L$33),$B479&lt;Params!$Q$33),$M$2,"")</f>
        <v/>
      </c>
      <c r="N479" s="3" t="str">
        <f>IF(OR(AND($C479&gt;=Params!$A$26,$B479&gt;=Params!$A$33,$B479&lt;Params!$C$33,$C479&lt;Params!$A$18+((Params!$C$13-Params!$A$18)/(Params!$C$33-Params!$A$33))*($B479-Params!$A$33)),AND($B479&gt;=Params!$C$33,$C479&gt;Params!$C$22+((Params!$E$17-Params!$C$22)/(Params!$E$33-Params!$C$33))*($B479-Params!$C$33),$C479&lt;Params!$C$13+((Params!$E$17-Params!$C$13)/(Params!$E$33-Params!$C$33))*($B479-Params!$C$33))),$N$2,"")</f>
        <v/>
      </c>
      <c r="O479" s="1" t="str">
        <f>IF(AND($C479&gt;=Params!$C$13+((Params!$E$17-Params!$C$13)/(Params!$E$33-Params!$C$33))*($B479-Params!$C$33),$C479&gt;=Params!$E$17+((Params!$H$13-Params!$E$17)/(Params!$H$33-Params!$E$33))*($B479-Params!$E$33),$C479&lt;Params!$C$13+((Params!$D$9-Params!$C$13)/(Params!$D$33-Params!$C$33))*($B479-Params!$C$33),$C479&lt;Params!$D$9+((Params!$H$13-Params!$D$9)/(Params!$H$33-Params!$D$33))*($B479-Params!$D$33)),$O$2,"")</f>
        <v/>
      </c>
      <c r="P479" s="1" t="str">
        <f>IF(AND($C479&gt;=Params!$D$9+((Params!$H$13-Params!$D$9)/(Params!$H$33-Params!$D$33))*($B479-Params!$D$33),$C479&gt;=Params!$H$13+((Params!$K$9-Params!$H$13)/(Params!$K$33-Params!$H$33))*($B479-Params!$H$33),$C479&lt;Params!$D$9+((Params!$G$4-Params!$D$9)/(Params!$G$33-Params!$D$33))*($B479-Params!$D$33),$C479&lt;Params!$G$4+((Params!$K$9-Params!$G$4)/(Params!$K$33-Params!$G$33))*($B479-Params!$G$33)),$P$2,"")</f>
        <v/>
      </c>
      <c r="Q479" s="1" t="str">
        <f>IF(AND($C479&gt;=Params!$G$4+((Params!$K$9-Params!$G$4)/(Params!$K$33-Params!$G$33))*($B479-Params!$G$33),$C479&gt;Params!$K$9+((Params!$L$5-Params!$K$9)/(Params!$L$33-Params!$K$33))*($B479-Params!$K$33),$C479&lt;Params!$G$4+((Params!$L$5-Params!$G$4)/(Params!$L$33-Params!$G$33))*($B479-Params!$G$33)),$Q$2,"")</f>
        <v/>
      </c>
      <c r="R479" s="2" t="str">
        <f>IF(AND(OR($B479&lt;Params!$A$33,AND($B479&gt;=Params!$A$33,$B479&lt;Params!$C$33,$C479&gt;=Params!$A$18+((Params!$C$13-Params!$A$18)/(Params!$C$33-Params!$A$33))*($B479-Params!$A$33)),AND($B479&gt;=Params!$C$33,$B479&lt;Params!$D$33,$C479&gt;=Params!$C$13+((Params!$D$9-Params!$C$13)/(Params!$D$33-Params!$C$33))*($B479-Params!$C$33)),AND($B479&gt;=Params!$D$33,$C479&gt;=Params!$D$9+((Params!$G$4-Params!$D$9)/(Params!$G$33-Params!$D$33))*($B479-Params!$D$33))),$C479&lt;Params!$G$4,$B479&gt;0,$C479&gt;0),$R$2,"")</f>
        <v/>
      </c>
      <c r="S479" s="18" t="str">
        <f t="shared" si="7"/>
        <v>Basaltic TrachyAndesite</v>
      </c>
      <c r="T479" s="14" t="str">
        <f>IF(AND($S479&lt;&gt;$J$2,$S479&lt;&gt;$K$2,$S479&lt;&gt;$L$2),"",
IF($S479=$J$2,IF(Data!$C479&gt;=Data!$D479+2,"Hawaiite","Potassic Trachybasalt"),
IF($S479=$K$2,IF(Data!$C479&gt;=Data!$D479+2,"Mugearite","Shoshonite"),
IF($S479=$L$2,(IF(Data!$C479&gt;=Data!$D479+2,"Benmoreite","Latite")),""))))</f>
        <v>Shoshonite</v>
      </c>
    </row>
    <row r="480" spans="1:20" x14ac:dyDescent="0.2">
      <c r="A480" s="16" t="str">
        <f>Data!$A480</f>
        <v>Di Matteo et al 2006</v>
      </c>
      <c r="B480" s="27">
        <f>Data!$B480</f>
        <v>53.8</v>
      </c>
      <c r="C480" s="28">
        <f>Data!$C480+Data!$D480</f>
        <v>8.16</v>
      </c>
      <c r="D480" s="1" t="str">
        <f>IF(AND(AND($B480&gt;=Params!$A$33,$B480&lt;Params!$C$33),AND($C480&gt;=Params!$A$32,$C480&lt;Params!$A$26)),$D$2,"")</f>
        <v/>
      </c>
      <c r="E480" s="1" t="str">
        <f>IF(AND(AND($B480&gt;=Params!$C$33,$B480&lt;Params!$F$33),AND($C480&gt;=Params!$C$32,$C480&lt;Params!$C$22)),$E$2,"")</f>
        <v/>
      </c>
      <c r="F480" s="4" t="str">
        <f>IF(AND($B480&gt;=Params!$F$33,$B480&lt;Params!$J$33,$C480&lt;Params!$F$22+((Params!$J$20-Params!$F$22)/(Params!$J$33-Params!$F$33))*($B480-Params!$F$33)),$F$2,"")</f>
        <v/>
      </c>
      <c r="G480" s="4" t="str">
        <f>IF(AND($B480&gt;=Params!$J$33,$B480&lt;Params!$N$33,$C480&lt;Params!$J$20+((Params!$N$18-Params!$J$20)/(Params!$N$33-Params!$J$33))*($B480-Params!$J$33)),$G$2,"")</f>
        <v/>
      </c>
      <c r="H480" s="4" t="str">
        <f>IF(AND($B480&gt;=Params!$N$33,$C480&lt;Params!$N$18+((Params!$Q$16-Params!$N$18)/(Params!$Q$33-Params!$N$33))*($B480-Params!$N$33),C$3&lt;Params!$Q$16+((Params!$S$32-Params!$Q$16)/(Params!$S$33-Params!$Q$33))*($B480-Params!$Q$33)),$H$2,"")</f>
        <v/>
      </c>
      <c r="I480" s="12" t="str">
        <f>IF(AND($B480&gt;=Params!$Q$33,$C480&gt;=Params!$Q$16+((Params!$S$32-Params!$Q$16)/(Params!$S$33-Params!$Q$33))*($B480-Params!$Q$33)),$I$2,"")</f>
        <v/>
      </c>
      <c r="J480" s="1" t="str">
        <f>IF(AND($C480&gt;=Params!$C$22,$C480&lt;Params!$C$22+((Params!$E$17-Params!$C$22)/(Params!$E$33-Params!$C$33))*($B480-Params!$C$33),$C480&lt;Params!$E$17+((Params!$F$22-Params!$E$17)/(Params!$F$33-Params!$E$33))*($B480-Params!$E$33)),$J$2,"")</f>
        <v/>
      </c>
      <c r="K480" s="1" t="str">
        <f>IF(AND($C480&gt;=Params!$E$17+((Params!$F$22-Params!$E$17)/(Params!$F$33-Params!$E$33))*($B480-Params!$E$33),$C480&gt;=Params!$F$22+((Params!$J$20-Params!$F$22)/(Params!$J$33-Params!$F$33))*($B480-Params!$F$33),$C480&lt;Params!$E$17+((Params!$H$13-Params!$E$17)/(Params!$H$33-Params!$E$33))*($B480-Params!$E$33),$C480&lt;Params!$H$13+((Params!$J$20-Params!$H$13)/(Params!$J$33-Params!$H$33))*($B480-Params!$H$33)),$K$2,"")</f>
        <v>Basaltic TrachyAndesite</v>
      </c>
      <c r="L480" s="1" t="str">
        <f>IF(AND($C480&gt;=Params!$H$13+((Params!$J$20-Params!$H$13)/(Params!$J$33-Params!$H$33))*($B480-Params!$H$33),$C480&gt;=Params!$J$20+((Params!$N$18-Params!$J$20)/(Params!$N$33-Params!$J$33))*($B480-Params!$J$33),$C480&lt;Params!$H$13+((Params!$K$9-Params!$H$13)/(Params!$K$33-Params!$H$33))*($B480-Params!$H$33),$C480&lt;Params!$K$9+((Params!$N$18-Params!$K$9)/(Params!$N$33-Params!$K$33))*($B480-Params!$K$33)),$L$2,"")</f>
        <v/>
      </c>
      <c r="M480" s="2" t="str">
        <f>IF(AND($C480&gt;=Params!$K$9+((Params!$N$18-Params!$K$9)/(Params!$N$33-Params!$K$33))*($B480-Params!$K$33),$C480&gt;=Params!$N$18+((Params!$Q$16-Params!$N$18)/(Params!$Q$33-Params!$N510))*($B480-Params!$Q$33),$C480&lt;Params!$K$9+((Params!$L$5-Params!$K$9)/(Params!$L$33-Params!$K$33))*($B480-Params!$K$33),$C480&lt;Params!$L$5+((Params!$Q$4-Params!$L$5)/(Params!$Q$33-Params!$L$33))*($B480-Params!$L$33),$B480&lt;Params!$Q$33),$M$2,"")</f>
        <v/>
      </c>
      <c r="N480" s="3" t="str">
        <f>IF(OR(AND($C480&gt;=Params!$A$26,$B480&gt;=Params!$A$33,$B480&lt;Params!$C$33,$C480&lt;Params!$A$18+((Params!$C$13-Params!$A$18)/(Params!$C$33-Params!$A$33))*($B480-Params!$A$33)),AND($B480&gt;=Params!$C$33,$C480&gt;Params!$C$22+((Params!$E$17-Params!$C$22)/(Params!$E$33-Params!$C$33))*($B480-Params!$C$33),$C480&lt;Params!$C$13+((Params!$E$17-Params!$C$13)/(Params!$E$33-Params!$C$33))*($B480-Params!$C$33))),$N$2,"")</f>
        <v/>
      </c>
      <c r="O480" s="1" t="str">
        <f>IF(AND($C480&gt;=Params!$C$13+((Params!$E$17-Params!$C$13)/(Params!$E$33-Params!$C$33))*($B480-Params!$C$33),$C480&gt;=Params!$E$17+((Params!$H$13-Params!$E$17)/(Params!$H$33-Params!$E$33))*($B480-Params!$E$33),$C480&lt;Params!$C$13+((Params!$D$9-Params!$C$13)/(Params!$D$33-Params!$C$33))*($B480-Params!$C$33),$C480&lt;Params!$D$9+((Params!$H$13-Params!$D$9)/(Params!$H$33-Params!$D$33))*($B480-Params!$D$33)),$O$2,"")</f>
        <v/>
      </c>
      <c r="P480" s="1" t="str">
        <f>IF(AND($C480&gt;=Params!$D$9+((Params!$H$13-Params!$D$9)/(Params!$H$33-Params!$D$33))*($B480-Params!$D$33),$C480&gt;=Params!$H$13+((Params!$K$9-Params!$H$13)/(Params!$K$33-Params!$H$33))*($B480-Params!$H$33),$C480&lt;Params!$D$9+((Params!$G$4-Params!$D$9)/(Params!$G$33-Params!$D$33))*($B480-Params!$D$33),$C480&lt;Params!$G$4+((Params!$K$9-Params!$G$4)/(Params!$K$33-Params!$G$33))*($B480-Params!$G$33)),$P$2,"")</f>
        <v/>
      </c>
      <c r="Q480" s="1" t="str">
        <f>IF(AND($C480&gt;=Params!$G$4+((Params!$K$9-Params!$G$4)/(Params!$K$33-Params!$G$33))*($B480-Params!$G$33),$C480&gt;Params!$K$9+((Params!$L$5-Params!$K$9)/(Params!$L$33-Params!$K$33))*($B480-Params!$K$33),$C480&lt;Params!$G$4+((Params!$L$5-Params!$G$4)/(Params!$L$33-Params!$G$33))*($B480-Params!$G$33)),$Q$2,"")</f>
        <v/>
      </c>
      <c r="R480" s="2" t="str">
        <f>IF(AND(OR($B480&lt;Params!$A$33,AND($B480&gt;=Params!$A$33,$B480&lt;Params!$C$33,$C480&gt;=Params!$A$18+((Params!$C$13-Params!$A$18)/(Params!$C$33-Params!$A$33))*($B480-Params!$A$33)),AND($B480&gt;=Params!$C$33,$B480&lt;Params!$D$33,$C480&gt;=Params!$C$13+((Params!$D$9-Params!$C$13)/(Params!$D$33-Params!$C$33))*($B480-Params!$C$33)),AND($B480&gt;=Params!$D$33,$C480&gt;=Params!$D$9+((Params!$G$4-Params!$D$9)/(Params!$G$33-Params!$D$33))*($B480-Params!$D$33))),$C480&lt;Params!$G$4,$B480&gt;0,$C480&gt;0),$R$2,"")</f>
        <v/>
      </c>
      <c r="S480" s="18" t="str">
        <f t="shared" si="7"/>
        <v>Basaltic TrachyAndesite</v>
      </c>
      <c r="T480" s="14" t="str">
        <f>IF(AND($S480&lt;&gt;$J$2,$S480&lt;&gt;$K$2,$S480&lt;&gt;$L$2),"",
IF($S480=$J$2,IF(Data!$C480&gt;=Data!$D480+2,"Hawaiite","Potassic Trachybasalt"),
IF($S480=$K$2,IF(Data!$C480&gt;=Data!$D480+2,"Mugearite","Shoshonite"),
IF($S480=$L$2,(IF(Data!$C480&gt;=Data!$D480+2,"Benmoreite","Latite")),""))))</f>
        <v>Shoshonite</v>
      </c>
    </row>
    <row r="481" spans="1:20" x14ac:dyDescent="0.2">
      <c r="A481" s="16" t="str">
        <f>Data!$A481</f>
        <v>Di Matteo et al 2006</v>
      </c>
      <c r="B481" s="27">
        <f>Data!$B481</f>
        <v>53.8</v>
      </c>
      <c r="C481" s="28">
        <f>Data!$C481+Data!$D481</f>
        <v>8.16</v>
      </c>
      <c r="D481" s="1" t="str">
        <f>IF(AND(AND($B481&gt;=Params!$A$33,$B481&lt;Params!$C$33),AND($C481&gt;=Params!$A$32,$C481&lt;Params!$A$26)),$D$2,"")</f>
        <v/>
      </c>
      <c r="E481" s="1" t="str">
        <f>IF(AND(AND($B481&gt;=Params!$C$33,$B481&lt;Params!$F$33),AND($C481&gt;=Params!$C$32,$C481&lt;Params!$C$22)),$E$2,"")</f>
        <v/>
      </c>
      <c r="F481" s="4" t="str">
        <f>IF(AND($B481&gt;=Params!$F$33,$B481&lt;Params!$J$33,$C481&lt;Params!$F$22+((Params!$J$20-Params!$F$22)/(Params!$J$33-Params!$F$33))*($B481-Params!$F$33)),$F$2,"")</f>
        <v/>
      </c>
      <c r="G481" s="4" t="str">
        <f>IF(AND($B481&gt;=Params!$J$33,$B481&lt;Params!$N$33,$C481&lt;Params!$J$20+((Params!$N$18-Params!$J$20)/(Params!$N$33-Params!$J$33))*($B481-Params!$J$33)),$G$2,"")</f>
        <v/>
      </c>
      <c r="H481" s="4" t="str">
        <f>IF(AND($B481&gt;=Params!$N$33,$C481&lt;Params!$N$18+((Params!$Q$16-Params!$N$18)/(Params!$Q$33-Params!$N$33))*($B481-Params!$N$33),C$3&lt;Params!$Q$16+((Params!$S$32-Params!$Q$16)/(Params!$S$33-Params!$Q$33))*($B481-Params!$Q$33)),$H$2,"")</f>
        <v/>
      </c>
      <c r="I481" s="12" t="str">
        <f>IF(AND($B481&gt;=Params!$Q$33,$C481&gt;=Params!$Q$16+((Params!$S$32-Params!$Q$16)/(Params!$S$33-Params!$Q$33))*($B481-Params!$Q$33)),$I$2,"")</f>
        <v/>
      </c>
      <c r="J481" s="1" t="str">
        <f>IF(AND($C481&gt;=Params!$C$22,$C481&lt;Params!$C$22+((Params!$E$17-Params!$C$22)/(Params!$E$33-Params!$C$33))*($B481-Params!$C$33),$C481&lt;Params!$E$17+((Params!$F$22-Params!$E$17)/(Params!$F$33-Params!$E$33))*($B481-Params!$E$33)),$J$2,"")</f>
        <v/>
      </c>
      <c r="K481" s="1" t="str">
        <f>IF(AND($C481&gt;=Params!$E$17+((Params!$F$22-Params!$E$17)/(Params!$F$33-Params!$E$33))*($B481-Params!$E$33),$C481&gt;=Params!$F$22+((Params!$J$20-Params!$F$22)/(Params!$J$33-Params!$F$33))*($B481-Params!$F$33),$C481&lt;Params!$E$17+((Params!$H$13-Params!$E$17)/(Params!$H$33-Params!$E$33))*($B481-Params!$E$33),$C481&lt;Params!$H$13+((Params!$J$20-Params!$H$13)/(Params!$J$33-Params!$H$33))*($B481-Params!$H$33)),$K$2,"")</f>
        <v>Basaltic TrachyAndesite</v>
      </c>
      <c r="L481" s="1" t="str">
        <f>IF(AND($C481&gt;=Params!$H$13+((Params!$J$20-Params!$H$13)/(Params!$J$33-Params!$H$33))*($B481-Params!$H$33),$C481&gt;=Params!$J$20+((Params!$N$18-Params!$J$20)/(Params!$N$33-Params!$J$33))*($B481-Params!$J$33),$C481&lt;Params!$H$13+((Params!$K$9-Params!$H$13)/(Params!$K$33-Params!$H$33))*($B481-Params!$H$33),$C481&lt;Params!$K$9+((Params!$N$18-Params!$K$9)/(Params!$N$33-Params!$K$33))*($B481-Params!$K$33)),$L$2,"")</f>
        <v/>
      </c>
      <c r="M481" s="2" t="str">
        <f>IF(AND($C481&gt;=Params!$K$9+((Params!$N$18-Params!$K$9)/(Params!$N$33-Params!$K$33))*($B481-Params!$K$33),$C481&gt;=Params!$N$18+((Params!$Q$16-Params!$N$18)/(Params!$Q$33-Params!$N511))*($B481-Params!$Q$33),$C481&lt;Params!$K$9+((Params!$L$5-Params!$K$9)/(Params!$L$33-Params!$K$33))*($B481-Params!$K$33),$C481&lt;Params!$L$5+((Params!$Q$4-Params!$L$5)/(Params!$Q$33-Params!$L$33))*($B481-Params!$L$33),$B481&lt;Params!$Q$33),$M$2,"")</f>
        <v/>
      </c>
      <c r="N481" s="3" t="str">
        <f>IF(OR(AND($C481&gt;=Params!$A$26,$B481&gt;=Params!$A$33,$B481&lt;Params!$C$33,$C481&lt;Params!$A$18+((Params!$C$13-Params!$A$18)/(Params!$C$33-Params!$A$33))*($B481-Params!$A$33)),AND($B481&gt;=Params!$C$33,$C481&gt;Params!$C$22+((Params!$E$17-Params!$C$22)/(Params!$E$33-Params!$C$33))*($B481-Params!$C$33),$C481&lt;Params!$C$13+((Params!$E$17-Params!$C$13)/(Params!$E$33-Params!$C$33))*($B481-Params!$C$33))),$N$2,"")</f>
        <v/>
      </c>
      <c r="O481" s="1" t="str">
        <f>IF(AND($C481&gt;=Params!$C$13+((Params!$E$17-Params!$C$13)/(Params!$E$33-Params!$C$33))*($B481-Params!$C$33),$C481&gt;=Params!$E$17+((Params!$H$13-Params!$E$17)/(Params!$H$33-Params!$E$33))*($B481-Params!$E$33),$C481&lt;Params!$C$13+((Params!$D$9-Params!$C$13)/(Params!$D$33-Params!$C$33))*($B481-Params!$C$33),$C481&lt;Params!$D$9+((Params!$H$13-Params!$D$9)/(Params!$H$33-Params!$D$33))*($B481-Params!$D$33)),$O$2,"")</f>
        <v/>
      </c>
      <c r="P481" s="1" t="str">
        <f>IF(AND($C481&gt;=Params!$D$9+((Params!$H$13-Params!$D$9)/(Params!$H$33-Params!$D$33))*($B481-Params!$D$33),$C481&gt;=Params!$H$13+((Params!$K$9-Params!$H$13)/(Params!$K$33-Params!$H$33))*($B481-Params!$H$33),$C481&lt;Params!$D$9+((Params!$G$4-Params!$D$9)/(Params!$G$33-Params!$D$33))*($B481-Params!$D$33),$C481&lt;Params!$G$4+((Params!$K$9-Params!$G$4)/(Params!$K$33-Params!$G$33))*($B481-Params!$G$33)),$P$2,"")</f>
        <v/>
      </c>
      <c r="Q481" s="1" t="str">
        <f>IF(AND($C481&gt;=Params!$G$4+((Params!$K$9-Params!$G$4)/(Params!$K$33-Params!$G$33))*($B481-Params!$G$33),$C481&gt;Params!$K$9+((Params!$L$5-Params!$K$9)/(Params!$L$33-Params!$K$33))*($B481-Params!$K$33),$C481&lt;Params!$G$4+((Params!$L$5-Params!$G$4)/(Params!$L$33-Params!$G$33))*($B481-Params!$G$33)),$Q$2,"")</f>
        <v/>
      </c>
      <c r="R481" s="2" t="str">
        <f>IF(AND(OR($B481&lt;Params!$A$33,AND($B481&gt;=Params!$A$33,$B481&lt;Params!$C$33,$C481&gt;=Params!$A$18+((Params!$C$13-Params!$A$18)/(Params!$C$33-Params!$A$33))*($B481-Params!$A$33)),AND($B481&gt;=Params!$C$33,$B481&lt;Params!$D$33,$C481&gt;=Params!$C$13+((Params!$D$9-Params!$C$13)/(Params!$D$33-Params!$C$33))*($B481-Params!$C$33)),AND($B481&gt;=Params!$D$33,$C481&gt;=Params!$D$9+((Params!$G$4-Params!$D$9)/(Params!$G$33-Params!$D$33))*($B481-Params!$D$33))),$C481&lt;Params!$G$4,$B481&gt;0,$C481&gt;0),$R$2,"")</f>
        <v/>
      </c>
      <c r="S481" s="18" t="str">
        <f t="shared" si="7"/>
        <v>Basaltic TrachyAndesite</v>
      </c>
      <c r="T481" s="14" t="str">
        <f>IF(AND($S481&lt;&gt;$J$2,$S481&lt;&gt;$K$2,$S481&lt;&gt;$L$2),"",
IF($S481=$J$2,IF(Data!$C481&gt;=Data!$D481+2,"Hawaiite","Potassic Trachybasalt"),
IF($S481=$K$2,IF(Data!$C481&gt;=Data!$D481+2,"Mugearite","Shoshonite"),
IF($S481=$L$2,(IF(Data!$C481&gt;=Data!$D481+2,"Benmoreite","Latite")),""))))</f>
        <v>Shoshonite</v>
      </c>
    </row>
    <row r="482" spans="1:20" x14ac:dyDescent="0.2">
      <c r="A482" s="16" t="str">
        <f>Data!$A482</f>
        <v>Di Matteo et al 2006</v>
      </c>
      <c r="B482" s="27">
        <f>Data!$B482</f>
        <v>53.8</v>
      </c>
      <c r="C482" s="28">
        <f>Data!$C482+Data!$D482</f>
        <v>8.16</v>
      </c>
      <c r="D482" s="1" t="str">
        <f>IF(AND(AND($B482&gt;=Params!$A$33,$B482&lt;Params!$C$33),AND($C482&gt;=Params!$A$32,$C482&lt;Params!$A$26)),$D$2,"")</f>
        <v/>
      </c>
      <c r="E482" s="1" t="str">
        <f>IF(AND(AND($B482&gt;=Params!$C$33,$B482&lt;Params!$F$33),AND($C482&gt;=Params!$C$32,$C482&lt;Params!$C$22)),$E$2,"")</f>
        <v/>
      </c>
      <c r="F482" s="4" t="str">
        <f>IF(AND($B482&gt;=Params!$F$33,$B482&lt;Params!$J$33,$C482&lt;Params!$F$22+((Params!$J$20-Params!$F$22)/(Params!$J$33-Params!$F$33))*($B482-Params!$F$33)),$F$2,"")</f>
        <v/>
      </c>
      <c r="G482" s="4" t="str">
        <f>IF(AND($B482&gt;=Params!$J$33,$B482&lt;Params!$N$33,$C482&lt;Params!$J$20+((Params!$N$18-Params!$J$20)/(Params!$N$33-Params!$J$33))*($B482-Params!$J$33)),$G$2,"")</f>
        <v/>
      </c>
      <c r="H482" s="4" t="str">
        <f>IF(AND($B482&gt;=Params!$N$33,$C482&lt;Params!$N$18+((Params!$Q$16-Params!$N$18)/(Params!$Q$33-Params!$N$33))*($B482-Params!$N$33),C$3&lt;Params!$Q$16+((Params!$S$32-Params!$Q$16)/(Params!$S$33-Params!$Q$33))*($B482-Params!$Q$33)),$H$2,"")</f>
        <v/>
      </c>
      <c r="I482" s="12" t="str">
        <f>IF(AND($B482&gt;=Params!$Q$33,$C482&gt;=Params!$Q$16+((Params!$S$32-Params!$Q$16)/(Params!$S$33-Params!$Q$33))*($B482-Params!$Q$33)),$I$2,"")</f>
        <v/>
      </c>
      <c r="J482" s="1" t="str">
        <f>IF(AND($C482&gt;=Params!$C$22,$C482&lt;Params!$C$22+((Params!$E$17-Params!$C$22)/(Params!$E$33-Params!$C$33))*($B482-Params!$C$33),$C482&lt;Params!$E$17+((Params!$F$22-Params!$E$17)/(Params!$F$33-Params!$E$33))*($B482-Params!$E$33)),$J$2,"")</f>
        <v/>
      </c>
      <c r="K482" s="1" t="str">
        <f>IF(AND($C482&gt;=Params!$E$17+((Params!$F$22-Params!$E$17)/(Params!$F$33-Params!$E$33))*($B482-Params!$E$33),$C482&gt;=Params!$F$22+((Params!$J$20-Params!$F$22)/(Params!$J$33-Params!$F$33))*($B482-Params!$F$33),$C482&lt;Params!$E$17+((Params!$H$13-Params!$E$17)/(Params!$H$33-Params!$E$33))*($B482-Params!$E$33),$C482&lt;Params!$H$13+((Params!$J$20-Params!$H$13)/(Params!$J$33-Params!$H$33))*($B482-Params!$H$33)),$K$2,"")</f>
        <v>Basaltic TrachyAndesite</v>
      </c>
      <c r="L482" s="1" t="str">
        <f>IF(AND($C482&gt;=Params!$H$13+((Params!$J$20-Params!$H$13)/(Params!$J$33-Params!$H$33))*($B482-Params!$H$33),$C482&gt;=Params!$J$20+((Params!$N$18-Params!$J$20)/(Params!$N$33-Params!$J$33))*($B482-Params!$J$33),$C482&lt;Params!$H$13+((Params!$K$9-Params!$H$13)/(Params!$K$33-Params!$H$33))*($B482-Params!$H$33),$C482&lt;Params!$K$9+((Params!$N$18-Params!$K$9)/(Params!$N$33-Params!$K$33))*($B482-Params!$K$33)),$L$2,"")</f>
        <v/>
      </c>
      <c r="M482" s="2" t="str">
        <f>IF(AND($C482&gt;=Params!$K$9+((Params!$N$18-Params!$K$9)/(Params!$N$33-Params!$K$33))*($B482-Params!$K$33),$C482&gt;=Params!$N$18+((Params!$Q$16-Params!$N$18)/(Params!$Q$33-Params!$N512))*($B482-Params!$Q$33),$C482&lt;Params!$K$9+((Params!$L$5-Params!$K$9)/(Params!$L$33-Params!$K$33))*($B482-Params!$K$33),$C482&lt;Params!$L$5+((Params!$Q$4-Params!$L$5)/(Params!$Q$33-Params!$L$33))*($B482-Params!$L$33),$B482&lt;Params!$Q$33),$M$2,"")</f>
        <v/>
      </c>
      <c r="N482" s="3" t="str">
        <f>IF(OR(AND($C482&gt;=Params!$A$26,$B482&gt;=Params!$A$33,$B482&lt;Params!$C$33,$C482&lt;Params!$A$18+((Params!$C$13-Params!$A$18)/(Params!$C$33-Params!$A$33))*($B482-Params!$A$33)),AND($B482&gt;=Params!$C$33,$C482&gt;Params!$C$22+((Params!$E$17-Params!$C$22)/(Params!$E$33-Params!$C$33))*($B482-Params!$C$33),$C482&lt;Params!$C$13+((Params!$E$17-Params!$C$13)/(Params!$E$33-Params!$C$33))*($B482-Params!$C$33))),$N$2,"")</f>
        <v/>
      </c>
      <c r="O482" s="1" t="str">
        <f>IF(AND($C482&gt;=Params!$C$13+((Params!$E$17-Params!$C$13)/(Params!$E$33-Params!$C$33))*($B482-Params!$C$33),$C482&gt;=Params!$E$17+((Params!$H$13-Params!$E$17)/(Params!$H$33-Params!$E$33))*($B482-Params!$E$33),$C482&lt;Params!$C$13+((Params!$D$9-Params!$C$13)/(Params!$D$33-Params!$C$33))*($B482-Params!$C$33),$C482&lt;Params!$D$9+((Params!$H$13-Params!$D$9)/(Params!$H$33-Params!$D$33))*($B482-Params!$D$33)),$O$2,"")</f>
        <v/>
      </c>
      <c r="P482" s="1" t="str">
        <f>IF(AND($C482&gt;=Params!$D$9+((Params!$H$13-Params!$D$9)/(Params!$H$33-Params!$D$33))*($B482-Params!$D$33),$C482&gt;=Params!$H$13+((Params!$K$9-Params!$H$13)/(Params!$K$33-Params!$H$33))*($B482-Params!$H$33),$C482&lt;Params!$D$9+((Params!$G$4-Params!$D$9)/(Params!$G$33-Params!$D$33))*($B482-Params!$D$33),$C482&lt;Params!$G$4+((Params!$K$9-Params!$G$4)/(Params!$K$33-Params!$G$33))*($B482-Params!$G$33)),$P$2,"")</f>
        <v/>
      </c>
      <c r="Q482" s="1" t="str">
        <f>IF(AND($C482&gt;=Params!$G$4+((Params!$K$9-Params!$G$4)/(Params!$K$33-Params!$G$33))*($B482-Params!$G$33),$C482&gt;Params!$K$9+((Params!$L$5-Params!$K$9)/(Params!$L$33-Params!$K$33))*($B482-Params!$K$33),$C482&lt;Params!$G$4+((Params!$L$5-Params!$G$4)/(Params!$L$33-Params!$G$33))*($B482-Params!$G$33)),$Q$2,"")</f>
        <v/>
      </c>
      <c r="R482" s="2" t="str">
        <f>IF(AND(OR($B482&lt;Params!$A$33,AND($B482&gt;=Params!$A$33,$B482&lt;Params!$C$33,$C482&gt;=Params!$A$18+((Params!$C$13-Params!$A$18)/(Params!$C$33-Params!$A$33))*($B482-Params!$A$33)),AND($B482&gt;=Params!$C$33,$B482&lt;Params!$D$33,$C482&gt;=Params!$C$13+((Params!$D$9-Params!$C$13)/(Params!$D$33-Params!$C$33))*($B482-Params!$C$33)),AND($B482&gt;=Params!$D$33,$C482&gt;=Params!$D$9+((Params!$G$4-Params!$D$9)/(Params!$G$33-Params!$D$33))*($B482-Params!$D$33))),$C482&lt;Params!$G$4,$B482&gt;0,$C482&gt;0),$R$2,"")</f>
        <v/>
      </c>
      <c r="S482" s="18" t="str">
        <f t="shared" si="7"/>
        <v>Basaltic TrachyAndesite</v>
      </c>
      <c r="T482" s="14" t="str">
        <f>IF(AND($S482&lt;&gt;$J$2,$S482&lt;&gt;$K$2,$S482&lt;&gt;$L$2),"",
IF($S482=$J$2,IF(Data!$C482&gt;=Data!$D482+2,"Hawaiite","Potassic Trachybasalt"),
IF($S482=$K$2,IF(Data!$C482&gt;=Data!$D482+2,"Mugearite","Shoshonite"),
IF($S482=$L$2,(IF(Data!$C482&gt;=Data!$D482+2,"Benmoreite","Latite")),""))))</f>
        <v>Shoshonite</v>
      </c>
    </row>
    <row r="483" spans="1:20" x14ac:dyDescent="0.2">
      <c r="A483" s="16" t="str">
        <f>Data!$A483</f>
        <v>Pineau et al., 1998</v>
      </c>
      <c r="B483" s="27">
        <f>Data!$B483</f>
        <v>54.326971624760176</v>
      </c>
      <c r="C483" s="28">
        <f>Data!$C483+Data!$D483</f>
        <v>4.6248611531859032</v>
      </c>
      <c r="D483" s="1" t="str">
        <f>IF(AND(AND($B483&gt;=Params!$A$33,$B483&lt;Params!$C$33),AND($C483&gt;=Params!$A$32,$C483&lt;Params!$A$26)),$D$2,"")</f>
        <v/>
      </c>
      <c r="E483" s="1" t="str">
        <f>IF(AND(AND($B483&gt;=Params!$C$33,$B483&lt;Params!$F$33),AND($C483&gt;=Params!$C$32,$C483&lt;Params!$C$22)),$E$2,"")</f>
        <v/>
      </c>
      <c r="F483" s="4" t="str">
        <f>IF(AND($B483&gt;=Params!$F$33,$B483&lt;Params!$J$33,$C483&lt;Params!$F$22+((Params!$J$20-Params!$F$22)/(Params!$J$33-Params!$F$33))*($B483-Params!$F$33)),$F$2,"")</f>
        <v>Basaltic Andesite</v>
      </c>
      <c r="G483" s="4" t="str">
        <f>IF(AND($B483&gt;=Params!$J$33,$B483&lt;Params!$N$33,$C483&lt;Params!$J$20+((Params!$N$18-Params!$J$20)/(Params!$N$33-Params!$J$33))*($B483-Params!$J$33)),$G$2,"")</f>
        <v/>
      </c>
      <c r="H483" s="4" t="str">
        <f>IF(AND($B483&gt;=Params!$N$33,$C483&lt;Params!$N$18+((Params!$Q$16-Params!$N$18)/(Params!$Q$33-Params!$N$33))*($B483-Params!$N$33),C$3&lt;Params!$Q$16+((Params!$S$32-Params!$Q$16)/(Params!$S$33-Params!$Q$33))*($B483-Params!$Q$33)),$H$2,"")</f>
        <v/>
      </c>
      <c r="I483" s="12" t="str">
        <f>IF(AND($B483&gt;=Params!$Q$33,$C483&gt;=Params!$Q$16+((Params!$S$32-Params!$Q$16)/(Params!$S$33-Params!$Q$33))*($B483-Params!$Q$33)),$I$2,"")</f>
        <v/>
      </c>
      <c r="J483" s="1" t="str">
        <f>IF(AND($C483&gt;=Params!$C$22,$C483&lt;Params!$C$22+((Params!$E$17-Params!$C$22)/(Params!$E$33-Params!$C$33))*($B483-Params!$C$33),$C483&lt;Params!$E$17+((Params!$F$22-Params!$E$17)/(Params!$F$33-Params!$E$33))*($B483-Params!$E$33)),$J$2,"")</f>
        <v/>
      </c>
      <c r="K483" s="1" t="str">
        <f>IF(AND($C483&gt;=Params!$E$17+((Params!$F$22-Params!$E$17)/(Params!$F$33-Params!$E$33))*($B483-Params!$E$33),$C483&gt;=Params!$F$22+((Params!$J$20-Params!$F$22)/(Params!$J$33-Params!$F$33))*($B483-Params!$F$33),$C483&lt;Params!$E$17+((Params!$H$13-Params!$E$17)/(Params!$H$33-Params!$E$33))*($B483-Params!$E$33),$C483&lt;Params!$H$13+((Params!$J$20-Params!$H$13)/(Params!$J$33-Params!$H$33))*($B483-Params!$H$33)),$K$2,"")</f>
        <v/>
      </c>
      <c r="L483" s="1" t="str">
        <f>IF(AND($C483&gt;=Params!$H$13+((Params!$J$20-Params!$H$13)/(Params!$J$33-Params!$H$33))*($B483-Params!$H$33),$C483&gt;=Params!$J$20+((Params!$N$18-Params!$J$20)/(Params!$N$33-Params!$J$33))*($B483-Params!$J$33),$C483&lt;Params!$H$13+((Params!$K$9-Params!$H$13)/(Params!$K$33-Params!$H$33))*($B483-Params!$H$33),$C483&lt;Params!$K$9+((Params!$N$18-Params!$K$9)/(Params!$N$33-Params!$K$33))*($B483-Params!$K$33)),$L$2,"")</f>
        <v/>
      </c>
      <c r="M483" s="2" t="str">
        <f>IF(AND($C483&gt;=Params!$K$9+((Params!$N$18-Params!$K$9)/(Params!$N$33-Params!$K$33))*($B483-Params!$K$33),$C483&gt;=Params!$N$18+((Params!$Q$16-Params!$N$18)/(Params!$Q$33-Params!$N513))*($B483-Params!$Q$33),$C483&lt;Params!$K$9+((Params!$L$5-Params!$K$9)/(Params!$L$33-Params!$K$33))*($B483-Params!$K$33),$C483&lt;Params!$L$5+((Params!$Q$4-Params!$L$5)/(Params!$Q$33-Params!$L$33))*($B483-Params!$L$33),$B483&lt;Params!$Q$33),$M$2,"")</f>
        <v/>
      </c>
      <c r="N483" s="3" t="str">
        <f>IF(OR(AND($C483&gt;=Params!$A$26,$B483&gt;=Params!$A$33,$B483&lt;Params!$C$33,$C483&lt;Params!$A$18+((Params!$C$13-Params!$A$18)/(Params!$C$33-Params!$A$33))*($B483-Params!$A$33)),AND($B483&gt;=Params!$C$33,$C483&gt;Params!$C$22+((Params!$E$17-Params!$C$22)/(Params!$E$33-Params!$C$33))*($B483-Params!$C$33),$C483&lt;Params!$C$13+((Params!$E$17-Params!$C$13)/(Params!$E$33-Params!$C$33))*($B483-Params!$C$33))),$N$2,"")</f>
        <v/>
      </c>
      <c r="O483" s="1" t="str">
        <f>IF(AND($C483&gt;=Params!$C$13+((Params!$E$17-Params!$C$13)/(Params!$E$33-Params!$C$33))*($B483-Params!$C$33),$C483&gt;=Params!$E$17+((Params!$H$13-Params!$E$17)/(Params!$H$33-Params!$E$33))*($B483-Params!$E$33),$C483&lt;Params!$C$13+((Params!$D$9-Params!$C$13)/(Params!$D$33-Params!$C$33))*($B483-Params!$C$33),$C483&lt;Params!$D$9+((Params!$H$13-Params!$D$9)/(Params!$H$33-Params!$D$33))*($B483-Params!$D$33)),$O$2,"")</f>
        <v/>
      </c>
      <c r="P483" s="1" t="str">
        <f>IF(AND($C483&gt;=Params!$D$9+((Params!$H$13-Params!$D$9)/(Params!$H$33-Params!$D$33))*($B483-Params!$D$33),$C483&gt;=Params!$H$13+((Params!$K$9-Params!$H$13)/(Params!$K$33-Params!$H$33))*($B483-Params!$H$33),$C483&lt;Params!$D$9+((Params!$G$4-Params!$D$9)/(Params!$G$33-Params!$D$33))*($B483-Params!$D$33),$C483&lt;Params!$G$4+((Params!$K$9-Params!$G$4)/(Params!$K$33-Params!$G$33))*($B483-Params!$G$33)),$P$2,"")</f>
        <v/>
      </c>
      <c r="Q483" s="1" t="str">
        <f>IF(AND($C483&gt;=Params!$G$4+((Params!$K$9-Params!$G$4)/(Params!$K$33-Params!$G$33))*($B483-Params!$G$33),$C483&gt;Params!$K$9+((Params!$L$5-Params!$K$9)/(Params!$L$33-Params!$K$33))*($B483-Params!$K$33),$C483&lt;Params!$G$4+((Params!$L$5-Params!$G$4)/(Params!$L$33-Params!$G$33))*($B483-Params!$G$33)),$Q$2,"")</f>
        <v/>
      </c>
      <c r="R483" s="2" t="str">
        <f>IF(AND(OR($B483&lt;Params!$A$33,AND($B483&gt;=Params!$A$33,$B483&lt;Params!$C$33,$C483&gt;=Params!$A$18+((Params!$C$13-Params!$A$18)/(Params!$C$33-Params!$A$33))*($B483-Params!$A$33)),AND($B483&gt;=Params!$C$33,$B483&lt;Params!$D$33,$C483&gt;=Params!$C$13+((Params!$D$9-Params!$C$13)/(Params!$D$33-Params!$C$33))*($B483-Params!$C$33)),AND($B483&gt;=Params!$D$33,$C483&gt;=Params!$D$9+((Params!$G$4-Params!$D$9)/(Params!$G$33-Params!$D$33))*($B483-Params!$D$33))),$C483&lt;Params!$G$4,$B483&gt;0,$C483&gt;0),$R$2,"")</f>
        <v/>
      </c>
      <c r="S483" s="18" t="str">
        <f t="shared" si="7"/>
        <v>Basaltic Andesite</v>
      </c>
      <c r="T483" s="14" t="str">
        <f>IF(AND($S483&lt;&gt;$J$2,$S483&lt;&gt;$K$2,$S483&lt;&gt;$L$2),"",
IF($S483=$J$2,IF(Data!$C483&gt;=Data!$D483+2,"Hawaiite","Potassic Trachybasalt"),
IF($S483=$K$2,IF(Data!$C483&gt;=Data!$D483+2,"Mugearite","Shoshonite"),
IF($S483=$L$2,(IF(Data!$C483&gt;=Data!$D483+2,"Benmoreite","Latite")),""))))</f>
        <v/>
      </c>
    </row>
    <row r="484" spans="1:20" x14ac:dyDescent="0.2">
      <c r="A484" s="16" t="str">
        <f>Data!$A484</f>
        <v>Pineau et al., 1998</v>
      </c>
      <c r="B484" s="27">
        <f>Data!$B484</f>
        <v>54.326971624760176</v>
      </c>
      <c r="C484" s="28">
        <f>Data!$C484+Data!$D484</f>
        <v>4.6248611531859032</v>
      </c>
      <c r="D484" s="1" t="str">
        <f>IF(AND(AND($B484&gt;=Params!$A$33,$B484&lt;Params!$C$33),AND($C484&gt;=Params!$A$32,$C484&lt;Params!$A$26)),$D$2,"")</f>
        <v/>
      </c>
      <c r="E484" s="1" t="str">
        <f>IF(AND(AND($B484&gt;=Params!$C$33,$B484&lt;Params!$F$33),AND($C484&gt;=Params!$C$32,$C484&lt;Params!$C$22)),$E$2,"")</f>
        <v/>
      </c>
      <c r="F484" s="4" t="str">
        <f>IF(AND($B484&gt;=Params!$F$33,$B484&lt;Params!$J$33,$C484&lt;Params!$F$22+((Params!$J$20-Params!$F$22)/(Params!$J$33-Params!$F$33))*($B484-Params!$F$33)),$F$2,"")</f>
        <v>Basaltic Andesite</v>
      </c>
      <c r="G484" s="4" t="str">
        <f>IF(AND($B484&gt;=Params!$J$33,$B484&lt;Params!$N$33,$C484&lt;Params!$J$20+((Params!$N$18-Params!$J$20)/(Params!$N$33-Params!$J$33))*($B484-Params!$J$33)),$G$2,"")</f>
        <v/>
      </c>
      <c r="H484" s="4" t="str">
        <f>IF(AND($B484&gt;=Params!$N$33,$C484&lt;Params!$N$18+((Params!$Q$16-Params!$N$18)/(Params!$Q$33-Params!$N$33))*($B484-Params!$N$33),C$3&lt;Params!$Q$16+((Params!$S$32-Params!$Q$16)/(Params!$S$33-Params!$Q$33))*($B484-Params!$Q$33)),$H$2,"")</f>
        <v/>
      </c>
      <c r="I484" s="12" t="str">
        <f>IF(AND($B484&gt;=Params!$Q$33,$C484&gt;=Params!$Q$16+((Params!$S$32-Params!$Q$16)/(Params!$S$33-Params!$Q$33))*($B484-Params!$Q$33)),$I$2,"")</f>
        <v/>
      </c>
      <c r="J484" s="1" t="str">
        <f>IF(AND($C484&gt;=Params!$C$22,$C484&lt;Params!$C$22+((Params!$E$17-Params!$C$22)/(Params!$E$33-Params!$C$33))*($B484-Params!$C$33),$C484&lt;Params!$E$17+((Params!$F$22-Params!$E$17)/(Params!$F$33-Params!$E$33))*($B484-Params!$E$33)),$J$2,"")</f>
        <v/>
      </c>
      <c r="K484" s="1" t="str">
        <f>IF(AND($C484&gt;=Params!$E$17+((Params!$F$22-Params!$E$17)/(Params!$F$33-Params!$E$33))*($B484-Params!$E$33),$C484&gt;=Params!$F$22+((Params!$J$20-Params!$F$22)/(Params!$J$33-Params!$F$33))*($B484-Params!$F$33),$C484&lt;Params!$E$17+((Params!$H$13-Params!$E$17)/(Params!$H$33-Params!$E$33))*($B484-Params!$E$33),$C484&lt;Params!$H$13+((Params!$J$20-Params!$H$13)/(Params!$J$33-Params!$H$33))*($B484-Params!$H$33)),$K$2,"")</f>
        <v/>
      </c>
      <c r="L484" s="1" t="str">
        <f>IF(AND($C484&gt;=Params!$H$13+((Params!$J$20-Params!$H$13)/(Params!$J$33-Params!$H$33))*($B484-Params!$H$33),$C484&gt;=Params!$J$20+((Params!$N$18-Params!$J$20)/(Params!$N$33-Params!$J$33))*($B484-Params!$J$33),$C484&lt;Params!$H$13+((Params!$K$9-Params!$H$13)/(Params!$K$33-Params!$H$33))*($B484-Params!$H$33),$C484&lt;Params!$K$9+((Params!$N$18-Params!$K$9)/(Params!$N$33-Params!$K$33))*($B484-Params!$K$33)),$L$2,"")</f>
        <v/>
      </c>
      <c r="M484" s="2" t="str">
        <f>IF(AND($C484&gt;=Params!$K$9+((Params!$N$18-Params!$K$9)/(Params!$N$33-Params!$K$33))*($B484-Params!$K$33),$C484&gt;=Params!$N$18+((Params!$Q$16-Params!$N$18)/(Params!$Q$33-Params!$N514))*($B484-Params!$Q$33),$C484&lt;Params!$K$9+((Params!$L$5-Params!$K$9)/(Params!$L$33-Params!$K$33))*($B484-Params!$K$33),$C484&lt;Params!$L$5+((Params!$Q$4-Params!$L$5)/(Params!$Q$33-Params!$L$33))*($B484-Params!$L$33),$B484&lt;Params!$Q$33),$M$2,"")</f>
        <v/>
      </c>
      <c r="N484" s="3" t="str">
        <f>IF(OR(AND($C484&gt;=Params!$A$26,$B484&gt;=Params!$A$33,$B484&lt;Params!$C$33,$C484&lt;Params!$A$18+((Params!$C$13-Params!$A$18)/(Params!$C$33-Params!$A$33))*($B484-Params!$A$33)),AND($B484&gt;=Params!$C$33,$C484&gt;Params!$C$22+((Params!$E$17-Params!$C$22)/(Params!$E$33-Params!$C$33))*($B484-Params!$C$33),$C484&lt;Params!$C$13+((Params!$E$17-Params!$C$13)/(Params!$E$33-Params!$C$33))*($B484-Params!$C$33))),$N$2,"")</f>
        <v/>
      </c>
      <c r="O484" s="1" t="str">
        <f>IF(AND($C484&gt;=Params!$C$13+((Params!$E$17-Params!$C$13)/(Params!$E$33-Params!$C$33))*($B484-Params!$C$33),$C484&gt;=Params!$E$17+((Params!$H$13-Params!$E$17)/(Params!$H$33-Params!$E$33))*($B484-Params!$E$33),$C484&lt;Params!$C$13+((Params!$D$9-Params!$C$13)/(Params!$D$33-Params!$C$33))*($B484-Params!$C$33),$C484&lt;Params!$D$9+((Params!$H$13-Params!$D$9)/(Params!$H$33-Params!$D$33))*($B484-Params!$D$33)),$O$2,"")</f>
        <v/>
      </c>
      <c r="P484" s="1" t="str">
        <f>IF(AND($C484&gt;=Params!$D$9+((Params!$H$13-Params!$D$9)/(Params!$H$33-Params!$D$33))*($B484-Params!$D$33),$C484&gt;=Params!$H$13+((Params!$K$9-Params!$H$13)/(Params!$K$33-Params!$H$33))*($B484-Params!$H$33),$C484&lt;Params!$D$9+((Params!$G$4-Params!$D$9)/(Params!$G$33-Params!$D$33))*($B484-Params!$D$33),$C484&lt;Params!$G$4+((Params!$K$9-Params!$G$4)/(Params!$K$33-Params!$G$33))*($B484-Params!$G$33)),$P$2,"")</f>
        <v/>
      </c>
      <c r="Q484" s="1" t="str">
        <f>IF(AND($C484&gt;=Params!$G$4+((Params!$K$9-Params!$G$4)/(Params!$K$33-Params!$G$33))*($B484-Params!$G$33),$C484&gt;Params!$K$9+((Params!$L$5-Params!$K$9)/(Params!$L$33-Params!$K$33))*($B484-Params!$K$33),$C484&lt;Params!$G$4+((Params!$L$5-Params!$G$4)/(Params!$L$33-Params!$G$33))*($B484-Params!$G$33)),$Q$2,"")</f>
        <v/>
      </c>
      <c r="R484" s="2" t="str">
        <f>IF(AND(OR($B484&lt;Params!$A$33,AND($B484&gt;=Params!$A$33,$B484&lt;Params!$C$33,$C484&gt;=Params!$A$18+((Params!$C$13-Params!$A$18)/(Params!$C$33-Params!$A$33))*($B484-Params!$A$33)),AND($B484&gt;=Params!$C$33,$B484&lt;Params!$D$33,$C484&gt;=Params!$C$13+((Params!$D$9-Params!$C$13)/(Params!$D$33-Params!$C$33))*($B484-Params!$C$33)),AND($B484&gt;=Params!$D$33,$C484&gt;=Params!$D$9+((Params!$G$4-Params!$D$9)/(Params!$G$33-Params!$D$33))*($B484-Params!$D$33))),$C484&lt;Params!$G$4,$B484&gt;0,$C484&gt;0),$R$2,"")</f>
        <v/>
      </c>
      <c r="S484" s="18" t="str">
        <f t="shared" si="7"/>
        <v>Basaltic Andesite</v>
      </c>
      <c r="T484" s="14" t="str">
        <f>IF(AND($S484&lt;&gt;$J$2,$S484&lt;&gt;$K$2,$S484&lt;&gt;$L$2),"",
IF($S484=$J$2,IF(Data!$C484&gt;=Data!$D484+2,"Hawaiite","Potassic Trachybasalt"),
IF($S484=$K$2,IF(Data!$C484&gt;=Data!$D484+2,"Mugearite","Shoshonite"),
IF($S484=$L$2,(IF(Data!$C484&gt;=Data!$D484+2,"Benmoreite","Latite")),""))))</f>
        <v/>
      </c>
    </row>
    <row r="485" spans="1:20" x14ac:dyDescent="0.2">
      <c r="A485" s="16" t="str">
        <f>Data!$A485</f>
        <v>Pineau et al., 1998</v>
      </c>
      <c r="B485" s="27">
        <f>Data!$B485</f>
        <v>54.326971624760176</v>
      </c>
      <c r="C485" s="28">
        <f>Data!$C485+Data!$D485</f>
        <v>4.6248611531859032</v>
      </c>
      <c r="D485" s="1" t="str">
        <f>IF(AND(AND($B485&gt;=Params!$A$33,$B485&lt;Params!$C$33),AND($C485&gt;=Params!$A$32,$C485&lt;Params!$A$26)),$D$2,"")</f>
        <v/>
      </c>
      <c r="E485" s="1" t="str">
        <f>IF(AND(AND($B485&gt;=Params!$C$33,$B485&lt;Params!$F$33),AND($C485&gt;=Params!$C$32,$C485&lt;Params!$C$22)),$E$2,"")</f>
        <v/>
      </c>
      <c r="F485" s="4" t="str">
        <f>IF(AND($B485&gt;=Params!$F$33,$B485&lt;Params!$J$33,$C485&lt;Params!$F$22+((Params!$J$20-Params!$F$22)/(Params!$J$33-Params!$F$33))*($B485-Params!$F$33)),$F$2,"")</f>
        <v>Basaltic Andesite</v>
      </c>
      <c r="G485" s="4" t="str">
        <f>IF(AND($B485&gt;=Params!$J$33,$B485&lt;Params!$N$33,$C485&lt;Params!$J$20+((Params!$N$18-Params!$J$20)/(Params!$N$33-Params!$J$33))*($B485-Params!$J$33)),$G$2,"")</f>
        <v/>
      </c>
      <c r="H485" s="4" t="str">
        <f>IF(AND($B485&gt;=Params!$N$33,$C485&lt;Params!$N$18+((Params!$Q$16-Params!$N$18)/(Params!$Q$33-Params!$N$33))*($B485-Params!$N$33),C$3&lt;Params!$Q$16+((Params!$S$32-Params!$Q$16)/(Params!$S$33-Params!$Q$33))*($B485-Params!$Q$33)),$H$2,"")</f>
        <v/>
      </c>
      <c r="I485" s="12" t="str">
        <f>IF(AND($B485&gt;=Params!$Q$33,$C485&gt;=Params!$Q$16+((Params!$S$32-Params!$Q$16)/(Params!$S$33-Params!$Q$33))*($B485-Params!$Q$33)),$I$2,"")</f>
        <v/>
      </c>
      <c r="J485" s="1" t="str">
        <f>IF(AND($C485&gt;=Params!$C$22,$C485&lt;Params!$C$22+((Params!$E$17-Params!$C$22)/(Params!$E$33-Params!$C$33))*($B485-Params!$C$33),$C485&lt;Params!$E$17+((Params!$F$22-Params!$E$17)/(Params!$F$33-Params!$E$33))*($B485-Params!$E$33)),$J$2,"")</f>
        <v/>
      </c>
      <c r="K485" s="1" t="str">
        <f>IF(AND($C485&gt;=Params!$E$17+((Params!$F$22-Params!$E$17)/(Params!$F$33-Params!$E$33))*($B485-Params!$E$33),$C485&gt;=Params!$F$22+((Params!$J$20-Params!$F$22)/(Params!$J$33-Params!$F$33))*($B485-Params!$F$33),$C485&lt;Params!$E$17+((Params!$H$13-Params!$E$17)/(Params!$H$33-Params!$E$33))*($B485-Params!$E$33),$C485&lt;Params!$H$13+((Params!$J$20-Params!$H$13)/(Params!$J$33-Params!$H$33))*($B485-Params!$H$33)),$K$2,"")</f>
        <v/>
      </c>
      <c r="L485" s="1" t="str">
        <f>IF(AND($C485&gt;=Params!$H$13+((Params!$J$20-Params!$H$13)/(Params!$J$33-Params!$H$33))*($B485-Params!$H$33),$C485&gt;=Params!$J$20+((Params!$N$18-Params!$J$20)/(Params!$N$33-Params!$J$33))*($B485-Params!$J$33),$C485&lt;Params!$H$13+((Params!$K$9-Params!$H$13)/(Params!$K$33-Params!$H$33))*($B485-Params!$H$33),$C485&lt;Params!$K$9+((Params!$N$18-Params!$K$9)/(Params!$N$33-Params!$K$33))*($B485-Params!$K$33)),$L$2,"")</f>
        <v/>
      </c>
      <c r="M485" s="2" t="str">
        <f>IF(AND($C485&gt;=Params!$K$9+((Params!$N$18-Params!$K$9)/(Params!$N$33-Params!$K$33))*($B485-Params!$K$33),$C485&gt;=Params!$N$18+((Params!$Q$16-Params!$N$18)/(Params!$Q$33-Params!$N515))*($B485-Params!$Q$33),$C485&lt;Params!$K$9+((Params!$L$5-Params!$K$9)/(Params!$L$33-Params!$K$33))*($B485-Params!$K$33),$C485&lt;Params!$L$5+((Params!$Q$4-Params!$L$5)/(Params!$Q$33-Params!$L$33))*($B485-Params!$L$33),$B485&lt;Params!$Q$33),$M$2,"")</f>
        <v/>
      </c>
      <c r="N485" s="3" t="str">
        <f>IF(OR(AND($C485&gt;=Params!$A$26,$B485&gt;=Params!$A$33,$B485&lt;Params!$C$33,$C485&lt;Params!$A$18+((Params!$C$13-Params!$A$18)/(Params!$C$33-Params!$A$33))*($B485-Params!$A$33)),AND($B485&gt;=Params!$C$33,$C485&gt;Params!$C$22+((Params!$E$17-Params!$C$22)/(Params!$E$33-Params!$C$33))*($B485-Params!$C$33),$C485&lt;Params!$C$13+((Params!$E$17-Params!$C$13)/(Params!$E$33-Params!$C$33))*($B485-Params!$C$33))),$N$2,"")</f>
        <v/>
      </c>
      <c r="O485" s="1" t="str">
        <f>IF(AND($C485&gt;=Params!$C$13+((Params!$E$17-Params!$C$13)/(Params!$E$33-Params!$C$33))*($B485-Params!$C$33),$C485&gt;=Params!$E$17+((Params!$H$13-Params!$E$17)/(Params!$H$33-Params!$E$33))*($B485-Params!$E$33),$C485&lt;Params!$C$13+((Params!$D$9-Params!$C$13)/(Params!$D$33-Params!$C$33))*($B485-Params!$C$33),$C485&lt;Params!$D$9+((Params!$H$13-Params!$D$9)/(Params!$H$33-Params!$D$33))*($B485-Params!$D$33)),$O$2,"")</f>
        <v/>
      </c>
      <c r="P485" s="1" t="str">
        <f>IF(AND($C485&gt;=Params!$D$9+((Params!$H$13-Params!$D$9)/(Params!$H$33-Params!$D$33))*($B485-Params!$D$33),$C485&gt;=Params!$H$13+((Params!$K$9-Params!$H$13)/(Params!$K$33-Params!$H$33))*($B485-Params!$H$33),$C485&lt;Params!$D$9+((Params!$G$4-Params!$D$9)/(Params!$G$33-Params!$D$33))*($B485-Params!$D$33),$C485&lt;Params!$G$4+((Params!$K$9-Params!$G$4)/(Params!$K$33-Params!$G$33))*($B485-Params!$G$33)),$P$2,"")</f>
        <v/>
      </c>
      <c r="Q485" s="1" t="str">
        <f>IF(AND($C485&gt;=Params!$G$4+((Params!$K$9-Params!$G$4)/(Params!$K$33-Params!$G$33))*($B485-Params!$G$33),$C485&gt;Params!$K$9+((Params!$L$5-Params!$K$9)/(Params!$L$33-Params!$K$33))*($B485-Params!$K$33),$C485&lt;Params!$G$4+((Params!$L$5-Params!$G$4)/(Params!$L$33-Params!$G$33))*($B485-Params!$G$33)),$Q$2,"")</f>
        <v/>
      </c>
      <c r="R485" s="2" t="str">
        <f>IF(AND(OR($B485&lt;Params!$A$33,AND($B485&gt;=Params!$A$33,$B485&lt;Params!$C$33,$C485&gt;=Params!$A$18+((Params!$C$13-Params!$A$18)/(Params!$C$33-Params!$A$33))*($B485-Params!$A$33)),AND($B485&gt;=Params!$C$33,$B485&lt;Params!$D$33,$C485&gt;=Params!$C$13+((Params!$D$9-Params!$C$13)/(Params!$D$33-Params!$C$33))*($B485-Params!$C$33)),AND($B485&gt;=Params!$D$33,$C485&gt;=Params!$D$9+((Params!$G$4-Params!$D$9)/(Params!$G$33-Params!$D$33))*($B485-Params!$D$33))),$C485&lt;Params!$G$4,$B485&gt;0,$C485&gt;0),$R$2,"")</f>
        <v/>
      </c>
      <c r="S485" s="18" t="str">
        <f t="shared" si="7"/>
        <v>Basaltic Andesite</v>
      </c>
      <c r="T485" s="14" t="str">
        <f>IF(AND($S485&lt;&gt;$J$2,$S485&lt;&gt;$K$2,$S485&lt;&gt;$L$2),"",
IF($S485=$J$2,IF(Data!$C485&gt;=Data!$D485+2,"Hawaiite","Potassic Trachybasalt"),
IF($S485=$K$2,IF(Data!$C485&gt;=Data!$D485+2,"Mugearite","Shoshonite"),
IF($S485=$L$2,(IF(Data!$C485&gt;=Data!$D485+2,"Benmoreite","Latite")),""))))</f>
        <v/>
      </c>
    </row>
    <row r="486" spans="1:20" x14ac:dyDescent="0.2">
      <c r="A486" s="16" t="str">
        <f>Data!$A486</f>
        <v>Pineau et al., 1998</v>
      </c>
      <c r="B486" s="27">
        <f>Data!$B486</f>
        <v>54.326971624760176</v>
      </c>
      <c r="C486" s="28">
        <f>Data!$C486+Data!$D486</f>
        <v>4.6248611531859032</v>
      </c>
      <c r="D486" s="1" t="str">
        <f>IF(AND(AND($B486&gt;=Params!$A$33,$B486&lt;Params!$C$33),AND($C486&gt;=Params!$A$32,$C486&lt;Params!$A$26)),$D$2,"")</f>
        <v/>
      </c>
      <c r="E486" s="1" t="str">
        <f>IF(AND(AND($B486&gt;=Params!$C$33,$B486&lt;Params!$F$33),AND($C486&gt;=Params!$C$32,$C486&lt;Params!$C$22)),$E$2,"")</f>
        <v/>
      </c>
      <c r="F486" s="4" t="str">
        <f>IF(AND($B486&gt;=Params!$F$33,$B486&lt;Params!$J$33,$C486&lt;Params!$F$22+((Params!$J$20-Params!$F$22)/(Params!$J$33-Params!$F$33))*($B486-Params!$F$33)),$F$2,"")</f>
        <v>Basaltic Andesite</v>
      </c>
      <c r="G486" s="4" t="str">
        <f>IF(AND($B486&gt;=Params!$J$33,$B486&lt;Params!$N$33,$C486&lt;Params!$J$20+((Params!$N$18-Params!$J$20)/(Params!$N$33-Params!$J$33))*($B486-Params!$J$33)),$G$2,"")</f>
        <v/>
      </c>
      <c r="H486" s="4" t="str">
        <f>IF(AND($B486&gt;=Params!$N$33,$C486&lt;Params!$N$18+((Params!$Q$16-Params!$N$18)/(Params!$Q$33-Params!$N$33))*($B486-Params!$N$33),C$3&lt;Params!$Q$16+((Params!$S$32-Params!$Q$16)/(Params!$S$33-Params!$Q$33))*($B486-Params!$Q$33)),$H$2,"")</f>
        <v/>
      </c>
      <c r="I486" s="12" t="str">
        <f>IF(AND($B486&gt;=Params!$Q$33,$C486&gt;=Params!$Q$16+((Params!$S$32-Params!$Q$16)/(Params!$S$33-Params!$Q$33))*($B486-Params!$Q$33)),$I$2,"")</f>
        <v/>
      </c>
      <c r="J486" s="1" t="str">
        <f>IF(AND($C486&gt;=Params!$C$22,$C486&lt;Params!$C$22+((Params!$E$17-Params!$C$22)/(Params!$E$33-Params!$C$33))*($B486-Params!$C$33),$C486&lt;Params!$E$17+((Params!$F$22-Params!$E$17)/(Params!$F$33-Params!$E$33))*($B486-Params!$E$33)),$J$2,"")</f>
        <v/>
      </c>
      <c r="K486" s="1" t="str">
        <f>IF(AND($C486&gt;=Params!$E$17+((Params!$F$22-Params!$E$17)/(Params!$F$33-Params!$E$33))*($B486-Params!$E$33),$C486&gt;=Params!$F$22+((Params!$J$20-Params!$F$22)/(Params!$J$33-Params!$F$33))*($B486-Params!$F$33),$C486&lt;Params!$E$17+((Params!$H$13-Params!$E$17)/(Params!$H$33-Params!$E$33))*($B486-Params!$E$33),$C486&lt;Params!$H$13+((Params!$J$20-Params!$H$13)/(Params!$J$33-Params!$H$33))*($B486-Params!$H$33)),$K$2,"")</f>
        <v/>
      </c>
      <c r="L486" s="1" t="str">
        <f>IF(AND($C486&gt;=Params!$H$13+((Params!$J$20-Params!$H$13)/(Params!$J$33-Params!$H$33))*($B486-Params!$H$33),$C486&gt;=Params!$J$20+((Params!$N$18-Params!$J$20)/(Params!$N$33-Params!$J$33))*($B486-Params!$J$33),$C486&lt;Params!$H$13+((Params!$K$9-Params!$H$13)/(Params!$K$33-Params!$H$33))*($B486-Params!$H$33),$C486&lt;Params!$K$9+((Params!$N$18-Params!$K$9)/(Params!$N$33-Params!$K$33))*($B486-Params!$K$33)),$L$2,"")</f>
        <v/>
      </c>
      <c r="M486" s="2" t="str">
        <f>IF(AND($C486&gt;=Params!$K$9+((Params!$N$18-Params!$K$9)/(Params!$N$33-Params!$K$33))*($B486-Params!$K$33),$C486&gt;=Params!$N$18+((Params!$Q$16-Params!$N$18)/(Params!$Q$33-Params!$N516))*($B486-Params!$Q$33),$C486&lt;Params!$K$9+((Params!$L$5-Params!$K$9)/(Params!$L$33-Params!$K$33))*($B486-Params!$K$33),$C486&lt;Params!$L$5+((Params!$Q$4-Params!$L$5)/(Params!$Q$33-Params!$L$33))*($B486-Params!$L$33),$B486&lt;Params!$Q$33),$M$2,"")</f>
        <v/>
      </c>
      <c r="N486" s="3" t="str">
        <f>IF(OR(AND($C486&gt;=Params!$A$26,$B486&gt;=Params!$A$33,$B486&lt;Params!$C$33,$C486&lt;Params!$A$18+((Params!$C$13-Params!$A$18)/(Params!$C$33-Params!$A$33))*($B486-Params!$A$33)),AND($B486&gt;=Params!$C$33,$C486&gt;Params!$C$22+((Params!$E$17-Params!$C$22)/(Params!$E$33-Params!$C$33))*($B486-Params!$C$33),$C486&lt;Params!$C$13+((Params!$E$17-Params!$C$13)/(Params!$E$33-Params!$C$33))*($B486-Params!$C$33))),$N$2,"")</f>
        <v/>
      </c>
      <c r="O486" s="1" t="str">
        <f>IF(AND($C486&gt;=Params!$C$13+((Params!$E$17-Params!$C$13)/(Params!$E$33-Params!$C$33))*($B486-Params!$C$33),$C486&gt;=Params!$E$17+((Params!$H$13-Params!$E$17)/(Params!$H$33-Params!$E$33))*($B486-Params!$E$33),$C486&lt;Params!$C$13+((Params!$D$9-Params!$C$13)/(Params!$D$33-Params!$C$33))*($B486-Params!$C$33),$C486&lt;Params!$D$9+((Params!$H$13-Params!$D$9)/(Params!$H$33-Params!$D$33))*($B486-Params!$D$33)),$O$2,"")</f>
        <v/>
      </c>
      <c r="P486" s="1" t="str">
        <f>IF(AND($C486&gt;=Params!$D$9+((Params!$H$13-Params!$D$9)/(Params!$H$33-Params!$D$33))*($B486-Params!$D$33),$C486&gt;=Params!$H$13+((Params!$K$9-Params!$H$13)/(Params!$K$33-Params!$H$33))*($B486-Params!$H$33),$C486&lt;Params!$D$9+((Params!$G$4-Params!$D$9)/(Params!$G$33-Params!$D$33))*($B486-Params!$D$33),$C486&lt;Params!$G$4+((Params!$K$9-Params!$G$4)/(Params!$K$33-Params!$G$33))*($B486-Params!$G$33)),$P$2,"")</f>
        <v/>
      </c>
      <c r="Q486" s="1" t="str">
        <f>IF(AND($C486&gt;=Params!$G$4+((Params!$K$9-Params!$G$4)/(Params!$K$33-Params!$G$33))*($B486-Params!$G$33),$C486&gt;Params!$K$9+((Params!$L$5-Params!$K$9)/(Params!$L$33-Params!$K$33))*($B486-Params!$K$33),$C486&lt;Params!$G$4+((Params!$L$5-Params!$G$4)/(Params!$L$33-Params!$G$33))*($B486-Params!$G$33)),$Q$2,"")</f>
        <v/>
      </c>
      <c r="R486" s="2" t="str">
        <f>IF(AND(OR($B486&lt;Params!$A$33,AND($B486&gt;=Params!$A$33,$B486&lt;Params!$C$33,$C486&gt;=Params!$A$18+((Params!$C$13-Params!$A$18)/(Params!$C$33-Params!$A$33))*($B486-Params!$A$33)),AND($B486&gt;=Params!$C$33,$B486&lt;Params!$D$33,$C486&gt;=Params!$C$13+((Params!$D$9-Params!$C$13)/(Params!$D$33-Params!$C$33))*($B486-Params!$C$33)),AND($B486&gt;=Params!$D$33,$C486&gt;=Params!$D$9+((Params!$G$4-Params!$D$9)/(Params!$G$33-Params!$D$33))*($B486-Params!$D$33))),$C486&lt;Params!$G$4,$B486&gt;0,$C486&gt;0),$R$2,"")</f>
        <v/>
      </c>
      <c r="S486" s="18" t="str">
        <f t="shared" si="7"/>
        <v>Basaltic Andesite</v>
      </c>
      <c r="T486" s="14" t="str">
        <f>IF(AND($S486&lt;&gt;$J$2,$S486&lt;&gt;$K$2,$S486&lt;&gt;$L$2),"",
IF($S486=$J$2,IF(Data!$C486&gt;=Data!$D486+2,"Hawaiite","Potassic Trachybasalt"),
IF($S486=$K$2,IF(Data!$C486&gt;=Data!$D486+2,"Mugearite","Shoshonite"),
IF($S486=$L$2,(IF(Data!$C486&gt;=Data!$D486+2,"Benmoreite","Latite")),""))))</f>
        <v/>
      </c>
    </row>
    <row r="487" spans="1:20" x14ac:dyDescent="0.2">
      <c r="A487" s="16" t="str">
        <f>Data!$A487</f>
        <v>Pineau et al., 1998</v>
      </c>
      <c r="B487" s="27">
        <f>Data!$B487</f>
        <v>54.326971624760176</v>
      </c>
      <c r="C487" s="28">
        <f>Data!$C487+Data!$D487</f>
        <v>4.6248611531859032</v>
      </c>
      <c r="D487" s="1" t="str">
        <f>IF(AND(AND($B487&gt;=Params!$A$33,$B487&lt;Params!$C$33),AND($C487&gt;=Params!$A$32,$C487&lt;Params!$A$26)),$D$2,"")</f>
        <v/>
      </c>
      <c r="E487" s="1" t="str">
        <f>IF(AND(AND($B487&gt;=Params!$C$33,$B487&lt;Params!$F$33),AND($C487&gt;=Params!$C$32,$C487&lt;Params!$C$22)),$E$2,"")</f>
        <v/>
      </c>
      <c r="F487" s="4" t="str">
        <f>IF(AND($B487&gt;=Params!$F$33,$B487&lt;Params!$J$33,$C487&lt;Params!$F$22+((Params!$J$20-Params!$F$22)/(Params!$J$33-Params!$F$33))*($B487-Params!$F$33)),$F$2,"")</f>
        <v>Basaltic Andesite</v>
      </c>
      <c r="G487" s="4" t="str">
        <f>IF(AND($B487&gt;=Params!$J$33,$B487&lt;Params!$N$33,$C487&lt;Params!$J$20+((Params!$N$18-Params!$J$20)/(Params!$N$33-Params!$J$33))*($B487-Params!$J$33)),$G$2,"")</f>
        <v/>
      </c>
      <c r="H487" s="4" t="str">
        <f>IF(AND($B487&gt;=Params!$N$33,$C487&lt;Params!$N$18+((Params!$Q$16-Params!$N$18)/(Params!$Q$33-Params!$N$33))*($B487-Params!$N$33),C$3&lt;Params!$Q$16+((Params!$S$32-Params!$Q$16)/(Params!$S$33-Params!$Q$33))*($B487-Params!$Q$33)),$H$2,"")</f>
        <v/>
      </c>
      <c r="I487" s="12" t="str">
        <f>IF(AND($B487&gt;=Params!$Q$33,$C487&gt;=Params!$Q$16+((Params!$S$32-Params!$Q$16)/(Params!$S$33-Params!$Q$33))*($B487-Params!$Q$33)),$I$2,"")</f>
        <v/>
      </c>
      <c r="J487" s="1" t="str">
        <f>IF(AND($C487&gt;=Params!$C$22,$C487&lt;Params!$C$22+((Params!$E$17-Params!$C$22)/(Params!$E$33-Params!$C$33))*($B487-Params!$C$33),$C487&lt;Params!$E$17+((Params!$F$22-Params!$E$17)/(Params!$F$33-Params!$E$33))*($B487-Params!$E$33)),$J$2,"")</f>
        <v/>
      </c>
      <c r="K487" s="1" t="str">
        <f>IF(AND($C487&gt;=Params!$E$17+((Params!$F$22-Params!$E$17)/(Params!$F$33-Params!$E$33))*($B487-Params!$E$33),$C487&gt;=Params!$F$22+((Params!$J$20-Params!$F$22)/(Params!$J$33-Params!$F$33))*($B487-Params!$F$33),$C487&lt;Params!$E$17+((Params!$H$13-Params!$E$17)/(Params!$H$33-Params!$E$33))*($B487-Params!$E$33),$C487&lt;Params!$H$13+((Params!$J$20-Params!$H$13)/(Params!$J$33-Params!$H$33))*($B487-Params!$H$33)),$K$2,"")</f>
        <v/>
      </c>
      <c r="L487" s="1" t="str">
        <f>IF(AND($C487&gt;=Params!$H$13+((Params!$J$20-Params!$H$13)/(Params!$J$33-Params!$H$33))*($B487-Params!$H$33),$C487&gt;=Params!$J$20+((Params!$N$18-Params!$J$20)/(Params!$N$33-Params!$J$33))*($B487-Params!$J$33),$C487&lt;Params!$H$13+((Params!$K$9-Params!$H$13)/(Params!$K$33-Params!$H$33))*($B487-Params!$H$33),$C487&lt;Params!$K$9+((Params!$N$18-Params!$K$9)/(Params!$N$33-Params!$K$33))*($B487-Params!$K$33)),$L$2,"")</f>
        <v/>
      </c>
      <c r="M487" s="2" t="str">
        <f>IF(AND($C487&gt;=Params!$K$9+((Params!$N$18-Params!$K$9)/(Params!$N$33-Params!$K$33))*($B487-Params!$K$33),$C487&gt;=Params!$N$18+((Params!$Q$16-Params!$N$18)/(Params!$Q$33-Params!$N517))*($B487-Params!$Q$33),$C487&lt;Params!$K$9+((Params!$L$5-Params!$K$9)/(Params!$L$33-Params!$K$33))*($B487-Params!$K$33),$C487&lt;Params!$L$5+((Params!$Q$4-Params!$L$5)/(Params!$Q$33-Params!$L$33))*($B487-Params!$L$33),$B487&lt;Params!$Q$33),$M$2,"")</f>
        <v/>
      </c>
      <c r="N487" s="3" t="str">
        <f>IF(OR(AND($C487&gt;=Params!$A$26,$B487&gt;=Params!$A$33,$B487&lt;Params!$C$33,$C487&lt;Params!$A$18+((Params!$C$13-Params!$A$18)/(Params!$C$33-Params!$A$33))*($B487-Params!$A$33)),AND($B487&gt;=Params!$C$33,$C487&gt;Params!$C$22+((Params!$E$17-Params!$C$22)/(Params!$E$33-Params!$C$33))*($B487-Params!$C$33),$C487&lt;Params!$C$13+((Params!$E$17-Params!$C$13)/(Params!$E$33-Params!$C$33))*($B487-Params!$C$33))),$N$2,"")</f>
        <v/>
      </c>
      <c r="O487" s="1" t="str">
        <f>IF(AND($C487&gt;=Params!$C$13+((Params!$E$17-Params!$C$13)/(Params!$E$33-Params!$C$33))*($B487-Params!$C$33),$C487&gt;=Params!$E$17+((Params!$H$13-Params!$E$17)/(Params!$H$33-Params!$E$33))*($B487-Params!$E$33),$C487&lt;Params!$C$13+((Params!$D$9-Params!$C$13)/(Params!$D$33-Params!$C$33))*($B487-Params!$C$33),$C487&lt;Params!$D$9+((Params!$H$13-Params!$D$9)/(Params!$H$33-Params!$D$33))*($B487-Params!$D$33)),$O$2,"")</f>
        <v/>
      </c>
      <c r="P487" s="1" t="str">
        <f>IF(AND($C487&gt;=Params!$D$9+((Params!$H$13-Params!$D$9)/(Params!$H$33-Params!$D$33))*($B487-Params!$D$33),$C487&gt;=Params!$H$13+((Params!$K$9-Params!$H$13)/(Params!$K$33-Params!$H$33))*($B487-Params!$H$33),$C487&lt;Params!$D$9+((Params!$G$4-Params!$D$9)/(Params!$G$33-Params!$D$33))*($B487-Params!$D$33),$C487&lt;Params!$G$4+((Params!$K$9-Params!$G$4)/(Params!$K$33-Params!$G$33))*($B487-Params!$G$33)),$P$2,"")</f>
        <v/>
      </c>
      <c r="Q487" s="1" t="str">
        <f>IF(AND($C487&gt;=Params!$G$4+((Params!$K$9-Params!$G$4)/(Params!$K$33-Params!$G$33))*($B487-Params!$G$33),$C487&gt;Params!$K$9+((Params!$L$5-Params!$K$9)/(Params!$L$33-Params!$K$33))*($B487-Params!$K$33),$C487&lt;Params!$G$4+((Params!$L$5-Params!$G$4)/(Params!$L$33-Params!$G$33))*($B487-Params!$G$33)),$Q$2,"")</f>
        <v/>
      </c>
      <c r="R487" s="2" t="str">
        <f>IF(AND(OR($B487&lt;Params!$A$33,AND($B487&gt;=Params!$A$33,$B487&lt;Params!$C$33,$C487&gt;=Params!$A$18+((Params!$C$13-Params!$A$18)/(Params!$C$33-Params!$A$33))*($B487-Params!$A$33)),AND($B487&gt;=Params!$C$33,$B487&lt;Params!$D$33,$C487&gt;=Params!$C$13+((Params!$D$9-Params!$C$13)/(Params!$D$33-Params!$C$33))*($B487-Params!$C$33)),AND($B487&gt;=Params!$D$33,$C487&gt;=Params!$D$9+((Params!$G$4-Params!$D$9)/(Params!$G$33-Params!$D$33))*($B487-Params!$D$33))),$C487&lt;Params!$G$4,$B487&gt;0,$C487&gt;0),$R$2,"")</f>
        <v/>
      </c>
      <c r="S487" s="18" t="str">
        <f t="shared" si="7"/>
        <v>Basaltic Andesite</v>
      </c>
      <c r="T487" s="14" t="str">
        <f>IF(AND($S487&lt;&gt;$J$2,$S487&lt;&gt;$K$2,$S487&lt;&gt;$L$2),"",
IF($S487=$J$2,IF(Data!$C487&gt;=Data!$D487+2,"Hawaiite","Potassic Trachybasalt"),
IF($S487=$K$2,IF(Data!$C487&gt;=Data!$D487+2,"Mugearite","Shoshonite"),
IF($S487=$L$2,(IF(Data!$C487&gt;=Data!$D487+2,"Benmoreite","Latite")),""))))</f>
        <v/>
      </c>
    </row>
    <row r="488" spans="1:20" x14ac:dyDescent="0.2">
      <c r="A488" s="16" t="str">
        <f>Data!$A488</f>
        <v>Pineau et al., 1998</v>
      </c>
      <c r="B488" s="27">
        <f>Data!$B488</f>
        <v>54.326971624760176</v>
      </c>
      <c r="C488" s="28">
        <f>Data!$C488+Data!$D488</f>
        <v>4.6248611531859032</v>
      </c>
      <c r="D488" s="1" t="str">
        <f>IF(AND(AND($B488&gt;=Params!$A$33,$B488&lt;Params!$C$33),AND($C488&gt;=Params!$A$32,$C488&lt;Params!$A$26)),$D$2,"")</f>
        <v/>
      </c>
      <c r="E488" s="1" t="str">
        <f>IF(AND(AND($B488&gt;=Params!$C$33,$B488&lt;Params!$F$33),AND($C488&gt;=Params!$C$32,$C488&lt;Params!$C$22)),$E$2,"")</f>
        <v/>
      </c>
      <c r="F488" s="4" t="str">
        <f>IF(AND($B488&gt;=Params!$F$33,$B488&lt;Params!$J$33,$C488&lt;Params!$F$22+((Params!$J$20-Params!$F$22)/(Params!$J$33-Params!$F$33))*($B488-Params!$F$33)),$F$2,"")</f>
        <v>Basaltic Andesite</v>
      </c>
      <c r="G488" s="4" t="str">
        <f>IF(AND($B488&gt;=Params!$J$33,$B488&lt;Params!$N$33,$C488&lt;Params!$J$20+((Params!$N$18-Params!$J$20)/(Params!$N$33-Params!$J$33))*($B488-Params!$J$33)),$G$2,"")</f>
        <v/>
      </c>
      <c r="H488" s="4" t="str">
        <f>IF(AND($B488&gt;=Params!$N$33,$C488&lt;Params!$N$18+((Params!$Q$16-Params!$N$18)/(Params!$Q$33-Params!$N$33))*($B488-Params!$N$33),C$3&lt;Params!$Q$16+((Params!$S$32-Params!$Q$16)/(Params!$S$33-Params!$Q$33))*($B488-Params!$Q$33)),$H$2,"")</f>
        <v/>
      </c>
      <c r="I488" s="12" t="str">
        <f>IF(AND($B488&gt;=Params!$Q$33,$C488&gt;=Params!$Q$16+((Params!$S$32-Params!$Q$16)/(Params!$S$33-Params!$Q$33))*($B488-Params!$Q$33)),$I$2,"")</f>
        <v/>
      </c>
      <c r="J488" s="1" t="str">
        <f>IF(AND($C488&gt;=Params!$C$22,$C488&lt;Params!$C$22+((Params!$E$17-Params!$C$22)/(Params!$E$33-Params!$C$33))*($B488-Params!$C$33),$C488&lt;Params!$E$17+((Params!$F$22-Params!$E$17)/(Params!$F$33-Params!$E$33))*($B488-Params!$E$33)),$J$2,"")</f>
        <v/>
      </c>
      <c r="K488" s="1" t="str">
        <f>IF(AND($C488&gt;=Params!$E$17+((Params!$F$22-Params!$E$17)/(Params!$F$33-Params!$E$33))*($B488-Params!$E$33),$C488&gt;=Params!$F$22+((Params!$J$20-Params!$F$22)/(Params!$J$33-Params!$F$33))*($B488-Params!$F$33),$C488&lt;Params!$E$17+((Params!$H$13-Params!$E$17)/(Params!$H$33-Params!$E$33))*($B488-Params!$E$33),$C488&lt;Params!$H$13+((Params!$J$20-Params!$H$13)/(Params!$J$33-Params!$H$33))*($B488-Params!$H$33)),$K$2,"")</f>
        <v/>
      </c>
      <c r="L488" s="1" t="str">
        <f>IF(AND($C488&gt;=Params!$H$13+((Params!$J$20-Params!$H$13)/(Params!$J$33-Params!$H$33))*($B488-Params!$H$33),$C488&gt;=Params!$J$20+((Params!$N$18-Params!$J$20)/(Params!$N$33-Params!$J$33))*($B488-Params!$J$33),$C488&lt;Params!$H$13+((Params!$K$9-Params!$H$13)/(Params!$K$33-Params!$H$33))*($B488-Params!$H$33),$C488&lt;Params!$K$9+((Params!$N$18-Params!$K$9)/(Params!$N$33-Params!$K$33))*($B488-Params!$K$33)),$L$2,"")</f>
        <v/>
      </c>
      <c r="M488" s="2" t="str">
        <f>IF(AND($C488&gt;=Params!$K$9+((Params!$N$18-Params!$K$9)/(Params!$N$33-Params!$K$33))*($B488-Params!$K$33),$C488&gt;=Params!$N$18+((Params!$Q$16-Params!$N$18)/(Params!$Q$33-Params!$N518))*($B488-Params!$Q$33),$C488&lt;Params!$K$9+((Params!$L$5-Params!$K$9)/(Params!$L$33-Params!$K$33))*($B488-Params!$K$33),$C488&lt;Params!$L$5+((Params!$Q$4-Params!$L$5)/(Params!$Q$33-Params!$L$33))*($B488-Params!$L$33),$B488&lt;Params!$Q$33),$M$2,"")</f>
        <v/>
      </c>
      <c r="N488" s="3" t="str">
        <f>IF(OR(AND($C488&gt;=Params!$A$26,$B488&gt;=Params!$A$33,$B488&lt;Params!$C$33,$C488&lt;Params!$A$18+((Params!$C$13-Params!$A$18)/(Params!$C$33-Params!$A$33))*($B488-Params!$A$33)),AND($B488&gt;=Params!$C$33,$C488&gt;Params!$C$22+((Params!$E$17-Params!$C$22)/(Params!$E$33-Params!$C$33))*($B488-Params!$C$33),$C488&lt;Params!$C$13+((Params!$E$17-Params!$C$13)/(Params!$E$33-Params!$C$33))*($B488-Params!$C$33))),$N$2,"")</f>
        <v/>
      </c>
      <c r="O488" s="1" t="str">
        <f>IF(AND($C488&gt;=Params!$C$13+((Params!$E$17-Params!$C$13)/(Params!$E$33-Params!$C$33))*($B488-Params!$C$33),$C488&gt;=Params!$E$17+((Params!$H$13-Params!$E$17)/(Params!$H$33-Params!$E$33))*($B488-Params!$E$33),$C488&lt;Params!$C$13+((Params!$D$9-Params!$C$13)/(Params!$D$33-Params!$C$33))*($B488-Params!$C$33),$C488&lt;Params!$D$9+((Params!$H$13-Params!$D$9)/(Params!$H$33-Params!$D$33))*($B488-Params!$D$33)),$O$2,"")</f>
        <v/>
      </c>
      <c r="P488" s="1" t="str">
        <f>IF(AND($C488&gt;=Params!$D$9+((Params!$H$13-Params!$D$9)/(Params!$H$33-Params!$D$33))*($B488-Params!$D$33),$C488&gt;=Params!$H$13+((Params!$K$9-Params!$H$13)/(Params!$K$33-Params!$H$33))*($B488-Params!$H$33),$C488&lt;Params!$D$9+((Params!$G$4-Params!$D$9)/(Params!$G$33-Params!$D$33))*($B488-Params!$D$33),$C488&lt;Params!$G$4+((Params!$K$9-Params!$G$4)/(Params!$K$33-Params!$G$33))*($B488-Params!$G$33)),$P$2,"")</f>
        <v/>
      </c>
      <c r="Q488" s="1" t="str">
        <f>IF(AND($C488&gt;=Params!$G$4+((Params!$K$9-Params!$G$4)/(Params!$K$33-Params!$G$33))*($B488-Params!$G$33),$C488&gt;Params!$K$9+((Params!$L$5-Params!$K$9)/(Params!$L$33-Params!$K$33))*($B488-Params!$K$33),$C488&lt;Params!$G$4+((Params!$L$5-Params!$G$4)/(Params!$L$33-Params!$G$33))*($B488-Params!$G$33)),$Q$2,"")</f>
        <v/>
      </c>
      <c r="R488" s="2" t="str">
        <f>IF(AND(OR($B488&lt;Params!$A$33,AND($B488&gt;=Params!$A$33,$B488&lt;Params!$C$33,$C488&gt;=Params!$A$18+((Params!$C$13-Params!$A$18)/(Params!$C$33-Params!$A$33))*($B488-Params!$A$33)),AND($B488&gt;=Params!$C$33,$B488&lt;Params!$D$33,$C488&gt;=Params!$C$13+((Params!$D$9-Params!$C$13)/(Params!$D$33-Params!$C$33))*($B488-Params!$C$33)),AND($B488&gt;=Params!$D$33,$C488&gt;=Params!$D$9+((Params!$G$4-Params!$D$9)/(Params!$G$33-Params!$D$33))*($B488-Params!$D$33))),$C488&lt;Params!$G$4,$B488&gt;0,$C488&gt;0),$R$2,"")</f>
        <v/>
      </c>
      <c r="S488" s="18" t="str">
        <f t="shared" si="7"/>
        <v>Basaltic Andesite</v>
      </c>
      <c r="T488" s="14" t="str">
        <f>IF(AND($S488&lt;&gt;$J$2,$S488&lt;&gt;$K$2,$S488&lt;&gt;$L$2),"",
IF($S488=$J$2,IF(Data!$C488&gt;=Data!$D488+2,"Hawaiite","Potassic Trachybasalt"),
IF($S488=$K$2,IF(Data!$C488&gt;=Data!$D488+2,"Mugearite","Shoshonite"),
IF($S488=$L$2,(IF(Data!$C488&gt;=Data!$D488+2,"Benmoreite","Latite")),""))))</f>
        <v/>
      </c>
    </row>
    <row r="489" spans="1:20" x14ac:dyDescent="0.2">
      <c r="A489" s="16" t="str">
        <f>Data!$A489</f>
        <v>synthetic phonolitic glass with various Na/(Na+K), close to the white pumice of the eruption of Mt Vesuvius</v>
      </c>
      <c r="B489" s="27">
        <f>Data!$B489</f>
        <v>54.379010756176434</v>
      </c>
      <c r="C489" s="28">
        <f>Data!$C489+Data!$D489</f>
        <v>17.54848389614866</v>
      </c>
      <c r="D489" s="1" t="str">
        <f>IF(AND(AND($B489&gt;=Params!$A$33,$B489&lt;Params!$C$33),AND($C489&gt;=Params!$A$32,$C489&lt;Params!$A$26)),$D$2,"")</f>
        <v/>
      </c>
      <c r="E489" s="1" t="str">
        <f>IF(AND(AND($B489&gt;=Params!$C$33,$B489&lt;Params!$F$33),AND($C489&gt;=Params!$C$32,$C489&lt;Params!$C$22)),$E$2,"")</f>
        <v/>
      </c>
      <c r="F489" s="4" t="str">
        <f>IF(AND($B489&gt;=Params!$F$33,$B489&lt;Params!$J$33,$C489&lt;Params!$F$22+((Params!$J$20-Params!$F$22)/(Params!$J$33-Params!$F$33))*($B489-Params!$F$33)),$F$2,"")</f>
        <v/>
      </c>
      <c r="G489" s="4" t="str">
        <f>IF(AND($B489&gt;=Params!$J$33,$B489&lt;Params!$N$33,$C489&lt;Params!$J$20+((Params!$N$18-Params!$J$20)/(Params!$N$33-Params!$J$33))*($B489-Params!$J$33)),$G$2,"")</f>
        <v/>
      </c>
      <c r="H489" s="4" t="str">
        <f>IF(AND($B489&gt;=Params!$N$33,$C489&lt;Params!$N$18+((Params!$Q$16-Params!$N$18)/(Params!$Q$33-Params!$N$33))*($B489-Params!$N$33),C$3&lt;Params!$Q$16+((Params!$S$32-Params!$Q$16)/(Params!$S$33-Params!$Q$33))*($B489-Params!$Q$33)),$H$2,"")</f>
        <v/>
      </c>
      <c r="I489" s="12" t="str">
        <f>IF(AND($B489&gt;=Params!$Q$33,$C489&gt;=Params!$Q$16+((Params!$S$32-Params!$Q$16)/(Params!$S$33-Params!$Q$33))*($B489-Params!$Q$33)),$I$2,"")</f>
        <v/>
      </c>
      <c r="J489" s="1" t="str">
        <f>IF(AND($C489&gt;=Params!$C$22,$C489&lt;Params!$C$22+((Params!$E$17-Params!$C$22)/(Params!$E$33-Params!$C$33))*($B489-Params!$C$33),$C489&lt;Params!$E$17+((Params!$F$22-Params!$E$17)/(Params!$F$33-Params!$E$33))*($B489-Params!$E$33)),$J$2,"")</f>
        <v/>
      </c>
      <c r="K489" s="1" t="str">
        <f>IF(AND($C489&gt;=Params!$E$17+((Params!$F$22-Params!$E$17)/(Params!$F$33-Params!$E$33))*($B489-Params!$E$33),$C489&gt;=Params!$F$22+((Params!$J$20-Params!$F$22)/(Params!$J$33-Params!$F$33))*($B489-Params!$F$33),$C489&lt;Params!$E$17+((Params!$H$13-Params!$E$17)/(Params!$H$33-Params!$E$33))*($B489-Params!$E$33),$C489&lt;Params!$H$13+((Params!$J$20-Params!$H$13)/(Params!$J$33-Params!$H$33))*($B489-Params!$H$33)),$K$2,"")</f>
        <v/>
      </c>
      <c r="L489" s="1" t="str">
        <f>IF(AND($C489&gt;=Params!$H$13+((Params!$J$20-Params!$H$13)/(Params!$J$33-Params!$H$33))*($B489-Params!$H$33),$C489&gt;=Params!$J$20+((Params!$N$18-Params!$J$20)/(Params!$N$33-Params!$J$33))*($B489-Params!$J$33),$C489&lt;Params!$H$13+((Params!$K$9-Params!$H$13)/(Params!$K$33-Params!$H$33))*($B489-Params!$H$33),$C489&lt;Params!$K$9+((Params!$N$18-Params!$K$9)/(Params!$N$33-Params!$K$33))*($B489-Params!$K$33)),$L$2,"")</f>
        <v/>
      </c>
      <c r="M489" s="2" t="str">
        <f>IF(AND($C489&gt;=Params!$K$9+((Params!$N$18-Params!$K$9)/(Params!$N$33-Params!$K$33))*($B489-Params!$K$33),$C489&gt;=Params!$N$18+((Params!$Q$16-Params!$N$18)/(Params!$Q$33-Params!$N519))*($B489-Params!$Q$33),$C489&lt;Params!$K$9+((Params!$L$5-Params!$K$9)/(Params!$L$33-Params!$K$33))*($B489-Params!$K$33),$C489&lt;Params!$L$5+((Params!$Q$4-Params!$L$5)/(Params!$Q$33-Params!$L$33))*($B489-Params!$L$33),$B489&lt;Params!$Q$33),$M$2,"")</f>
        <v/>
      </c>
      <c r="N489" s="3" t="str">
        <f>IF(OR(AND($C489&gt;=Params!$A$26,$B489&gt;=Params!$A$33,$B489&lt;Params!$C$33,$C489&lt;Params!$A$18+((Params!$C$13-Params!$A$18)/(Params!$C$33-Params!$A$33))*($B489-Params!$A$33)),AND($B489&gt;=Params!$C$33,$C489&gt;Params!$C$22+((Params!$E$17-Params!$C$22)/(Params!$E$33-Params!$C$33))*($B489-Params!$C$33),$C489&lt;Params!$C$13+((Params!$E$17-Params!$C$13)/(Params!$E$33-Params!$C$33))*($B489-Params!$C$33))),$N$2,"")</f>
        <v/>
      </c>
      <c r="O489" s="1" t="str">
        <f>IF(AND($C489&gt;=Params!$C$13+((Params!$E$17-Params!$C$13)/(Params!$E$33-Params!$C$33))*($B489-Params!$C$33),$C489&gt;=Params!$E$17+((Params!$H$13-Params!$E$17)/(Params!$H$33-Params!$E$33))*($B489-Params!$E$33),$C489&lt;Params!$C$13+((Params!$D$9-Params!$C$13)/(Params!$D$33-Params!$C$33))*($B489-Params!$C$33),$C489&lt;Params!$D$9+((Params!$H$13-Params!$D$9)/(Params!$H$33-Params!$D$33))*($B489-Params!$D$33)),$O$2,"")</f>
        <v/>
      </c>
      <c r="P489" s="1" t="str">
        <f>IF(AND($C489&gt;=Params!$D$9+((Params!$H$13-Params!$D$9)/(Params!$H$33-Params!$D$33))*($B489-Params!$D$33),$C489&gt;=Params!$H$13+((Params!$K$9-Params!$H$13)/(Params!$K$33-Params!$H$33))*($B489-Params!$H$33),$C489&lt;Params!$D$9+((Params!$G$4-Params!$D$9)/(Params!$G$33-Params!$D$33))*($B489-Params!$D$33),$C489&lt;Params!$G$4+((Params!$K$9-Params!$G$4)/(Params!$K$33-Params!$G$33))*($B489-Params!$G$33)),$P$2,"")</f>
        <v/>
      </c>
      <c r="Q489" s="1" t="str">
        <f>IF(AND($C489&gt;=Params!$G$4+((Params!$K$9-Params!$G$4)/(Params!$K$33-Params!$G$33))*($B489-Params!$G$33),$C489&gt;Params!$K$9+((Params!$L$5-Params!$K$9)/(Params!$L$33-Params!$K$33))*($B489-Params!$K$33),$C489&lt;Params!$G$4+((Params!$L$5-Params!$G$4)/(Params!$L$33-Params!$G$33))*($B489-Params!$G$33)),$Q$2,"")</f>
        <v/>
      </c>
      <c r="R489" s="2" t="str">
        <f>IF(AND(OR($B489&lt;Params!$A$33,AND($B489&gt;=Params!$A$33,$B489&lt;Params!$C$33,$C489&gt;=Params!$A$18+((Params!$C$13-Params!$A$18)/(Params!$C$33-Params!$A$33))*($B489-Params!$A$33)),AND($B489&gt;=Params!$C$33,$B489&lt;Params!$D$33,$C489&gt;=Params!$C$13+((Params!$D$9-Params!$C$13)/(Params!$D$33-Params!$C$33))*($B489-Params!$C$33)),AND($B489&gt;=Params!$D$33,$C489&gt;=Params!$D$9+((Params!$G$4-Params!$D$9)/(Params!$G$33-Params!$D$33))*($B489-Params!$D$33))),$C489&lt;Params!$G$4,$B489&gt;0,$C489&gt;0),$R$2,"")</f>
        <v/>
      </c>
      <c r="S489" s="18" t="str">
        <f t="shared" si="7"/>
        <v/>
      </c>
      <c r="T489" s="14" t="str">
        <f>IF(AND($S489&lt;&gt;$J$2,$S489&lt;&gt;$K$2,$S489&lt;&gt;$L$2),"",
IF($S489=$J$2,IF(Data!$C489&gt;=Data!$D489+2,"Hawaiite","Potassic Trachybasalt"),
IF($S489=$K$2,IF(Data!$C489&gt;=Data!$D489+2,"Mugearite","Shoshonite"),
IF($S489=$L$2,(IF(Data!$C489&gt;=Data!$D489+2,"Benmoreite","Latite")),""))))</f>
        <v/>
      </c>
    </row>
    <row r="490" spans="1:20" x14ac:dyDescent="0.2">
      <c r="A490" s="16" t="str">
        <f>Data!$A490</f>
        <v>synthetic phonolitic glass with various Na/(Na+K), close to the white pumice of the eruption of Mt Vesuvius</v>
      </c>
      <c r="B490" s="27">
        <f>Data!$B490</f>
        <v>54.379010756176434</v>
      </c>
      <c r="C490" s="28">
        <f>Data!$C490+Data!$D490</f>
        <v>17.54848389614866</v>
      </c>
      <c r="D490" s="1" t="str">
        <f>IF(AND(AND($B490&gt;=Params!$A$33,$B490&lt;Params!$C$33),AND($C490&gt;=Params!$A$32,$C490&lt;Params!$A$26)),$D$2,"")</f>
        <v/>
      </c>
      <c r="E490" s="1" t="str">
        <f>IF(AND(AND($B490&gt;=Params!$C$33,$B490&lt;Params!$F$33),AND($C490&gt;=Params!$C$32,$C490&lt;Params!$C$22)),$E$2,"")</f>
        <v/>
      </c>
      <c r="F490" s="4" t="str">
        <f>IF(AND($B490&gt;=Params!$F$33,$B490&lt;Params!$J$33,$C490&lt;Params!$F$22+((Params!$J$20-Params!$F$22)/(Params!$J$33-Params!$F$33))*($B490-Params!$F$33)),$F$2,"")</f>
        <v/>
      </c>
      <c r="G490" s="4" t="str">
        <f>IF(AND($B490&gt;=Params!$J$33,$B490&lt;Params!$N$33,$C490&lt;Params!$J$20+((Params!$N$18-Params!$J$20)/(Params!$N$33-Params!$J$33))*($B490-Params!$J$33)),$G$2,"")</f>
        <v/>
      </c>
      <c r="H490" s="4" t="str">
        <f>IF(AND($B490&gt;=Params!$N$33,$C490&lt;Params!$N$18+((Params!$Q$16-Params!$N$18)/(Params!$Q$33-Params!$N$33))*($B490-Params!$N$33),C$3&lt;Params!$Q$16+((Params!$S$32-Params!$Q$16)/(Params!$S$33-Params!$Q$33))*($B490-Params!$Q$33)),$H$2,"")</f>
        <v/>
      </c>
      <c r="I490" s="12" t="str">
        <f>IF(AND($B490&gt;=Params!$Q$33,$C490&gt;=Params!$Q$16+((Params!$S$32-Params!$Q$16)/(Params!$S$33-Params!$Q$33))*($B490-Params!$Q$33)),$I$2,"")</f>
        <v/>
      </c>
      <c r="J490" s="1" t="str">
        <f>IF(AND($C490&gt;=Params!$C$22,$C490&lt;Params!$C$22+((Params!$E$17-Params!$C$22)/(Params!$E$33-Params!$C$33))*($B490-Params!$C$33),$C490&lt;Params!$E$17+((Params!$F$22-Params!$E$17)/(Params!$F$33-Params!$E$33))*($B490-Params!$E$33)),$J$2,"")</f>
        <v/>
      </c>
      <c r="K490" s="1" t="str">
        <f>IF(AND($C490&gt;=Params!$E$17+((Params!$F$22-Params!$E$17)/(Params!$F$33-Params!$E$33))*($B490-Params!$E$33),$C490&gt;=Params!$F$22+((Params!$J$20-Params!$F$22)/(Params!$J$33-Params!$F$33))*($B490-Params!$F$33),$C490&lt;Params!$E$17+((Params!$H$13-Params!$E$17)/(Params!$H$33-Params!$E$33))*($B490-Params!$E$33),$C490&lt;Params!$H$13+((Params!$J$20-Params!$H$13)/(Params!$J$33-Params!$H$33))*($B490-Params!$H$33)),$K$2,"")</f>
        <v/>
      </c>
      <c r="L490" s="1" t="str">
        <f>IF(AND($C490&gt;=Params!$H$13+((Params!$J$20-Params!$H$13)/(Params!$J$33-Params!$H$33))*($B490-Params!$H$33),$C490&gt;=Params!$J$20+((Params!$N$18-Params!$J$20)/(Params!$N$33-Params!$J$33))*($B490-Params!$J$33),$C490&lt;Params!$H$13+((Params!$K$9-Params!$H$13)/(Params!$K$33-Params!$H$33))*($B490-Params!$H$33),$C490&lt;Params!$K$9+((Params!$N$18-Params!$K$9)/(Params!$N$33-Params!$K$33))*($B490-Params!$K$33)),$L$2,"")</f>
        <v/>
      </c>
      <c r="M490" s="2" t="str">
        <f>IF(AND($C490&gt;=Params!$K$9+((Params!$N$18-Params!$K$9)/(Params!$N$33-Params!$K$33))*($B490-Params!$K$33),$C490&gt;=Params!$N$18+((Params!$Q$16-Params!$N$18)/(Params!$Q$33-Params!$N520))*($B490-Params!$Q$33),$C490&lt;Params!$K$9+((Params!$L$5-Params!$K$9)/(Params!$L$33-Params!$K$33))*($B490-Params!$K$33),$C490&lt;Params!$L$5+((Params!$Q$4-Params!$L$5)/(Params!$Q$33-Params!$L$33))*($B490-Params!$L$33),$B490&lt;Params!$Q$33),$M$2,"")</f>
        <v/>
      </c>
      <c r="N490" s="3" t="str">
        <f>IF(OR(AND($C490&gt;=Params!$A$26,$B490&gt;=Params!$A$33,$B490&lt;Params!$C$33,$C490&lt;Params!$A$18+((Params!$C$13-Params!$A$18)/(Params!$C$33-Params!$A$33))*($B490-Params!$A$33)),AND($B490&gt;=Params!$C$33,$C490&gt;Params!$C$22+((Params!$E$17-Params!$C$22)/(Params!$E$33-Params!$C$33))*($B490-Params!$C$33),$C490&lt;Params!$C$13+((Params!$E$17-Params!$C$13)/(Params!$E$33-Params!$C$33))*($B490-Params!$C$33))),$N$2,"")</f>
        <v/>
      </c>
      <c r="O490" s="1" t="str">
        <f>IF(AND($C490&gt;=Params!$C$13+((Params!$E$17-Params!$C$13)/(Params!$E$33-Params!$C$33))*($B490-Params!$C$33),$C490&gt;=Params!$E$17+((Params!$H$13-Params!$E$17)/(Params!$H$33-Params!$E$33))*($B490-Params!$E$33),$C490&lt;Params!$C$13+((Params!$D$9-Params!$C$13)/(Params!$D$33-Params!$C$33))*($B490-Params!$C$33),$C490&lt;Params!$D$9+((Params!$H$13-Params!$D$9)/(Params!$H$33-Params!$D$33))*($B490-Params!$D$33)),$O$2,"")</f>
        <v/>
      </c>
      <c r="P490" s="1" t="str">
        <f>IF(AND($C490&gt;=Params!$D$9+((Params!$H$13-Params!$D$9)/(Params!$H$33-Params!$D$33))*($B490-Params!$D$33),$C490&gt;=Params!$H$13+((Params!$K$9-Params!$H$13)/(Params!$K$33-Params!$H$33))*($B490-Params!$H$33),$C490&lt;Params!$D$9+((Params!$G$4-Params!$D$9)/(Params!$G$33-Params!$D$33))*($B490-Params!$D$33),$C490&lt;Params!$G$4+((Params!$K$9-Params!$G$4)/(Params!$K$33-Params!$G$33))*($B490-Params!$G$33)),$P$2,"")</f>
        <v/>
      </c>
      <c r="Q490" s="1" t="str">
        <f>IF(AND($C490&gt;=Params!$G$4+((Params!$K$9-Params!$G$4)/(Params!$K$33-Params!$G$33))*($B490-Params!$G$33),$C490&gt;Params!$K$9+((Params!$L$5-Params!$K$9)/(Params!$L$33-Params!$K$33))*($B490-Params!$K$33),$C490&lt;Params!$G$4+((Params!$L$5-Params!$G$4)/(Params!$L$33-Params!$G$33))*($B490-Params!$G$33)),$Q$2,"")</f>
        <v/>
      </c>
      <c r="R490" s="2" t="str">
        <f>IF(AND(OR($B490&lt;Params!$A$33,AND($B490&gt;=Params!$A$33,$B490&lt;Params!$C$33,$C490&gt;=Params!$A$18+((Params!$C$13-Params!$A$18)/(Params!$C$33-Params!$A$33))*($B490-Params!$A$33)),AND($B490&gt;=Params!$C$33,$B490&lt;Params!$D$33,$C490&gt;=Params!$C$13+((Params!$D$9-Params!$C$13)/(Params!$D$33-Params!$C$33))*($B490-Params!$C$33)),AND($B490&gt;=Params!$D$33,$C490&gt;=Params!$D$9+((Params!$G$4-Params!$D$9)/(Params!$G$33-Params!$D$33))*($B490-Params!$D$33))),$C490&lt;Params!$G$4,$B490&gt;0,$C490&gt;0),$R$2,"")</f>
        <v/>
      </c>
      <c r="S490" s="18" t="str">
        <f t="shared" si="7"/>
        <v/>
      </c>
      <c r="T490" s="14" t="str">
        <f>IF(AND($S490&lt;&gt;$J$2,$S490&lt;&gt;$K$2,$S490&lt;&gt;$L$2),"",
IF($S490=$J$2,IF(Data!$C490&gt;=Data!$D490+2,"Hawaiite","Potassic Trachybasalt"),
IF($S490=$K$2,IF(Data!$C490&gt;=Data!$D490+2,"Mugearite","Shoshonite"),
IF($S490=$L$2,(IF(Data!$C490&gt;=Data!$D490+2,"Benmoreite","Latite")),""))))</f>
        <v/>
      </c>
    </row>
    <row r="491" spans="1:20" x14ac:dyDescent="0.2">
      <c r="A491" s="16" t="str">
        <f>Data!$A491</f>
        <v>synthetic phonolitic glass with various Na/(Na+K), close to the white pumice of the eruption of Mt Vesuvius</v>
      </c>
      <c r="B491" s="27">
        <f>Data!$B491</f>
        <v>54.379010756176434</v>
      </c>
      <c r="C491" s="28">
        <f>Data!$C491+Data!$D491</f>
        <v>17.54848389614866</v>
      </c>
      <c r="D491" s="1" t="str">
        <f>IF(AND(AND($B491&gt;=Params!$A$33,$B491&lt;Params!$C$33),AND($C491&gt;=Params!$A$32,$C491&lt;Params!$A$26)),$D$2,"")</f>
        <v/>
      </c>
      <c r="E491" s="1" t="str">
        <f>IF(AND(AND($B491&gt;=Params!$C$33,$B491&lt;Params!$F$33),AND($C491&gt;=Params!$C$32,$C491&lt;Params!$C$22)),$E$2,"")</f>
        <v/>
      </c>
      <c r="F491" s="4" t="str">
        <f>IF(AND($B491&gt;=Params!$F$33,$B491&lt;Params!$J$33,$C491&lt;Params!$F$22+((Params!$J$20-Params!$F$22)/(Params!$J$33-Params!$F$33))*($B491-Params!$F$33)),$F$2,"")</f>
        <v/>
      </c>
      <c r="G491" s="4" t="str">
        <f>IF(AND($B491&gt;=Params!$J$33,$B491&lt;Params!$N$33,$C491&lt;Params!$J$20+((Params!$N$18-Params!$J$20)/(Params!$N$33-Params!$J$33))*($B491-Params!$J$33)),$G$2,"")</f>
        <v/>
      </c>
      <c r="H491" s="4" t="str">
        <f>IF(AND($B491&gt;=Params!$N$33,$C491&lt;Params!$N$18+((Params!$Q$16-Params!$N$18)/(Params!$Q$33-Params!$N$33))*($B491-Params!$N$33),C$3&lt;Params!$Q$16+((Params!$S$32-Params!$Q$16)/(Params!$S$33-Params!$Q$33))*($B491-Params!$Q$33)),$H$2,"")</f>
        <v/>
      </c>
      <c r="I491" s="12" t="str">
        <f>IF(AND($B491&gt;=Params!$Q$33,$C491&gt;=Params!$Q$16+((Params!$S$32-Params!$Q$16)/(Params!$S$33-Params!$Q$33))*($B491-Params!$Q$33)),$I$2,"")</f>
        <v/>
      </c>
      <c r="J491" s="1" t="str">
        <f>IF(AND($C491&gt;=Params!$C$22,$C491&lt;Params!$C$22+((Params!$E$17-Params!$C$22)/(Params!$E$33-Params!$C$33))*($B491-Params!$C$33),$C491&lt;Params!$E$17+((Params!$F$22-Params!$E$17)/(Params!$F$33-Params!$E$33))*($B491-Params!$E$33)),$J$2,"")</f>
        <v/>
      </c>
      <c r="K491" s="1" t="str">
        <f>IF(AND($C491&gt;=Params!$E$17+((Params!$F$22-Params!$E$17)/(Params!$F$33-Params!$E$33))*($B491-Params!$E$33),$C491&gt;=Params!$F$22+((Params!$J$20-Params!$F$22)/(Params!$J$33-Params!$F$33))*($B491-Params!$F$33),$C491&lt;Params!$E$17+((Params!$H$13-Params!$E$17)/(Params!$H$33-Params!$E$33))*($B491-Params!$E$33),$C491&lt;Params!$H$13+((Params!$J$20-Params!$H$13)/(Params!$J$33-Params!$H$33))*($B491-Params!$H$33)),$K$2,"")</f>
        <v/>
      </c>
      <c r="L491" s="1" t="str">
        <f>IF(AND($C491&gt;=Params!$H$13+((Params!$J$20-Params!$H$13)/(Params!$J$33-Params!$H$33))*($B491-Params!$H$33),$C491&gt;=Params!$J$20+((Params!$N$18-Params!$J$20)/(Params!$N$33-Params!$J$33))*($B491-Params!$J$33),$C491&lt;Params!$H$13+((Params!$K$9-Params!$H$13)/(Params!$K$33-Params!$H$33))*($B491-Params!$H$33),$C491&lt;Params!$K$9+((Params!$N$18-Params!$K$9)/(Params!$N$33-Params!$K$33))*($B491-Params!$K$33)),$L$2,"")</f>
        <v/>
      </c>
      <c r="M491" s="2" t="str">
        <f>IF(AND($C491&gt;=Params!$K$9+((Params!$N$18-Params!$K$9)/(Params!$N$33-Params!$K$33))*($B491-Params!$K$33),$C491&gt;=Params!$N$18+((Params!$Q$16-Params!$N$18)/(Params!$Q$33-Params!$N521))*($B491-Params!$Q$33),$C491&lt;Params!$K$9+((Params!$L$5-Params!$K$9)/(Params!$L$33-Params!$K$33))*($B491-Params!$K$33),$C491&lt;Params!$L$5+((Params!$Q$4-Params!$L$5)/(Params!$Q$33-Params!$L$33))*($B491-Params!$L$33),$B491&lt;Params!$Q$33),$M$2,"")</f>
        <v/>
      </c>
      <c r="N491" s="3" t="str">
        <f>IF(OR(AND($C491&gt;=Params!$A$26,$B491&gt;=Params!$A$33,$B491&lt;Params!$C$33,$C491&lt;Params!$A$18+((Params!$C$13-Params!$A$18)/(Params!$C$33-Params!$A$33))*($B491-Params!$A$33)),AND($B491&gt;=Params!$C$33,$C491&gt;Params!$C$22+((Params!$E$17-Params!$C$22)/(Params!$E$33-Params!$C$33))*($B491-Params!$C$33),$C491&lt;Params!$C$13+((Params!$E$17-Params!$C$13)/(Params!$E$33-Params!$C$33))*($B491-Params!$C$33))),$N$2,"")</f>
        <v/>
      </c>
      <c r="O491" s="1" t="str">
        <f>IF(AND($C491&gt;=Params!$C$13+((Params!$E$17-Params!$C$13)/(Params!$E$33-Params!$C$33))*($B491-Params!$C$33),$C491&gt;=Params!$E$17+((Params!$H$13-Params!$E$17)/(Params!$H$33-Params!$E$33))*($B491-Params!$E$33),$C491&lt;Params!$C$13+((Params!$D$9-Params!$C$13)/(Params!$D$33-Params!$C$33))*($B491-Params!$C$33),$C491&lt;Params!$D$9+((Params!$H$13-Params!$D$9)/(Params!$H$33-Params!$D$33))*($B491-Params!$D$33)),$O$2,"")</f>
        <v/>
      </c>
      <c r="P491" s="1" t="str">
        <f>IF(AND($C491&gt;=Params!$D$9+((Params!$H$13-Params!$D$9)/(Params!$H$33-Params!$D$33))*($B491-Params!$D$33),$C491&gt;=Params!$H$13+((Params!$K$9-Params!$H$13)/(Params!$K$33-Params!$H$33))*($B491-Params!$H$33),$C491&lt;Params!$D$9+((Params!$G$4-Params!$D$9)/(Params!$G$33-Params!$D$33))*($B491-Params!$D$33),$C491&lt;Params!$G$4+((Params!$K$9-Params!$G$4)/(Params!$K$33-Params!$G$33))*($B491-Params!$G$33)),$P$2,"")</f>
        <v/>
      </c>
      <c r="Q491" s="1" t="str">
        <f>IF(AND($C491&gt;=Params!$G$4+((Params!$K$9-Params!$G$4)/(Params!$K$33-Params!$G$33))*($B491-Params!$G$33),$C491&gt;Params!$K$9+((Params!$L$5-Params!$K$9)/(Params!$L$33-Params!$K$33))*($B491-Params!$K$33),$C491&lt;Params!$G$4+((Params!$L$5-Params!$G$4)/(Params!$L$33-Params!$G$33))*($B491-Params!$G$33)),$Q$2,"")</f>
        <v/>
      </c>
      <c r="R491" s="2" t="str">
        <f>IF(AND(OR($B491&lt;Params!$A$33,AND($B491&gt;=Params!$A$33,$B491&lt;Params!$C$33,$C491&gt;=Params!$A$18+((Params!$C$13-Params!$A$18)/(Params!$C$33-Params!$A$33))*($B491-Params!$A$33)),AND($B491&gt;=Params!$C$33,$B491&lt;Params!$D$33,$C491&gt;=Params!$C$13+((Params!$D$9-Params!$C$13)/(Params!$D$33-Params!$C$33))*($B491-Params!$C$33)),AND($B491&gt;=Params!$D$33,$C491&gt;=Params!$D$9+((Params!$G$4-Params!$D$9)/(Params!$G$33-Params!$D$33))*($B491-Params!$D$33))),$C491&lt;Params!$G$4,$B491&gt;0,$C491&gt;0),$R$2,"")</f>
        <v/>
      </c>
      <c r="S491" s="18" t="str">
        <f t="shared" si="7"/>
        <v/>
      </c>
      <c r="T491" s="14" t="str">
        <f>IF(AND($S491&lt;&gt;$J$2,$S491&lt;&gt;$K$2,$S491&lt;&gt;$L$2),"",
IF($S491=$J$2,IF(Data!$C491&gt;=Data!$D491+2,"Hawaiite","Potassic Trachybasalt"),
IF($S491=$K$2,IF(Data!$C491&gt;=Data!$D491+2,"Mugearite","Shoshonite"),
IF($S491=$L$2,(IF(Data!$C491&gt;=Data!$D491+2,"Benmoreite","Latite")),""))))</f>
        <v/>
      </c>
    </row>
    <row r="492" spans="1:20" x14ac:dyDescent="0.2">
      <c r="A492" s="16" t="str">
        <f>Data!$A492</f>
        <v>synthetic phonolitic glass with various Na/(Na+K), close to the white pumice of the eruption of Mt Vesuvius</v>
      </c>
      <c r="B492" s="27">
        <f>Data!$B492</f>
        <v>54.379010756176434</v>
      </c>
      <c r="C492" s="28">
        <f>Data!$C492+Data!$D492</f>
        <v>17.54848389614866</v>
      </c>
      <c r="D492" s="1" t="str">
        <f>IF(AND(AND($B492&gt;=Params!$A$33,$B492&lt;Params!$C$33),AND($C492&gt;=Params!$A$32,$C492&lt;Params!$A$26)),$D$2,"")</f>
        <v/>
      </c>
      <c r="E492" s="1" t="str">
        <f>IF(AND(AND($B492&gt;=Params!$C$33,$B492&lt;Params!$F$33),AND($C492&gt;=Params!$C$32,$C492&lt;Params!$C$22)),$E$2,"")</f>
        <v/>
      </c>
      <c r="F492" s="4" t="str">
        <f>IF(AND($B492&gt;=Params!$F$33,$B492&lt;Params!$J$33,$C492&lt;Params!$F$22+((Params!$J$20-Params!$F$22)/(Params!$J$33-Params!$F$33))*($B492-Params!$F$33)),$F$2,"")</f>
        <v/>
      </c>
      <c r="G492" s="4" t="str">
        <f>IF(AND($B492&gt;=Params!$J$33,$B492&lt;Params!$N$33,$C492&lt;Params!$J$20+((Params!$N$18-Params!$J$20)/(Params!$N$33-Params!$J$33))*($B492-Params!$J$33)),$G$2,"")</f>
        <v/>
      </c>
      <c r="H492" s="4" t="str">
        <f>IF(AND($B492&gt;=Params!$N$33,$C492&lt;Params!$N$18+((Params!$Q$16-Params!$N$18)/(Params!$Q$33-Params!$N$33))*($B492-Params!$N$33),C$3&lt;Params!$Q$16+((Params!$S$32-Params!$Q$16)/(Params!$S$33-Params!$Q$33))*($B492-Params!$Q$33)),$H$2,"")</f>
        <v/>
      </c>
      <c r="I492" s="12" t="str">
        <f>IF(AND($B492&gt;=Params!$Q$33,$C492&gt;=Params!$Q$16+((Params!$S$32-Params!$Q$16)/(Params!$S$33-Params!$Q$33))*($B492-Params!$Q$33)),$I$2,"")</f>
        <v/>
      </c>
      <c r="J492" s="1" t="str">
        <f>IF(AND($C492&gt;=Params!$C$22,$C492&lt;Params!$C$22+((Params!$E$17-Params!$C$22)/(Params!$E$33-Params!$C$33))*($B492-Params!$C$33),$C492&lt;Params!$E$17+((Params!$F$22-Params!$E$17)/(Params!$F$33-Params!$E$33))*($B492-Params!$E$33)),$J$2,"")</f>
        <v/>
      </c>
      <c r="K492" s="1" t="str">
        <f>IF(AND($C492&gt;=Params!$E$17+((Params!$F$22-Params!$E$17)/(Params!$F$33-Params!$E$33))*($B492-Params!$E$33),$C492&gt;=Params!$F$22+((Params!$J$20-Params!$F$22)/(Params!$J$33-Params!$F$33))*($B492-Params!$F$33),$C492&lt;Params!$E$17+((Params!$H$13-Params!$E$17)/(Params!$H$33-Params!$E$33))*($B492-Params!$E$33),$C492&lt;Params!$H$13+((Params!$J$20-Params!$H$13)/(Params!$J$33-Params!$H$33))*($B492-Params!$H$33)),$K$2,"")</f>
        <v/>
      </c>
      <c r="L492" s="1" t="str">
        <f>IF(AND($C492&gt;=Params!$H$13+((Params!$J$20-Params!$H$13)/(Params!$J$33-Params!$H$33))*($B492-Params!$H$33),$C492&gt;=Params!$J$20+((Params!$N$18-Params!$J$20)/(Params!$N$33-Params!$J$33))*($B492-Params!$J$33),$C492&lt;Params!$H$13+((Params!$K$9-Params!$H$13)/(Params!$K$33-Params!$H$33))*($B492-Params!$H$33),$C492&lt;Params!$K$9+((Params!$N$18-Params!$K$9)/(Params!$N$33-Params!$K$33))*($B492-Params!$K$33)),$L$2,"")</f>
        <v/>
      </c>
      <c r="M492" s="2" t="str">
        <f>IF(AND($C492&gt;=Params!$K$9+((Params!$N$18-Params!$K$9)/(Params!$N$33-Params!$K$33))*($B492-Params!$K$33),$C492&gt;=Params!$N$18+((Params!$Q$16-Params!$N$18)/(Params!$Q$33-Params!$N522))*($B492-Params!$Q$33),$C492&lt;Params!$K$9+((Params!$L$5-Params!$K$9)/(Params!$L$33-Params!$K$33))*($B492-Params!$K$33),$C492&lt;Params!$L$5+((Params!$Q$4-Params!$L$5)/(Params!$Q$33-Params!$L$33))*($B492-Params!$L$33),$B492&lt;Params!$Q$33),$M$2,"")</f>
        <v/>
      </c>
      <c r="N492" s="3" t="str">
        <f>IF(OR(AND($C492&gt;=Params!$A$26,$B492&gt;=Params!$A$33,$B492&lt;Params!$C$33,$C492&lt;Params!$A$18+((Params!$C$13-Params!$A$18)/(Params!$C$33-Params!$A$33))*($B492-Params!$A$33)),AND($B492&gt;=Params!$C$33,$C492&gt;Params!$C$22+((Params!$E$17-Params!$C$22)/(Params!$E$33-Params!$C$33))*($B492-Params!$C$33),$C492&lt;Params!$C$13+((Params!$E$17-Params!$C$13)/(Params!$E$33-Params!$C$33))*($B492-Params!$C$33))),$N$2,"")</f>
        <v/>
      </c>
      <c r="O492" s="1" t="str">
        <f>IF(AND($C492&gt;=Params!$C$13+((Params!$E$17-Params!$C$13)/(Params!$E$33-Params!$C$33))*($B492-Params!$C$33),$C492&gt;=Params!$E$17+((Params!$H$13-Params!$E$17)/(Params!$H$33-Params!$E$33))*($B492-Params!$E$33),$C492&lt;Params!$C$13+((Params!$D$9-Params!$C$13)/(Params!$D$33-Params!$C$33))*($B492-Params!$C$33),$C492&lt;Params!$D$9+((Params!$H$13-Params!$D$9)/(Params!$H$33-Params!$D$33))*($B492-Params!$D$33)),$O$2,"")</f>
        <v/>
      </c>
      <c r="P492" s="1" t="str">
        <f>IF(AND($C492&gt;=Params!$D$9+((Params!$H$13-Params!$D$9)/(Params!$H$33-Params!$D$33))*($B492-Params!$D$33),$C492&gt;=Params!$H$13+((Params!$K$9-Params!$H$13)/(Params!$K$33-Params!$H$33))*($B492-Params!$H$33),$C492&lt;Params!$D$9+((Params!$G$4-Params!$D$9)/(Params!$G$33-Params!$D$33))*($B492-Params!$D$33),$C492&lt;Params!$G$4+((Params!$K$9-Params!$G$4)/(Params!$K$33-Params!$G$33))*($B492-Params!$G$33)),$P$2,"")</f>
        <v/>
      </c>
      <c r="Q492" s="1" t="str">
        <f>IF(AND($C492&gt;=Params!$G$4+((Params!$K$9-Params!$G$4)/(Params!$K$33-Params!$G$33))*($B492-Params!$G$33),$C492&gt;Params!$K$9+((Params!$L$5-Params!$K$9)/(Params!$L$33-Params!$K$33))*($B492-Params!$K$33),$C492&lt;Params!$G$4+((Params!$L$5-Params!$G$4)/(Params!$L$33-Params!$G$33))*($B492-Params!$G$33)),$Q$2,"")</f>
        <v/>
      </c>
      <c r="R492" s="2" t="str">
        <f>IF(AND(OR($B492&lt;Params!$A$33,AND($B492&gt;=Params!$A$33,$B492&lt;Params!$C$33,$C492&gt;=Params!$A$18+((Params!$C$13-Params!$A$18)/(Params!$C$33-Params!$A$33))*($B492-Params!$A$33)),AND($B492&gt;=Params!$C$33,$B492&lt;Params!$D$33,$C492&gt;=Params!$C$13+((Params!$D$9-Params!$C$13)/(Params!$D$33-Params!$C$33))*($B492-Params!$C$33)),AND($B492&gt;=Params!$D$33,$C492&gt;=Params!$D$9+((Params!$G$4-Params!$D$9)/(Params!$G$33-Params!$D$33))*($B492-Params!$D$33))),$C492&lt;Params!$G$4,$B492&gt;0,$C492&gt;0),$R$2,"")</f>
        <v/>
      </c>
      <c r="S492" s="18" t="str">
        <f t="shared" si="7"/>
        <v/>
      </c>
      <c r="T492" s="14" t="str">
        <f>IF(AND($S492&lt;&gt;$J$2,$S492&lt;&gt;$K$2,$S492&lt;&gt;$L$2),"",
IF($S492=$J$2,IF(Data!$C492&gt;=Data!$D492+2,"Hawaiite","Potassic Trachybasalt"),
IF($S492=$K$2,IF(Data!$C492&gt;=Data!$D492+2,"Mugearite","Shoshonite"),
IF($S492=$L$2,(IF(Data!$C492&gt;=Data!$D492+2,"Benmoreite","Latite")),""))))</f>
        <v/>
      </c>
    </row>
    <row r="493" spans="1:20" x14ac:dyDescent="0.2">
      <c r="A493" s="16" t="str">
        <f>Data!$A493</f>
        <v>Jakobsson 1997</v>
      </c>
      <c r="B493" s="27">
        <f>Data!$B493</f>
        <v>54.55</v>
      </c>
      <c r="C493" s="28">
        <f>Data!$C493+Data!$D493</f>
        <v>5.23</v>
      </c>
      <c r="D493" s="1" t="str">
        <f>IF(AND(AND($B493&gt;=Params!$A$33,$B493&lt;Params!$C$33),AND($C493&gt;=Params!$A$32,$C493&lt;Params!$A$26)),$D$2,"")</f>
        <v/>
      </c>
      <c r="E493" s="1" t="str">
        <f>IF(AND(AND($B493&gt;=Params!$C$33,$B493&lt;Params!$F$33),AND($C493&gt;=Params!$C$32,$C493&lt;Params!$C$22)),$E$2,"")</f>
        <v/>
      </c>
      <c r="F493" s="4" t="str">
        <f>IF(AND($B493&gt;=Params!$F$33,$B493&lt;Params!$J$33,$C493&lt;Params!$F$22+((Params!$J$20-Params!$F$22)/(Params!$J$33-Params!$F$33))*($B493-Params!$F$33)),$F$2,"")</f>
        <v>Basaltic Andesite</v>
      </c>
      <c r="G493" s="4" t="str">
        <f>IF(AND($B493&gt;=Params!$J$33,$B493&lt;Params!$N$33,$C493&lt;Params!$J$20+((Params!$N$18-Params!$J$20)/(Params!$N$33-Params!$J$33))*($B493-Params!$J$33)),$G$2,"")</f>
        <v/>
      </c>
      <c r="H493" s="4" t="str">
        <f>IF(AND($B493&gt;=Params!$N$33,$C493&lt;Params!$N$18+((Params!$Q$16-Params!$N$18)/(Params!$Q$33-Params!$N$33))*($B493-Params!$N$33),C$3&lt;Params!$Q$16+((Params!$S$32-Params!$Q$16)/(Params!$S$33-Params!$Q$33))*($B493-Params!$Q$33)),$H$2,"")</f>
        <v/>
      </c>
      <c r="I493" s="12" t="str">
        <f>IF(AND($B493&gt;=Params!$Q$33,$C493&gt;=Params!$Q$16+((Params!$S$32-Params!$Q$16)/(Params!$S$33-Params!$Q$33))*($B493-Params!$Q$33)),$I$2,"")</f>
        <v/>
      </c>
      <c r="J493" s="1" t="str">
        <f>IF(AND($C493&gt;=Params!$C$22,$C493&lt;Params!$C$22+((Params!$E$17-Params!$C$22)/(Params!$E$33-Params!$C$33))*($B493-Params!$C$33),$C493&lt;Params!$E$17+((Params!$F$22-Params!$E$17)/(Params!$F$33-Params!$E$33))*($B493-Params!$E$33)),$J$2,"")</f>
        <v/>
      </c>
      <c r="K493" s="1" t="str">
        <f>IF(AND($C493&gt;=Params!$E$17+((Params!$F$22-Params!$E$17)/(Params!$F$33-Params!$E$33))*($B493-Params!$E$33),$C493&gt;=Params!$F$22+((Params!$J$20-Params!$F$22)/(Params!$J$33-Params!$F$33))*($B493-Params!$F$33),$C493&lt;Params!$E$17+((Params!$H$13-Params!$E$17)/(Params!$H$33-Params!$E$33))*($B493-Params!$E$33),$C493&lt;Params!$H$13+((Params!$J$20-Params!$H$13)/(Params!$J$33-Params!$H$33))*($B493-Params!$H$33)),$K$2,"")</f>
        <v/>
      </c>
      <c r="L493" s="1" t="str">
        <f>IF(AND($C493&gt;=Params!$H$13+((Params!$J$20-Params!$H$13)/(Params!$J$33-Params!$H$33))*($B493-Params!$H$33),$C493&gt;=Params!$J$20+((Params!$N$18-Params!$J$20)/(Params!$N$33-Params!$J$33))*($B493-Params!$J$33),$C493&lt;Params!$H$13+((Params!$K$9-Params!$H$13)/(Params!$K$33-Params!$H$33))*($B493-Params!$H$33),$C493&lt;Params!$K$9+((Params!$N$18-Params!$K$9)/(Params!$N$33-Params!$K$33))*($B493-Params!$K$33)),$L$2,"")</f>
        <v/>
      </c>
      <c r="M493" s="2" t="str">
        <f>IF(AND($C493&gt;=Params!$K$9+((Params!$N$18-Params!$K$9)/(Params!$N$33-Params!$K$33))*($B493-Params!$K$33),$C493&gt;=Params!$N$18+((Params!$Q$16-Params!$N$18)/(Params!$Q$33-Params!$N523))*($B493-Params!$Q$33),$C493&lt;Params!$K$9+((Params!$L$5-Params!$K$9)/(Params!$L$33-Params!$K$33))*($B493-Params!$K$33),$C493&lt;Params!$L$5+((Params!$Q$4-Params!$L$5)/(Params!$Q$33-Params!$L$33))*($B493-Params!$L$33),$B493&lt;Params!$Q$33),$M$2,"")</f>
        <v/>
      </c>
      <c r="N493" s="3" t="str">
        <f>IF(OR(AND($C493&gt;=Params!$A$26,$B493&gt;=Params!$A$33,$B493&lt;Params!$C$33,$C493&lt;Params!$A$18+((Params!$C$13-Params!$A$18)/(Params!$C$33-Params!$A$33))*($B493-Params!$A$33)),AND($B493&gt;=Params!$C$33,$C493&gt;Params!$C$22+((Params!$E$17-Params!$C$22)/(Params!$E$33-Params!$C$33))*($B493-Params!$C$33),$C493&lt;Params!$C$13+((Params!$E$17-Params!$C$13)/(Params!$E$33-Params!$C$33))*($B493-Params!$C$33))),$N$2,"")</f>
        <v/>
      </c>
      <c r="O493" s="1" t="str">
        <f>IF(AND($C493&gt;=Params!$C$13+((Params!$E$17-Params!$C$13)/(Params!$E$33-Params!$C$33))*($B493-Params!$C$33),$C493&gt;=Params!$E$17+((Params!$H$13-Params!$E$17)/(Params!$H$33-Params!$E$33))*($B493-Params!$E$33),$C493&lt;Params!$C$13+((Params!$D$9-Params!$C$13)/(Params!$D$33-Params!$C$33))*($B493-Params!$C$33),$C493&lt;Params!$D$9+((Params!$H$13-Params!$D$9)/(Params!$H$33-Params!$D$33))*($B493-Params!$D$33)),$O$2,"")</f>
        <v/>
      </c>
      <c r="P493" s="1" t="str">
        <f>IF(AND($C493&gt;=Params!$D$9+((Params!$H$13-Params!$D$9)/(Params!$H$33-Params!$D$33))*($B493-Params!$D$33),$C493&gt;=Params!$H$13+((Params!$K$9-Params!$H$13)/(Params!$K$33-Params!$H$33))*($B493-Params!$H$33),$C493&lt;Params!$D$9+((Params!$G$4-Params!$D$9)/(Params!$G$33-Params!$D$33))*($B493-Params!$D$33),$C493&lt;Params!$G$4+((Params!$K$9-Params!$G$4)/(Params!$K$33-Params!$G$33))*($B493-Params!$G$33)),$P$2,"")</f>
        <v/>
      </c>
      <c r="Q493" s="1" t="str">
        <f>IF(AND($C493&gt;=Params!$G$4+((Params!$K$9-Params!$G$4)/(Params!$K$33-Params!$G$33))*($B493-Params!$G$33),$C493&gt;Params!$K$9+((Params!$L$5-Params!$K$9)/(Params!$L$33-Params!$K$33))*($B493-Params!$K$33),$C493&lt;Params!$G$4+((Params!$L$5-Params!$G$4)/(Params!$L$33-Params!$G$33))*($B493-Params!$G$33)),$Q$2,"")</f>
        <v/>
      </c>
      <c r="R493" s="2" t="str">
        <f>IF(AND(OR($B493&lt;Params!$A$33,AND($B493&gt;=Params!$A$33,$B493&lt;Params!$C$33,$C493&gt;=Params!$A$18+((Params!$C$13-Params!$A$18)/(Params!$C$33-Params!$A$33))*($B493-Params!$A$33)),AND($B493&gt;=Params!$C$33,$B493&lt;Params!$D$33,$C493&gt;=Params!$C$13+((Params!$D$9-Params!$C$13)/(Params!$D$33-Params!$C$33))*($B493-Params!$C$33)),AND($B493&gt;=Params!$D$33,$C493&gt;=Params!$D$9+((Params!$G$4-Params!$D$9)/(Params!$G$33-Params!$D$33))*($B493-Params!$D$33))),$C493&lt;Params!$G$4,$B493&gt;0,$C493&gt;0),$R$2,"")</f>
        <v/>
      </c>
      <c r="S493" s="18" t="str">
        <f t="shared" si="7"/>
        <v>Basaltic Andesite</v>
      </c>
      <c r="T493" s="14" t="str">
        <f>IF(AND($S493&lt;&gt;$J$2,$S493&lt;&gt;$K$2,$S493&lt;&gt;$L$2),"",
IF($S493=$J$2,IF(Data!$C493&gt;=Data!$D493+2,"Hawaiite","Potassic Trachybasalt"),
IF($S493=$K$2,IF(Data!$C493&gt;=Data!$D493+2,"Mugearite","Shoshonite"),
IF($S493=$L$2,(IF(Data!$C493&gt;=Data!$D493+2,"Benmoreite","Latite")),""))))</f>
        <v/>
      </c>
    </row>
    <row r="494" spans="1:20" x14ac:dyDescent="0.2">
      <c r="A494" s="16" t="str">
        <f>Data!$A494</f>
        <v>Jakobsson 1997</v>
      </c>
      <c r="B494" s="27">
        <f>Data!$B494</f>
        <v>54.55</v>
      </c>
      <c r="C494" s="28">
        <f>Data!$C494+Data!$D494</f>
        <v>5.23</v>
      </c>
      <c r="D494" s="1" t="str">
        <f>IF(AND(AND($B494&gt;=Params!$A$33,$B494&lt;Params!$C$33),AND($C494&gt;=Params!$A$32,$C494&lt;Params!$A$26)),$D$2,"")</f>
        <v/>
      </c>
      <c r="E494" s="1" t="str">
        <f>IF(AND(AND($B494&gt;=Params!$C$33,$B494&lt;Params!$F$33),AND($C494&gt;=Params!$C$32,$C494&lt;Params!$C$22)),$E$2,"")</f>
        <v/>
      </c>
      <c r="F494" s="4" t="str">
        <f>IF(AND($B494&gt;=Params!$F$33,$B494&lt;Params!$J$33,$C494&lt;Params!$F$22+((Params!$J$20-Params!$F$22)/(Params!$J$33-Params!$F$33))*($B494-Params!$F$33)),$F$2,"")</f>
        <v>Basaltic Andesite</v>
      </c>
      <c r="G494" s="4" t="str">
        <f>IF(AND($B494&gt;=Params!$J$33,$B494&lt;Params!$N$33,$C494&lt;Params!$J$20+((Params!$N$18-Params!$J$20)/(Params!$N$33-Params!$J$33))*($B494-Params!$J$33)),$G$2,"")</f>
        <v/>
      </c>
      <c r="H494" s="4" t="str">
        <f>IF(AND($B494&gt;=Params!$N$33,$C494&lt;Params!$N$18+((Params!$Q$16-Params!$N$18)/(Params!$Q$33-Params!$N$33))*($B494-Params!$N$33),C$3&lt;Params!$Q$16+((Params!$S$32-Params!$Q$16)/(Params!$S$33-Params!$Q$33))*($B494-Params!$Q$33)),$H$2,"")</f>
        <v/>
      </c>
      <c r="I494" s="12" t="str">
        <f>IF(AND($B494&gt;=Params!$Q$33,$C494&gt;=Params!$Q$16+((Params!$S$32-Params!$Q$16)/(Params!$S$33-Params!$Q$33))*($B494-Params!$Q$33)),$I$2,"")</f>
        <v/>
      </c>
      <c r="J494" s="1" t="str">
        <f>IF(AND($C494&gt;=Params!$C$22,$C494&lt;Params!$C$22+((Params!$E$17-Params!$C$22)/(Params!$E$33-Params!$C$33))*($B494-Params!$C$33),$C494&lt;Params!$E$17+((Params!$F$22-Params!$E$17)/(Params!$F$33-Params!$E$33))*($B494-Params!$E$33)),$J$2,"")</f>
        <v/>
      </c>
      <c r="K494" s="1" t="str">
        <f>IF(AND($C494&gt;=Params!$E$17+((Params!$F$22-Params!$E$17)/(Params!$F$33-Params!$E$33))*($B494-Params!$E$33),$C494&gt;=Params!$F$22+((Params!$J$20-Params!$F$22)/(Params!$J$33-Params!$F$33))*($B494-Params!$F$33),$C494&lt;Params!$E$17+((Params!$H$13-Params!$E$17)/(Params!$H$33-Params!$E$33))*($B494-Params!$E$33),$C494&lt;Params!$H$13+((Params!$J$20-Params!$H$13)/(Params!$J$33-Params!$H$33))*($B494-Params!$H$33)),$K$2,"")</f>
        <v/>
      </c>
      <c r="L494" s="1" t="str">
        <f>IF(AND($C494&gt;=Params!$H$13+((Params!$J$20-Params!$H$13)/(Params!$J$33-Params!$H$33))*($B494-Params!$H$33),$C494&gt;=Params!$J$20+((Params!$N$18-Params!$J$20)/(Params!$N$33-Params!$J$33))*($B494-Params!$J$33),$C494&lt;Params!$H$13+((Params!$K$9-Params!$H$13)/(Params!$K$33-Params!$H$33))*($B494-Params!$H$33),$C494&lt;Params!$K$9+((Params!$N$18-Params!$K$9)/(Params!$N$33-Params!$K$33))*($B494-Params!$K$33)),$L$2,"")</f>
        <v/>
      </c>
      <c r="M494" s="2" t="str">
        <f>IF(AND($C494&gt;=Params!$K$9+((Params!$N$18-Params!$K$9)/(Params!$N$33-Params!$K$33))*($B494-Params!$K$33),$C494&gt;=Params!$N$18+((Params!$Q$16-Params!$N$18)/(Params!$Q$33-Params!$N524))*($B494-Params!$Q$33),$C494&lt;Params!$K$9+((Params!$L$5-Params!$K$9)/(Params!$L$33-Params!$K$33))*($B494-Params!$K$33),$C494&lt;Params!$L$5+((Params!$Q$4-Params!$L$5)/(Params!$Q$33-Params!$L$33))*($B494-Params!$L$33),$B494&lt;Params!$Q$33),$M$2,"")</f>
        <v/>
      </c>
      <c r="N494" s="3" t="str">
        <f>IF(OR(AND($C494&gt;=Params!$A$26,$B494&gt;=Params!$A$33,$B494&lt;Params!$C$33,$C494&lt;Params!$A$18+((Params!$C$13-Params!$A$18)/(Params!$C$33-Params!$A$33))*($B494-Params!$A$33)),AND($B494&gt;=Params!$C$33,$C494&gt;Params!$C$22+((Params!$E$17-Params!$C$22)/(Params!$E$33-Params!$C$33))*($B494-Params!$C$33),$C494&lt;Params!$C$13+((Params!$E$17-Params!$C$13)/(Params!$E$33-Params!$C$33))*($B494-Params!$C$33))),$N$2,"")</f>
        <v/>
      </c>
      <c r="O494" s="1" t="str">
        <f>IF(AND($C494&gt;=Params!$C$13+((Params!$E$17-Params!$C$13)/(Params!$E$33-Params!$C$33))*($B494-Params!$C$33),$C494&gt;=Params!$E$17+((Params!$H$13-Params!$E$17)/(Params!$H$33-Params!$E$33))*($B494-Params!$E$33),$C494&lt;Params!$C$13+((Params!$D$9-Params!$C$13)/(Params!$D$33-Params!$C$33))*($B494-Params!$C$33),$C494&lt;Params!$D$9+((Params!$H$13-Params!$D$9)/(Params!$H$33-Params!$D$33))*($B494-Params!$D$33)),$O$2,"")</f>
        <v/>
      </c>
      <c r="P494" s="1" t="str">
        <f>IF(AND($C494&gt;=Params!$D$9+((Params!$H$13-Params!$D$9)/(Params!$H$33-Params!$D$33))*($B494-Params!$D$33),$C494&gt;=Params!$H$13+((Params!$K$9-Params!$H$13)/(Params!$K$33-Params!$H$33))*($B494-Params!$H$33),$C494&lt;Params!$D$9+((Params!$G$4-Params!$D$9)/(Params!$G$33-Params!$D$33))*($B494-Params!$D$33),$C494&lt;Params!$G$4+((Params!$K$9-Params!$G$4)/(Params!$K$33-Params!$G$33))*($B494-Params!$G$33)),$P$2,"")</f>
        <v/>
      </c>
      <c r="Q494" s="1" t="str">
        <f>IF(AND($C494&gt;=Params!$G$4+((Params!$K$9-Params!$G$4)/(Params!$K$33-Params!$G$33))*($B494-Params!$G$33),$C494&gt;Params!$K$9+((Params!$L$5-Params!$K$9)/(Params!$L$33-Params!$K$33))*($B494-Params!$K$33),$C494&lt;Params!$G$4+((Params!$L$5-Params!$G$4)/(Params!$L$33-Params!$G$33))*($B494-Params!$G$33)),$Q$2,"")</f>
        <v/>
      </c>
      <c r="R494" s="2" t="str">
        <f>IF(AND(OR($B494&lt;Params!$A$33,AND($B494&gt;=Params!$A$33,$B494&lt;Params!$C$33,$C494&gt;=Params!$A$18+((Params!$C$13-Params!$A$18)/(Params!$C$33-Params!$A$33))*($B494-Params!$A$33)),AND($B494&gt;=Params!$C$33,$B494&lt;Params!$D$33,$C494&gt;=Params!$C$13+((Params!$D$9-Params!$C$13)/(Params!$D$33-Params!$C$33))*($B494-Params!$C$33)),AND($B494&gt;=Params!$D$33,$C494&gt;=Params!$D$9+((Params!$G$4-Params!$D$9)/(Params!$G$33-Params!$D$33))*($B494-Params!$D$33))),$C494&lt;Params!$G$4,$B494&gt;0,$C494&gt;0),$R$2,"")</f>
        <v/>
      </c>
      <c r="S494" s="18" t="str">
        <f t="shared" si="7"/>
        <v>Basaltic Andesite</v>
      </c>
      <c r="T494" s="14" t="str">
        <f>IF(AND($S494&lt;&gt;$J$2,$S494&lt;&gt;$K$2,$S494&lt;&gt;$L$2),"",
IF($S494=$J$2,IF(Data!$C494&gt;=Data!$D494+2,"Hawaiite","Potassic Trachybasalt"),
IF($S494=$K$2,IF(Data!$C494&gt;=Data!$D494+2,"Mugearite","Shoshonite"),
IF($S494=$L$2,(IF(Data!$C494&gt;=Data!$D494+2,"Benmoreite","Latite")),""))))</f>
        <v/>
      </c>
    </row>
    <row r="495" spans="1:20" x14ac:dyDescent="0.2">
      <c r="A495" s="16" t="str">
        <f>Data!$A495</f>
        <v>Jakobsson 1997</v>
      </c>
      <c r="B495" s="27">
        <f>Data!$B495</f>
        <v>54.55</v>
      </c>
      <c r="C495" s="28">
        <f>Data!$C495+Data!$D495</f>
        <v>5.23</v>
      </c>
      <c r="D495" s="1" t="str">
        <f>IF(AND(AND($B495&gt;=Params!$A$33,$B495&lt;Params!$C$33),AND($C495&gt;=Params!$A$32,$C495&lt;Params!$A$26)),$D$2,"")</f>
        <v/>
      </c>
      <c r="E495" s="1" t="str">
        <f>IF(AND(AND($B495&gt;=Params!$C$33,$B495&lt;Params!$F$33),AND($C495&gt;=Params!$C$32,$C495&lt;Params!$C$22)),$E$2,"")</f>
        <v/>
      </c>
      <c r="F495" s="4" t="str">
        <f>IF(AND($B495&gt;=Params!$F$33,$B495&lt;Params!$J$33,$C495&lt;Params!$F$22+((Params!$J$20-Params!$F$22)/(Params!$J$33-Params!$F$33))*($B495-Params!$F$33)),$F$2,"")</f>
        <v>Basaltic Andesite</v>
      </c>
      <c r="G495" s="4" t="str">
        <f>IF(AND($B495&gt;=Params!$J$33,$B495&lt;Params!$N$33,$C495&lt;Params!$J$20+((Params!$N$18-Params!$J$20)/(Params!$N$33-Params!$J$33))*($B495-Params!$J$33)),$G$2,"")</f>
        <v/>
      </c>
      <c r="H495" s="4" t="str">
        <f>IF(AND($B495&gt;=Params!$N$33,$C495&lt;Params!$N$18+((Params!$Q$16-Params!$N$18)/(Params!$Q$33-Params!$N$33))*($B495-Params!$N$33),C$3&lt;Params!$Q$16+((Params!$S$32-Params!$Q$16)/(Params!$S$33-Params!$Q$33))*($B495-Params!$Q$33)),$H$2,"")</f>
        <v/>
      </c>
      <c r="I495" s="12" t="str">
        <f>IF(AND($B495&gt;=Params!$Q$33,$C495&gt;=Params!$Q$16+((Params!$S$32-Params!$Q$16)/(Params!$S$33-Params!$Q$33))*($B495-Params!$Q$33)),$I$2,"")</f>
        <v/>
      </c>
      <c r="J495" s="1" t="str">
        <f>IF(AND($C495&gt;=Params!$C$22,$C495&lt;Params!$C$22+((Params!$E$17-Params!$C$22)/(Params!$E$33-Params!$C$33))*($B495-Params!$C$33),$C495&lt;Params!$E$17+((Params!$F$22-Params!$E$17)/(Params!$F$33-Params!$E$33))*($B495-Params!$E$33)),$J$2,"")</f>
        <v/>
      </c>
      <c r="K495" s="1" t="str">
        <f>IF(AND($C495&gt;=Params!$E$17+((Params!$F$22-Params!$E$17)/(Params!$F$33-Params!$E$33))*($B495-Params!$E$33),$C495&gt;=Params!$F$22+((Params!$J$20-Params!$F$22)/(Params!$J$33-Params!$F$33))*($B495-Params!$F$33),$C495&lt;Params!$E$17+((Params!$H$13-Params!$E$17)/(Params!$H$33-Params!$E$33))*($B495-Params!$E$33),$C495&lt;Params!$H$13+((Params!$J$20-Params!$H$13)/(Params!$J$33-Params!$H$33))*($B495-Params!$H$33)),$K$2,"")</f>
        <v/>
      </c>
      <c r="L495" s="1" t="str">
        <f>IF(AND($C495&gt;=Params!$H$13+((Params!$J$20-Params!$H$13)/(Params!$J$33-Params!$H$33))*($B495-Params!$H$33),$C495&gt;=Params!$J$20+((Params!$N$18-Params!$J$20)/(Params!$N$33-Params!$J$33))*($B495-Params!$J$33),$C495&lt;Params!$H$13+((Params!$K$9-Params!$H$13)/(Params!$K$33-Params!$H$33))*($B495-Params!$H$33),$C495&lt;Params!$K$9+((Params!$N$18-Params!$K$9)/(Params!$N$33-Params!$K$33))*($B495-Params!$K$33)),$L$2,"")</f>
        <v/>
      </c>
      <c r="M495" s="2" t="str">
        <f>IF(AND($C495&gt;=Params!$K$9+((Params!$N$18-Params!$K$9)/(Params!$N$33-Params!$K$33))*($B495-Params!$K$33),$C495&gt;=Params!$N$18+((Params!$Q$16-Params!$N$18)/(Params!$Q$33-Params!$N525))*($B495-Params!$Q$33),$C495&lt;Params!$K$9+((Params!$L$5-Params!$K$9)/(Params!$L$33-Params!$K$33))*($B495-Params!$K$33),$C495&lt;Params!$L$5+((Params!$Q$4-Params!$L$5)/(Params!$Q$33-Params!$L$33))*($B495-Params!$L$33),$B495&lt;Params!$Q$33),$M$2,"")</f>
        <v/>
      </c>
      <c r="N495" s="3" t="str">
        <f>IF(OR(AND($C495&gt;=Params!$A$26,$B495&gt;=Params!$A$33,$B495&lt;Params!$C$33,$C495&lt;Params!$A$18+((Params!$C$13-Params!$A$18)/(Params!$C$33-Params!$A$33))*($B495-Params!$A$33)),AND($B495&gt;=Params!$C$33,$C495&gt;Params!$C$22+((Params!$E$17-Params!$C$22)/(Params!$E$33-Params!$C$33))*($B495-Params!$C$33),$C495&lt;Params!$C$13+((Params!$E$17-Params!$C$13)/(Params!$E$33-Params!$C$33))*($B495-Params!$C$33))),$N$2,"")</f>
        <v/>
      </c>
      <c r="O495" s="1" t="str">
        <f>IF(AND($C495&gt;=Params!$C$13+((Params!$E$17-Params!$C$13)/(Params!$E$33-Params!$C$33))*($B495-Params!$C$33),$C495&gt;=Params!$E$17+((Params!$H$13-Params!$E$17)/(Params!$H$33-Params!$E$33))*($B495-Params!$E$33),$C495&lt;Params!$C$13+((Params!$D$9-Params!$C$13)/(Params!$D$33-Params!$C$33))*($B495-Params!$C$33),$C495&lt;Params!$D$9+((Params!$H$13-Params!$D$9)/(Params!$H$33-Params!$D$33))*($B495-Params!$D$33)),$O$2,"")</f>
        <v/>
      </c>
      <c r="P495" s="1" t="str">
        <f>IF(AND($C495&gt;=Params!$D$9+((Params!$H$13-Params!$D$9)/(Params!$H$33-Params!$D$33))*($B495-Params!$D$33),$C495&gt;=Params!$H$13+((Params!$K$9-Params!$H$13)/(Params!$K$33-Params!$H$33))*($B495-Params!$H$33),$C495&lt;Params!$D$9+((Params!$G$4-Params!$D$9)/(Params!$G$33-Params!$D$33))*($B495-Params!$D$33),$C495&lt;Params!$G$4+((Params!$K$9-Params!$G$4)/(Params!$K$33-Params!$G$33))*($B495-Params!$G$33)),$P$2,"")</f>
        <v/>
      </c>
      <c r="Q495" s="1" t="str">
        <f>IF(AND($C495&gt;=Params!$G$4+((Params!$K$9-Params!$G$4)/(Params!$K$33-Params!$G$33))*($B495-Params!$G$33),$C495&gt;Params!$K$9+((Params!$L$5-Params!$K$9)/(Params!$L$33-Params!$K$33))*($B495-Params!$K$33),$C495&lt;Params!$G$4+((Params!$L$5-Params!$G$4)/(Params!$L$33-Params!$G$33))*($B495-Params!$G$33)),$Q$2,"")</f>
        <v/>
      </c>
      <c r="R495" s="2" t="str">
        <f>IF(AND(OR($B495&lt;Params!$A$33,AND($B495&gt;=Params!$A$33,$B495&lt;Params!$C$33,$C495&gt;=Params!$A$18+((Params!$C$13-Params!$A$18)/(Params!$C$33-Params!$A$33))*($B495-Params!$A$33)),AND($B495&gt;=Params!$C$33,$B495&lt;Params!$D$33,$C495&gt;=Params!$C$13+((Params!$D$9-Params!$C$13)/(Params!$D$33-Params!$C$33))*($B495-Params!$C$33)),AND($B495&gt;=Params!$D$33,$C495&gt;=Params!$D$9+((Params!$G$4-Params!$D$9)/(Params!$G$33-Params!$D$33))*($B495-Params!$D$33))),$C495&lt;Params!$G$4,$B495&gt;0,$C495&gt;0),$R$2,"")</f>
        <v/>
      </c>
      <c r="S495" s="18" t="str">
        <f t="shared" si="7"/>
        <v>Basaltic Andesite</v>
      </c>
      <c r="T495" s="14" t="str">
        <f>IF(AND($S495&lt;&gt;$J$2,$S495&lt;&gt;$K$2,$S495&lt;&gt;$L$2),"",
IF($S495=$J$2,IF(Data!$C495&gt;=Data!$D495+2,"Hawaiite","Potassic Trachybasalt"),
IF($S495=$K$2,IF(Data!$C495&gt;=Data!$D495+2,"Mugearite","Shoshonite"),
IF($S495=$L$2,(IF(Data!$C495&gt;=Data!$D495+2,"Benmoreite","Latite")),""))))</f>
        <v/>
      </c>
    </row>
    <row r="496" spans="1:20" x14ac:dyDescent="0.2">
      <c r="A496" s="16" t="str">
        <f>Data!$A496</f>
        <v>Jakobsson 1997</v>
      </c>
      <c r="B496" s="27">
        <f>Data!$B496</f>
        <v>54.55</v>
      </c>
      <c r="C496" s="28">
        <f>Data!$C496+Data!$D496</f>
        <v>5.23</v>
      </c>
      <c r="D496" s="1" t="str">
        <f>IF(AND(AND($B496&gt;=Params!$A$33,$B496&lt;Params!$C$33),AND($C496&gt;=Params!$A$32,$C496&lt;Params!$A$26)),$D$2,"")</f>
        <v/>
      </c>
      <c r="E496" s="1" t="str">
        <f>IF(AND(AND($B496&gt;=Params!$C$33,$B496&lt;Params!$F$33),AND($C496&gt;=Params!$C$32,$C496&lt;Params!$C$22)),$E$2,"")</f>
        <v/>
      </c>
      <c r="F496" s="4" t="str">
        <f>IF(AND($B496&gt;=Params!$F$33,$B496&lt;Params!$J$33,$C496&lt;Params!$F$22+((Params!$J$20-Params!$F$22)/(Params!$J$33-Params!$F$33))*($B496-Params!$F$33)),$F$2,"")</f>
        <v>Basaltic Andesite</v>
      </c>
      <c r="G496" s="4" t="str">
        <f>IF(AND($B496&gt;=Params!$J$33,$B496&lt;Params!$N$33,$C496&lt;Params!$J$20+((Params!$N$18-Params!$J$20)/(Params!$N$33-Params!$J$33))*($B496-Params!$J$33)),$G$2,"")</f>
        <v/>
      </c>
      <c r="H496" s="4" t="str">
        <f>IF(AND($B496&gt;=Params!$N$33,$C496&lt;Params!$N$18+((Params!$Q$16-Params!$N$18)/(Params!$Q$33-Params!$N$33))*($B496-Params!$N$33),C$3&lt;Params!$Q$16+((Params!$S$32-Params!$Q$16)/(Params!$S$33-Params!$Q$33))*($B496-Params!$Q$33)),$H$2,"")</f>
        <v/>
      </c>
      <c r="I496" s="12" t="str">
        <f>IF(AND($B496&gt;=Params!$Q$33,$C496&gt;=Params!$Q$16+((Params!$S$32-Params!$Q$16)/(Params!$S$33-Params!$Q$33))*($B496-Params!$Q$33)),$I$2,"")</f>
        <v/>
      </c>
      <c r="J496" s="1" t="str">
        <f>IF(AND($C496&gt;=Params!$C$22,$C496&lt;Params!$C$22+((Params!$E$17-Params!$C$22)/(Params!$E$33-Params!$C$33))*($B496-Params!$C$33),$C496&lt;Params!$E$17+((Params!$F$22-Params!$E$17)/(Params!$F$33-Params!$E$33))*($B496-Params!$E$33)),$J$2,"")</f>
        <v/>
      </c>
      <c r="K496" s="1" t="str">
        <f>IF(AND($C496&gt;=Params!$E$17+((Params!$F$22-Params!$E$17)/(Params!$F$33-Params!$E$33))*($B496-Params!$E$33),$C496&gt;=Params!$F$22+((Params!$J$20-Params!$F$22)/(Params!$J$33-Params!$F$33))*($B496-Params!$F$33),$C496&lt;Params!$E$17+((Params!$H$13-Params!$E$17)/(Params!$H$33-Params!$E$33))*($B496-Params!$E$33),$C496&lt;Params!$H$13+((Params!$J$20-Params!$H$13)/(Params!$J$33-Params!$H$33))*($B496-Params!$H$33)),$K$2,"")</f>
        <v/>
      </c>
      <c r="L496" s="1" t="str">
        <f>IF(AND($C496&gt;=Params!$H$13+((Params!$J$20-Params!$H$13)/(Params!$J$33-Params!$H$33))*($B496-Params!$H$33),$C496&gt;=Params!$J$20+((Params!$N$18-Params!$J$20)/(Params!$N$33-Params!$J$33))*($B496-Params!$J$33),$C496&lt;Params!$H$13+((Params!$K$9-Params!$H$13)/(Params!$K$33-Params!$H$33))*($B496-Params!$H$33),$C496&lt;Params!$K$9+((Params!$N$18-Params!$K$9)/(Params!$N$33-Params!$K$33))*($B496-Params!$K$33)),$L$2,"")</f>
        <v/>
      </c>
      <c r="M496" s="2" t="str">
        <f>IF(AND($C496&gt;=Params!$K$9+((Params!$N$18-Params!$K$9)/(Params!$N$33-Params!$K$33))*($B496-Params!$K$33),$C496&gt;=Params!$N$18+((Params!$Q$16-Params!$N$18)/(Params!$Q$33-Params!$N526))*($B496-Params!$Q$33),$C496&lt;Params!$K$9+((Params!$L$5-Params!$K$9)/(Params!$L$33-Params!$K$33))*($B496-Params!$K$33),$C496&lt;Params!$L$5+((Params!$Q$4-Params!$L$5)/(Params!$Q$33-Params!$L$33))*($B496-Params!$L$33),$B496&lt;Params!$Q$33),$M$2,"")</f>
        <v/>
      </c>
      <c r="N496" s="3" t="str">
        <f>IF(OR(AND($C496&gt;=Params!$A$26,$B496&gt;=Params!$A$33,$B496&lt;Params!$C$33,$C496&lt;Params!$A$18+((Params!$C$13-Params!$A$18)/(Params!$C$33-Params!$A$33))*($B496-Params!$A$33)),AND($B496&gt;=Params!$C$33,$C496&gt;Params!$C$22+((Params!$E$17-Params!$C$22)/(Params!$E$33-Params!$C$33))*($B496-Params!$C$33),$C496&lt;Params!$C$13+((Params!$E$17-Params!$C$13)/(Params!$E$33-Params!$C$33))*($B496-Params!$C$33))),$N$2,"")</f>
        <v/>
      </c>
      <c r="O496" s="1" t="str">
        <f>IF(AND($C496&gt;=Params!$C$13+((Params!$E$17-Params!$C$13)/(Params!$E$33-Params!$C$33))*($B496-Params!$C$33),$C496&gt;=Params!$E$17+((Params!$H$13-Params!$E$17)/(Params!$H$33-Params!$E$33))*($B496-Params!$E$33),$C496&lt;Params!$C$13+((Params!$D$9-Params!$C$13)/(Params!$D$33-Params!$C$33))*($B496-Params!$C$33),$C496&lt;Params!$D$9+((Params!$H$13-Params!$D$9)/(Params!$H$33-Params!$D$33))*($B496-Params!$D$33)),$O$2,"")</f>
        <v/>
      </c>
      <c r="P496" s="1" t="str">
        <f>IF(AND($C496&gt;=Params!$D$9+((Params!$H$13-Params!$D$9)/(Params!$H$33-Params!$D$33))*($B496-Params!$D$33),$C496&gt;=Params!$H$13+((Params!$K$9-Params!$H$13)/(Params!$K$33-Params!$H$33))*($B496-Params!$H$33),$C496&lt;Params!$D$9+((Params!$G$4-Params!$D$9)/(Params!$G$33-Params!$D$33))*($B496-Params!$D$33),$C496&lt;Params!$G$4+((Params!$K$9-Params!$G$4)/(Params!$K$33-Params!$G$33))*($B496-Params!$G$33)),$P$2,"")</f>
        <v/>
      </c>
      <c r="Q496" s="1" t="str">
        <f>IF(AND($C496&gt;=Params!$G$4+((Params!$K$9-Params!$G$4)/(Params!$K$33-Params!$G$33))*($B496-Params!$G$33),$C496&gt;Params!$K$9+((Params!$L$5-Params!$K$9)/(Params!$L$33-Params!$K$33))*($B496-Params!$K$33),$C496&lt;Params!$G$4+((Params!$L$5-Params!$G$4)/(Params!$L$33-Params!$G$33))*($B496-Params!$G$33)),$Q$2,"")</f>
        <v/>
      </c>
      <c r="R496" s="2" t="str">
        <f>IF(AND(OR($B496&lt;Params!$A$33,AND($B496&gt;=Params!$A$33,$B496&lt;Params!$C$33,$C496&gt;=Params!$A$18+((Params!$C$13-Params!$A$18)/(Params!$C$33-Params!$A$33))*($B496-Params!$A$33)),AND($B496&gt;=Params!$C$33,$B496&lt;Params!$D$33,$C496&gt;=Params!$C$13+((Params!$D$9-Params!$C$13)/(Params!$D$33-Params!$C$33))*($B496-Params!$C$33)),AND($B496&gt;=Params!$D$33,$C496&gt;=Params!$D$9+((Params!$G$4-Params!$D$9)/(Params!$G$33-Params!$D$33))*($B496-Params!$D$33))),$C496&lt;Params!$G$4,$B496&gt;0,$C496&gt;0),$R$2,"")</f>
        <v/>
      </c>
      <c r="S496" s="18" t="str">
        <f t="shared" si="7"/>
        <v>Basaltic Andesite</v>
      </c>
      <c r="T496" s="14" t="str">
        <f>IF(AND($S496&lt;&gt;$J$2,$S496&lt;&gt;$K$2,$S496&lt;&gt;$L$2),"",
IF($S496=$J$2,IF(Data!$C496&gt;=Data!$D496+2,"Hawaiite","Potassic Trachybasalt"),
IF($S496=$K$2,IF(Data!$C496&gt;=Data!$D496+2,"Mugearite","Shoshonite"),
IF($S496=$L$2,(IF(Data!$C496&gt;=Data!$D496+2,"Benmoreite","Latite")),""))))</f>
        <v/>
      </c>
    </row>
    <row r="497" spans="1:20" x14ac:dyDescent="0.2">
      <c r="A497" s="16" t="str">
        <f>Data!$A497</f>
        <v>Jakobsson 1997</v>
      </c>
      <c r="B497" s="27">
        <f>Data!$B497</f>
        <v>54.55</v>
      </c>
      <c r="C497" s="28">
        <f>Data!$C497+Data!$D497</f>
        <v>5.23</v>
      </c>
      <c r="D497" s="1" t="str">
        <f>IF(AND(AND($B497&gt;=Params!$A$33,$B497&lt;Params!$C$33),AND($C497&gt;=Params!$A$32,$C497&lt;Params!$A$26)),$D$2,"")</f>
        <v/>
      </c>
      <c r="E497" s="1" t="str">
        <f>IF(AND(AND($B497&gt;=Params!$C$33,$B497&lt;Params!$F$33),AND($C497&gt;=Params!$C$32,$C497&lt;Params!$C$22)),$E$2,"")</f>
        <v/>
      </c>
      <c r="F497" s="4" t="str">
        <f>IF(AND($B497&gt;=Params!$F$33,$B497&lt;Params!$J$33,$C497&lt;Params!$F$22+((Params!$J$20-Params!$F$22)/(Params!$J$33-Params!$F$33))*($B497-Params!$F$33)),$F$2,"")</f>
        <v>Basaltic Andesite</v>
      </c>
      <c r="G497" s="4" t="str">
        <f>IF(AND($B497&gt;=Params!$J$33,$B497&lt;Params!$N$33,$C497&lt;Params!$J$20+((Params!$N$18-Params!$J$20)/(Params!$N$33-Params!$J$33))*($B497-Params!$J$33)),$G$2,"")</f>
        <v/>
      </c>
      <c r="H497" s="4" t="str">
        <f>IF(AND($B497&gt;=Params!$N$33,$C497&lt;Params!$N$18+((Params!$Q$16-Params!$N$18)/(Params!$Q$33-Params!$N$33))*($B497-Params!$N$33),C$3&lt;Params!$Q$16+((Params!$S$32-Params!$Q$16)/(Params!$S$33-Params!$Q$33))*($B497-Params!$Q$33)),$H$2,"")</f>
        <v/>
      </c>
      <c r="I497" s="12" t="str">
        <f>IF(AND($B497&gt;=Params!$Q$33,$C497&gt;=Params!$Q$16+((Params!$S$32-Params!$Q$16)/(Params!$S$33-Params!$Q$33))*($B497-Params!$Q$33)),$I$2,"")</f>
        <v/>
      </c>
      <c r="J497" s="1" t="str">
        <f>IF(AND($C497&gt;=Params!$C$22,$C497&lt;Params!$C$22+((Params!$E$17-Params!$C$22)/(Params!$E$33-Params!$C$33))*($B497-Params!$C$33),$C497&lt;Params!$E$17+((Params!$F$22-Params!$E$17)/(Params!$F$33-Params!$E$33))*($B497-Params!$E$33)),$J$2,"")</f>
        <v/>
      </c>
      <c r="K497" s="1" t="str">
        <f>IF(AND($C497&gt;=Params!$E$17+((Params!$F$22-Params!$E$17)/(Params!$F$33-Params!$E$33))*($B497-Params!$E$33),$C497&gt;=Params!$F$22+((Params!$J$20-Params!$F$22)/(Params!$J$33-Params!$F$33))*($B497-Params!$F$33),$C497&lt;Params!$E$17+((Params!$H$13-Params!$E$17)/(Params!$H$33-Params!$E$33))*($B497-Params!$E$33),$C497&lt;Params!$H$13+((Params!$J$20-Params!$H$13)/(Params!$J$33-Params!$H$33))*($B497-Params!$H$33)),$K$2,"")</f>
        <v/>
      </c>
      <c r="L497" s="1" t="str">
        <f>IF(AND($C497&gt;=Params!$H$13+((Params!$J$20-Params!$H$13)/(Params!$J$33-Params!$H$33))*($B497-Params!$H$33),$C497&gt;=Params!$J$20+((Params!$N$18-Params!$J$20)/(Params!$N$33-Params!$J$33))*($B497-Params!$J$33),$C497&lt;Params!$H$13+((Params!$K$9-Params!$H$13)/(Params!$K$33-Params!$H$33))*($B497-Params!$H$33),$C497&lt;Params!$K$9+((Params!$N$18-Params!$K$9)/(Params!$N$33-Params!$K$33))*($B497-Params!$K$33)),$L$2,"")</f>
        <v/>
      </c>
      <c r="M497" s="2" t="str">
        <f>IF(AND($C497&gt;=Params!$K$9+((Params!$N$18-Params!$K$9)/(Params!$N$33-Params!$K$33))*($B497-Params!$K$33),$C497&gt;=Params!$N$18+((Params!$Q$16-Params!$N$18)/(Params!$Q$33-Params!$N527))*($B497-Params!$Q$33),$C497&lt;Params!$K$9+((Params!$L$5-Params!$K$9)/(Params!$L$33-Params!$K$33))*($B497-Params!$K$33),$C497&lt;Params!$L$5+((Params!$Q$4-Params!$L$5)/(Params!$Q$33-Params!$L$33))*($B497-Params!$L$33),$B497&lt;Params!$Q$33),$M$2,"")</f>
        <v/>
      </c>
      <c r="N497" s="3" t="str">
        <f>IF(OR(AND($C497&gt;=Params!$A$26,$B497&gt;=Params!$A$33,$B497&lt;Params!$C$33,$C497&lt;Params!$A$18+((Params!$C$13-Params!$A$18)/(Params!$C$33-Params!$A$33))*($B497-Params!$A$33)),AND($B497&gt;=Params!$C$33,$C497&gt;Params!$C$22+((Params!$E$17-Params!$C$22)/(Params!$E$33-Params!$C$33))*($B497-Params!$C$33),$C497&lt;Params!$C$13+((Params!$E$17-Params!$C$13)/(Params!$E$33-Params!$C$33))*($B497-Params!$C$33))),$N$2,"")</f>
        <v/>
      </c>
      <c r="O497" s="1" t="str">
        <f>IF(AND($C497&gt;=Params!$C$13+((Params!$E$17-Params!$C$13)/(Params!$E$33-Params!$C$33))*($B497-Params!$C$33),$C497&gt;=Params!$E$17+((Params!$H$13-Params!$E$17)/(Params!$H$33-Params!$E$33))*($B497-Params!$E$33),$C497&lt;Params!$C$13+((Params!$D$9-Params!$C$13)/(Params!$D$33-Params!$C$33))*($B497-Params!$C$33),$C497&lt;Params!$D$9+((Params!$H$13-Params!$D$9)/(Params!$H$33-Params!$D$33))*($B497-Params!$D$33)),$O$2,"")</f>
        <v/>
      </c>
      <c r="P497" s="1" t="str">
        <f>IF(AND($C497&gt;=Params!$D$9+((Params!$H$13-Params!$D$9)/(Params!$H$33-Params!$D$33))*($B497-Params!$D$33),$C497&gt;=Params!$H$13+((Params!$K$9-Params!$H$13)/(Params!$K$33-Params!$H$33))*($B497-Params!$H$33),$C497&lt;Params!$D$9+((Params!$G$4-Params!$D$9)/(Params!$G$33-Params!$D$33))*($B497-Params!$D$33),$C497&lt;Params!$G$4+((Params!$K$9-Params!$G$4)/(Params!$K$33-Params!$G$33))*($B497-Params!$G$33)),$P$2,"")</f>
        <v/>
      </c>
      <c r="Q497" s="1" t="str">
        <f>IF(AND($C497&gt;=Params!$G$4+((Params!$K$9-Params!$G$4)/(Params!$K$33-Params!$G$33))*($B497-Params!$G$33),$C497&gt;Params!$K$9+((Params!$L$5-Params!$K$9)/(Params!$L$33-Params!$K$33))*($B497-Params!$K$33),$C497&lt;Params!$G$4+((Params!$L$5-Params!$G$4)/(Params!$L$33-Params!$G$33))*($B497-Params!$G$33)),$Q$2,"")</f>
        <v/>
      </c>
      <c r="R497" s="2" t="str">
        <f>IF(AND(OR($B497&lt;Params!$A$33,AND($B497&gt;=Params!$A$33,$B497&lt;Params!$C$33,$C497&gt;=Params!$A$18+((Params!$C$13-Params!$A$18)/(Params!$C$33-Params!$A$33))*($B497-Params!$A$33)),AND($B497&gt;=Params!$C$33,$B497&lt;Params!$D$33,$C497&gt;=Params!$C$13+((Params!$D$9-Params!$C$13)/(Params!$D$33-Params!$C$33))*($B497-Params!$C$33)),AND($B497&gt;=Params!$D$33,$C497&gt;=Params!$D$9+((Params!$G$4-Params!$D$9)/(Params!$G$33-Params!$D$33))*($B497-Params!$D$33))),$C497&lt;Params!$G$4,$B497&gt;0,$C497&gt;0),$R$2,"")</f>
        <v/>
      </c>
      <c r="S497" s="18" t="str">
        <f t="shared" si="7"/>
        <v>Basaltic Andesite</v>
      </c>
      <c r="T497" s="14" t="str">
        <f>IF(AND($S497&lt;&gt;$J$2,$S497&lt;&gt;$K$2,$S497&lt;&gt;$L$2),"",
IF($S497=$J$2,IF(Data!$C497&gt;=Data!$D497+2,"Hawaiite","Potassic Trachybasalt"),
IF($S497=$K$2,IF(Data!$C497&gt;=Data!$D497+2,"Mugearite","Shoshonite"),
IF($S497=$L$2,(IF(Data!$C497&gt;=Data!$D497+2,"Benmoreite","Latite")),""))))</f>
        <v/>
      </c>
    </row>
    <row r="498" spans="1:20" x14ac:dyDescent="0.2">
      <c r="A498" s="16" t="str">
        <f>Data!$A498</f>
        <v>Jakobsson 1997</v>
      </c>
      <c r="B498" s="27">
        <f>Data!$B498</f>
        <v>54.55</v>
      </c>
      <c r="C498" s="28">
        <f>Data!$C498+Data!$D498</f>
        <v>5.23</v>
      </c>
      <c r="D498" s="1" t="str">
        <f>IF(AND(AND($B498&gt;=Params!$A$33,$B498&lt;Params!$C$33),AND($C498&gt;=Params!$A$32,$C498&lt;Params!$A$26)),$D$2,"")</f>
        <v/>
      </c>
      <c r="E498" s="1" t="str">
        <f>IF(AND(AND($B498&gt;=Params!$C$33,$B498&lt;Params!$F$33),AND($C498&gt;=Params!$C$32,$C498&lt;Params!$C$22)),$E$2,"")</f>
        <v/>
      </c>
      <c r="F498" s="4" t="str">
        <f>IF(AND($B498&gt;=Params!$F$33,$B498&lt;Params!$J$33,$C498&lt;Params!$F$22+((Params!$J$20-Params!$F$22)/(Params!$J$33-Params!$F$33))*($B498-Params!$F$33)),$F$2,"")</f>
        <v>Basaltic Andesite</v>
      </c>
      <c r="G498" s="4" t="str">
        <f>IF(AND($B498&gt;=Params!$J$33,$B498&lt;Params!$N$33,$C498&lt;Params!$J$20+((Params!$N$18-Params!$J$20)/(Params!$N$33-Params!$J$33))*($B498-Params!$J$33)),$G$2,"")</f>
        <v/>
      </c>
      <c r="H498" s="4" t="str">
        <f>IF(AND($B498&gt;=Params!$N$33,$C498&lt;Params!$N$18+((Params!$Q$16-Params!$N$18)/(Params!$Q$33-Params!$N$33))*($B498-Params!$N$33),C$3&lt;Params!$Q$16+((Params!$S$32-Params!$Q$16)/(Params!$S$33-Params!$Q$33))*($B498-Params!$Q$33)),$H$2,"")</f>
        <v/>
      </c>
      <c r="I498" s="12" t="str">
        <f>IF(AND($B498&gt;=Params!$Q$33,$C498&gt;=Params!$Q$16+((Params!$S$32-Params!$Q$16)/(Params!$S$33-Params!$Q$33))*($B498-Params!$Q$33)),$I$2,"")</f>
        <v/>
      </c>
      <c r="J498" s="1" t="str">
        <f>IF(AND($C498&gt;=Params!$C$22,$C498&lt;Params!$C$22+((Params!$E$17-Params!$C$22)/(Params!$E$33-Params!$C$33))*($B498-Params!$C$33),$C498&lt;Params!$E$17+((Params!$F$22-Params!$E$17)/(Params!$F$33-Params!$E$33))*($B498-Params!$E$33)),$J$2,"")</f>
        <v/>
      </c>
      <c r="K498" s="1" t="str">
        <f>IF(AND($C498&gt;=Params!$E$17+((Params!$F$22-Params!$E$17)/(Params!$F$33-Params!$E$33))*($B498-Params!$E$33),$C498&gt;=Params!$F$22+((Params!$J$20-Params!$F$22)/(Params!$J$33-Params!$F$33))*($B498-Params!$F$33),$C498&lt;Params!$E$17+((Params!$H$13-Params!$E$17)/(Params!$H$33-Params!$E$33))*($B498-Params!$E$33),$C498&lt;Params!$H$13+((Params!$J$20-Params!$H$13)/(Params!$J$33-Params!$H$33))*($B498-Params!$H$33)),$K$2,"")</f>
        <v/>
      </c>
      <c r="L498" s="1" t="str">
        <f>IF(AND($C498&gt;=Params!$H$13+((Params!$J$20-Params!$H$13)/(Params!$J$33-Params!$H$33))*($B498-Params!$H$33),$C498&gt;=Params!$J$20+((Params!$N$18-Params!$J$20)/(Params!$N$33-Params!$J$33))*($B498-Params!$J$33),$C498&lt;Params!$H$13+((Params!$K$9-Params!$H$13)/(Params!$K$33-Params!$H$33))*($B498-Params!$H$33),$C498&lt;Params!$K$9+((Params!$N$18-Params!$K$9)/(Params!$N$33-Params!$K$33))*($B498-Params!$K$33)),$L$2,"")</f>
        <v/>
      </c>
      <c r="M498" s="2" t="str">
        <f>IF(AND($C498&gt;=Params!$K$9+((Params!$N$18-Params!$K$9)/(Params!$N$33-Params!$K$33))*($B498-Params!$K$33),$C498&gt;=Params!$N$18+((Params!$Q$16-Params!$N$18)/(Params!$Q$33-Params!$N528))*($B498-Params!$Q$33),$C498&lt;Params!$K$9+((Params!$L$5-Params!$K$9)/(Params!$L$33-Params!$K$33))*($B498-Params!$K$33),$C498&lt;Params!$L$5+((Params!$Q$4-Params!$L$5)/(Params!$Q$33-Params!$L$33))*($B498-Params!$L$33),$B498&lt;Params!$Q$33),$M$2,"")</f>
        <v/>
      </c>
      <c r="N498" s="3" t="str">
        <f>IF(OR(AND($C498&gt;=Params!$A$26,$B498&gt;=Params!$A$33,$B498&lt;Params!$C$33,$C498&lt;Params!$A$18+((Params!$C$13-Params!$A$18)/(Params!$C$33-Params!$A$33))*($B498-Params!$A$33)),AND($B498&gt;=Params!$C$33,$C498&gt;Params!$C$22+((Params!$E$17-Params!$C$22)/(Params!$E$33-Params!$C$33))*($B498-Params!$C$33),$C498&lt;Params!$C$13+((Params!$E$17-Params!$C$13)/(Params!$E$33-Params!$C$33))*($B498-Params!$C$33))),$N$2,"")</f>
        <v/>
      </c>
      <c r="O498" s="1" t="str">
        <f>IF(AND($C498&gt;=Params!$C$13+((Params!$E$17-Params!$C$13)/(Params!$E$33-Params!$C$33))*($B498-Params!$C$33),$C498&gt;=Params!$E$17+((Params!$H$13-Params!$E$17)/(Params!$H$33-Params!$E$33))*($B498-Params!$E$33),$C498&lt;Params!$C$13+((Params!$D$9-Params!$C$13)/(Params!$D$33-Params!$C$33))*($B498-Params!$C$33),$C498&lt;Params!$D$9+((Params!$H$13-Params!$D$9)/(Params!$H$33-Params!$D$33))*($B498-Params!$D$33)),$O$2,"")</f>
        <v/>
      </c>
      <c r="P498" s="1" t="str">
        <f>IF(AND($C498&gt;=Params!$D$9+((Params!$H$13-Params!$D$9)/(Params!$H$33-Params!$D$33))*($B498-Params!$D$33),$C498&gt;=Params!$H$13+((Params!$K$9-Params!$H$13)/(Params!$K$33-Params!$H$33))*($B498-Params!$H$33),$C498&lt;Params!$D$9+((Params!$G$4-Params!$D$9)/(Params!$G$33-Params!$D$33))*($B498-Params!$D$33),$C498&lt;Params!$G$4+((Params!$K$9-Params!$G$4)/(Params!$K$33-Params!$G$33))*($B498-Params!$G$33)),$P$2,"")</f>
        <v/>
      </c>
      <c r="Q498" s="1" t="str">
        <f>IF(AND($C498&gt;=Params!$G$4+((Params!$K$9-Params!$G$4)/(Params!$K$33-Params!$G$33))*($B498-Params!$G$33),$C498&gt;Params!$K$9+((Params!$L$5-Params!$K$9)/(Params!$L$33-Params!$K$33))*($B498-Params!$K$33),$C498&lt;Params!$G$4+((Params!$L$5-Params!$G$4)/(Params!$L$33-Params!$G$33))*($B498-Params!$G$33)),$Q$2,"")</f>
        <v/>
      </c>
      <c r="R498" s="2" t="str">
        <f>IF(AND(OR($B498&lt;Params!$A$33,AND($B498&gt;=Params!$A$33,$B498&lt;Params!$C$33,$C498&gt;=Params!$A$18+((Params!$C$13-Params!$A$18)/(Params!$C$33-Params!$A$33))*($B498-Params!$A$33)),AND($B498&gt;=Params!$C$33,$B498&lt;Params!$D$33,$C498&gt;=Params!$C$13+((Params!$D$9-Params!$C$13)/(Params!$D$33-Params!$C$33))*($B498-Params!$C$33)),AND($B498&gt;=Params!$D$33,$C498&gt;=Params!$D$9+((Params!$G$4-Params!$D$9)/(Params!$G$33-Params!$D$33))*($B498-Params!$D$33))),$C498&lt;Params!$G$4,$B498&gt;0,$C498&gt;0),$R$2,"")</f>
        <v/>
      </c>
      <c r="S498" s="18" t="str">
        <f t="shared" si="7"/>
        <v>Basaltic Andesite</v>
      </c>
      <c r="T498" s="14" t="str">
        <f>IF(AND($S498&lt;&gt;$J$2,$S498&lt;&gt;$K$2,$S498&lt;&gt;$L$2),"",
IF($S498=$J$2,IF(Data!$C498&gt;=Data!$D498+2,"Hawaiite","Potassic Trachybasalt"),
IF($S498=$K$2,IF(Data!$C498&gt;=Data!$D498+2,"Mugearite","Shoshonite"),
IF($S498=$L$2,(IF(Data!$C498&gt;=Data!$D498+2,"Benmoreite","Latite")),""))))</f>
        <v/>
      </c>
    </row>
    <row r="499" spans="1:20" x14ac:dyDescent="0.2">
      <c r="A499" s="16" t="str">
        <f>Data!$A499</f>
        <v>Jakobsson 1997</v>
      </c>
      <c r="B499" s="27">
        <f>Data!$B499</f>
        <v>54.55</v>
      </c>
      <c r="C499" s="28">
        <f>Data!$C499+Data!$D499</f>
        <v>5.23</v>
      </c>
      <c r="D499" s="1" t="str">
        <f>IF(AND(AND($B499&gt;=Params!$A$33,$B499&lt;Params!$C$33),AND($C499&gt;=Params!$A$32,$C499&lt;Params!$A$26)),$D$2,"")</f>
        <v/>
      </c>
      <c r="E499" s="1" t="str">
        <f>IF(AND(AND($B499&gt;=Params!$C$33,$B499&lt;Params!$F$33),AND($C499&gt;=Params!$C$32,$C499&lt;Params!$C$22)),$E$2,"")</f>
        <v/>
      </c>
      <c r="F499" s="4" t="str">
        <f>IF(AND($B499&gt;=Params!$F$33,$B499&lt;Params!$J$33,$C499&lt;Params!$F$22+((Params!$J$20-Params!$F$22)/(Params!$J$33-Params!$F$33))*($B499-Params!$F$33)),$F$2,"")</f>
        <v>Basaltic Andesite</v>
      </c>
      <c r="G499" s="4" t="str">
        <f>IF(AND($B499&gt;=Params!$J$33,$B499&lt;Params!$N$33,$C499&lt;Params!$J$20+((Params!$N$18-Params!$J$20)/(Params!$N$33-Params!$J$33))*($B499-Params!$J$33)),$G$2,"")</f>
        <v/>
      </c>
      <c r="H499" s="4" t="str">
        <f>IF(AND($B499&gt;=Params!$N$33,$C499&lt;Params!$N$18+((Params!$Q$16-Params!$N$18)/(Params!$Q$33-Params!$N$33))*($B499-Params!$N$33),C$3&lt;Params!$Q$16+((Params!$S$32-Params!$Q$16)/(Params!$S$33-Params!$Q$33))*($B499-Params!$Q$33)),$H$2,"")</f>
        <v/>
      </c>
      <c r="I499" s="12" t="str">
        <f>IF(AND($B499&gt;=Params!$Q$33,$C499&gt;=Params!$Q$16+((Params!$S$32-Params!$Q$16)/(Params!$S$33-Params!$Q$33))*($B499-Params!$Q$33)),$I$2,"")</f>
        <v/>
      </c>
      <c r="J499" s="1" t="str">
        <f>IF(AND($C499&gt;=Params!$C$22,$C499&lt;Params!$C$22+((Params!$E$17-Params!$C$22)/(Params!$E$33-Params!$C$33))*($B499-Params!$C$33),$C499&lt;Params!$E$17+((Params!$F$22-Params!$E$17)/(Params!$F$33-Params!$E$33))*($B499-Params!$E$33)),$J$2,"")</f>
        <v/>
      </c>
      <c r="K499" s="1" t="str">
        <f>IF(AND($C499&gt;=Params!$E$17+((Params!$F$22-Params!$E$17)/(Params!$F$33-Params!$E$33))*($B499-Params!$E$33),$C499&gt;=Params!$F$22+((Params!$J$20-Params!$F$22)/(Params!$J$33-Params!$F$33))*($B499-Params!$F$33),$C499&lt;Params!$E$17+((Params!$H$13-Params!$E$17)/(Params!$H$33-Params!$E$33))*($B499-Params!$E$33),$C499&lt;Params!$H$13+((Params!$J$20-Params!$H$13)/(Params!$J$33-Params!$H$33))*($B499-Params!$H$33)),$K$2,"")</f>
        <v/>
      </c>
      <c r="L499" s="1" t="str">
        <f>IF(AND($C499&gt;=Params!$H$13+((Params!$J$20-Params!$H$13)/(Params!$J$33-Params!$H$33))*($B499-Params!$H$33),$C499&gt;=Params!$J$20+((Params!$N$18-Params!$J$20)/(Params!$N$33-Params!$J$33))*($B499-Params!$J$33),$C499&lt;Params!$H$13+((Params!$K$9-Params!$H$13)/(Params!$K$33-Params!$H$33))*($B499-Params!$H$33),$C499&lt;Params!$K$9+((Params!$N$18-Params!$K$9)/(Params!$N$33-Params!$K$33))*($B499-Params!$K$33)),$L$2,"")</f>
        <v/>
      </c>
      <c r="M499" s="2" t="str">
        <f>IF(AND($C499&gt;=Params!$K$9+((Params!$N$18-Params!$K$9)/(Params!$N$33-Params!$K$33))*($B499-Params!$K$33),$C499&gt;=Params!$N$18+((Params!$Q$16-Params!$N$18)/(Params!$Q$33-Params!$N529))*($B499-Params!$Q$33),$C499&lt;Params!$K$9+((Params!$L$5-Params!$K$9)/(Params!$L$33-Params!$K$33))*($B499-Params!$K$33),$C499&lt;Params!$L$5+((Params!$Q$4-Params!$L$5)/(Params!$Q$33-Params!$L$33))*($B499-Params!$L$33),$B499&lt;Params!$Q$33),$M$2,"")</f>
        <v/>
      </c>
      <c r="N499" s="3" t="str">
        <f>IF(OR(AND($C499&gt;=Params!$A$26,$B499&gt;=Params!$A$33,$B499&lt;Params!$C$33,$C499&lt;Params!$A$18+((Params!$C$13-Params!$A$18)/(Params!$C$33-Params!$A$33))*($B499-Params!$A$33)),AND($B499&gt;=Params!$C$33,$C499&gt;Params!$C$22+((Params!$E$17-Params!$C$22)/(Params!$E$33-Params!$C$33))*($B499-Params!$C$33),$C499&lt;Params!$C$13+((Params!$E$17-Params!$C$13)/(Params!$E$33-Params!$C$33))*($B499-Params!$C$33))),$N$2,"")</f>
        <v/>
      </c>
      <c r="O499" s="1" t="str">
        <f>IF(AND($C499&gt;=Params!$C$13+((Params!$E$17-Params!$C$13)/(Params!$E$33-Params!$C$33))*($B499-Params!$C$33),$C499&gt;=Params!$E$17+((Params!$H$13-Params!$E$17)/(Params!$H$33-Params!$E$33))*($B499-Params!$E$33),$C499&lt;Params!$C$13+((Params!$D$9-Params!$C$13)/(Params!$D$33-Params!$C$33))*($B499-Params!$C$33),$C499&lt;Params!$D$9+((Params!$H$13-Params!$D$9)/(Params!$H$33-Params!$D$33))*($B499-Params!$D$33)),$O$2,"")</f>
        <v/>
      </c>
      <c r="P499" s="1" t="str">
        <f>IF(AND($C499&gt;=Params!$D$9+((Params!$H$13-Params!$D$9)/(Params!$H$33-Params!$D$33))*($B499-Params!$D$33),$C499&gt;=Params!$H$13+((Params!$K$9-Params!$H$13)/(Params!$K$33-Params!$H$33))*($B499-Params!$H$33),$C499&lt;Params!$D$9+((Params!$G$4-Params!$D$9)/(Params!$G$33-Params!$D$33))*($B499-Params!$D$33),$C499&lt;Params!$G$4+((Params!$K$9-Params!$G$4)/(Params!$K$33-Params!$G$33))*($B499-Params!$G$33)),$P$2,"")</f>
        <v/>
      </c>
      <c r="Q499" s="1" t="str">
        <f>IF(AND($C499&gt;=Params!$G$4+((Params!$K$9-Params!$G$4)/(Params!$K$33-Params!$G$33))*($B499-Params!$G$33),$C499&gt;Params!$K$9+((Params!$L$5-Params!$K$9)/(Params!$L$33-Params!$K$33))*($B499-Params!$K$33),$C499&lt;Params!$G$4+((Params!$L$5-Params!$G$4)/(Params!$L$33-Params!$G$33))*($B499-Params!$G$33)),$Q$2,"")</f>
        <v/>
      </c>
      <c r="R499" s="2" t="str">
        <f>IF(AND(OR($B499&lt;Params!$A$33,AND($B499&gt;=Params!$A$33,$B499&lt;Params!$C$33,$C499&gt;=Params!$A$18+((Params!$C$13-Params!$A$18)/(Params!$C$33-Params!$A$33))*($B499-Params!$A$33)),AND($B499&gt;=Params!$C$33,$B499&lt;Params!$D$33,$C499&gt;=Params!$C$13+((Params!$D$9-Params!$C$13)/(Params!$D$33-Params!$C$33))*($B499-Params!$C$33)),AND($B499&gt;=Params!$D$33,$C499&gt;=Params!$D$9+((Params!$G$4-Params!$D$9)/(Params!$G$33-Params!$D$33))*($B499-Params!$D$33))),$C499&lt;Params!$G$4,$B499&gt;0,$C499&gt;0),$R$2,"")</f>
        <v/>
      </c>
      <c r="S499" s="18" t="str">
        <f t="shared" si="7"/>
        <v>Basaltic Andesite</v>
      </c>
      <c r="T499" s="14" t="str">
        <f>IF(AND($S499&lt;&gt;$J$2,$S499&lt;&gt;$K$2,$S499&lt;&gt;$L$2),"",
IF($S499=$J$2,IF(Data!$C499&gt;=Data!$D499+2,"Hawaiite","Potassic Trachybasalt"),
IF($S499=$K$2,IF(Data!$C499&gt;=Data!$D499+2,"Mugearite","Shoshonite"),
IF($S499=$L$2,(IF(Data!$C499&gt;=Data!$D499+2,"Benmoreite","Latite")),""))))</f>
        <v/>
      </c>
    </row>
    <row r="500" spans="1:20" x14ac:dyDescent="0.2">
      <c r="A500" s="16" t="str">
        <f>Data!$A500</f>
        <v>Jakobsson 1997</v>
      </c>
      <c r="B500" s="27">
        <f>Data!$B500</f>
        <v>54.55</v>
      </c>
      <c r="C500" s="28">
        <f>Data!$C500+Data!$D500</f>
        <v>5.23</v>
      </c>
      <c r="D500" s="1" t="str">
        <f>IF(AND(AND($B500&gt;=Params!$A$33,$B500&lt;Params!$C$33),AND($C500&gt;=Params!$A$32,$C500&lt;Params!$A$26)),$D$2,"")</f>
        <v/>
      </c>
      <c r="E500" s="1" t="str">
        <f>IF(AND(AND($B500&gt;=Params!$C$33,$B500&lt;Params!$F$33),AND($C500&gt;=Params!$C$32,$C500&lt;Params!$C$22)),$E$2,"")</f>
        <v/>
      </c>
      <c r="F500" s="4" t="str">
        <f>IF(AND($B500&gt;=Params!$F$33,$B500&lt;Params!$J$33,$C500&lt;Params!$F$22+((Params!$J$20-Params!$F$22)/(Params!$J$33-Params!$F$33))*($B500-Params!$F$33)),$F$2,"")</f>
        <v>Basaltic Andesite</v>
      </c>
      <c r="G500" s="4" t="str">
        <f>IF(AND($B500&gt;=Params!$J$33,$B500&lt;Params!$N$33,$C500&lt;Params!$J$20+((Params!$N$18-Params!$J$20)/(Params!$N$33-Params!$J$33))*($B500-Params!$J$33)),$G$2,"")</f>
        <v/>
      </c>
      <c r="H500" s="4" t="str">
        <f>IF(AND($B500&gt;=Params!$N$33,$C500&lt;Params!$N$18+((Params!$Q$16-Params!$N$18)/(Params!$Q$33-Params!$N$33))*($B500-Params!$N$33),C$3&lt;Params!$Q$16+((Params!$S$32-Params!$Q$16)/(Params!$S$33-Params!$Q$33))*($B500-Params!$Q$33)),$H$2,"")</f>
        <v/>
      </c>
      <c r="I500" s="12" t="str">
        <f>IF(AND($B500&gt;=Params!$Q$33,$C500&gt;=Params!$Q$16+((Params!$S$32-Params!$Q$16)/(Params!$S$33-Params!$Q$33))*($B500-Params!$Q$33)),$I$2,"")</f>
        <v/>
      </c>
      <c r="J500" s="1" t="str">
        <f>IF(AND($C500&gt;=Params!$C$22,$C500&lt;Params!$C$22+((Params!$E$17-Params!$C$22)/(Params!$E$33-Params!$C$33))*($B500-Params!$C$33),$C500&lt;Params!$E$17+((Params!$F$22-Params!$E$17)/(Params!$F$33-Params!$E$33))*($B500-Params!$E$33)),$J$2,"")</f>
        <v/>
      </c>
      <c r="K500" s="1" t="str">
        <f>IF(AND($C500&gt;=Params!$E$17+((Params!$F$22-Params!$E$17)/(Params!$F$33-Params!$E$33))*($B500-Params!$E$33),$C500&gt;=Params!$F$22+((Params!$J$20-Params!$F$22)/(Params!$J$33-Params!$F$33))*($B500-Params!$F$33),$C500&lt;Params!$E$17+((Params!$H$13-Params!$E$17)/(Params!$H$33-Params!$E$33))*($B500-Params!$E$33),$C500&lt;Params!$H$13+((Params!$J$20-Params!$H$13)/(Params!$J$33-Params!$H$33))*($B500-Params!$H$33)),$K$2,"")</f>
        <v/>
      </c>
      <c r="L500" s="1" t="str">
        <f>IF(AND($C500&gt;=Params!$H$13+((Params!$J$20-Params!$H$13)/(Params!$J$33-Params!$H$33))*($B500-Params!$H$33),$C500&gt;=Params!$J$20+((Params!$N$18-Params!$J$20)/(Params!$N$33-Params!$J$33))*($B500-Params!$J$33),$C500&lt;Params!$H$13+((Params!$K$9-Params!$H$13)/(Params!$K$33-Params!$H$33))*($B500-Params!$H$33),$C500&lt;Params!$K$9+((Params!$N$18-Params!$K$9)/(Params!$N$33-Params!$K$33))*($B500-Params!$K$33)),$L$2,"")</f>
        <v/>
      </c>
      <c r="M500" s="2" t="str">
        <f>IF(AND($C500&gt;=Params!$K$9+((Params!$N$18-Params!$K$9)/(Params!$N$33-Params!$K$33))*($B500-Params!$K$33),$C500&gt;=Params!$N$18+((Params!$Q$16-Params!$N$18)/(Params!$Q$33-Params!$N530))*($B500-Params!$Q$33),$C500&lt;Params!$K$9+((Params!$L$5-Params!$K$9)/(Params!$L$33-Params!$K$33))*($B500-Params!$K$33),$C500&lt;Params!$L$5+((Params!$Q$4-Params!$L$5)/(Params!$Q$33-Params!$L$33))*($B500-Params!$L$33),$B500&lt;Params!$Q$33),$M$2,"")</f>
        <v/>
      </c>
      <c r="N500" s="3" t="str">
        <f>IF(OR(AND($C500&gt;=Params!$A$26,$B500&gt;=Params!$A$33,$B500&lt;Params!$C$33,$C500&lt;Params!$A$18+((Params!$C$13-Params!$A$18)/(Params!$C$33-Params!$A$33))*($B500-Params!$A$33)),AND($B500&gt;=Params!$C$33,$C500&gt;Params!$C$22+((Params!$E$17-Params!$C$22)/(Params!$E$33-Params!$C$33))*($B500-Params!$C$33),$C500&lt;Params!$C$13+((Params!$E$17-Params!$C$13)/(Params!$E$33-Params!$C$33))*($B500-Params!$C$33))),$N$2,"")</f>
        <v/>
      </c>
      <c r="O500" s="1" t="str">
        <f>IF(AND($C500&gt;=Params!$C$13+((Params!$E$17-Params!$C$13)/(Params!$E$33-Params!$C$33))*($B500-Params!$C$33),$C500&gt;=Params!$E$17+((Params!$H$13-Params!$E$17)/(Params!$H$33-Params!$E$33))*($B500-Params!$E$33),$C500&lt;Params!$C$13+((Params!$D$9-Params!$C$13)/(Params!$D$33-Params!$C$33))*($B500-Params!$C$33),$C500&lt;Params!$D$9+((Params!$H$13-Params!$D$9)/(Params!$H$33-Params!$D$33))*($B500-Params!$D$33)),$O$2,"")</f>
        <v/>
      </c>
      <c r="P500" s="1" t="str">
        <f>IF(AND($C500&gt;=Params!$D$9+((Params!$H$13-Params!$D$9)/(Params!$H$33-Params!$D$33))*($B500-Params!$D$33),$C500&gt;=Params!$H$13+((Params!$K$9-Params!$H$13)/(Params!$K$33-Params!$H$33))*($B500-Params!$H$33),$C500&lt;Params!$D$9+((Params!$G$4-Params!$D$9)/(Params!$G$33-Params!$D$33))*($B500-Params!$D$33),$C500&lt;Params!$G$4+((Params!$K$9-Params!$G$4)/(Params!$K$33-Params!$G$33))*($B500-Params!$G$33)),$P$2,"")</f>
        <v/>
      </c>
      <c r="Q500" s="1" t="str">
        <f>IF(AND($C500&gt;=Params!$G$4+((Params!$K$9-Params!$G$4)/(Params!$K$33-Params!$G$33))*($B500-Params!$G$33),$C500&gt;Params!$K$9+((Params!$L$5-Params!$K$9)/(Params!$L$33-Params!$K$33))*($B500-Params!$K$33),$C500&lt;Params!$G$4+((Params!$L$5-Params!$G$4)/(Params!$L$33-Params!$G$33))*($B500-Params!$G$33)),$Q$2,"")</f>
        <v/>
      </c>
      <c r="R500" s="2" t="str">
        <f>IF(AND(OR($B500&lt;Params!$A$33,AND($B500&gt;=Params!$A$33,$B500&lt;Params!$C$33,$C500&gt;=Params!$A$18+((Params!$C$13-Params!$A$18)/(Params!$C$33-Params!$A$33))*($B500-Params!$A$33)),AND($B500&gt;=Params!$C$33,$B500&lt;Params!$D$33,$C500&gt;=Params!$C$13+((Params!$D$9-Params!$C$13)/(Params!$D$33-Params!$C$33))*($B500-Params!$C$33)),AND($B500&gt;=Params!$D$33,$C500&gt;=Params!$D$9+((Params!$G$4-Params!$D$9)/(Params!$G$33-Params!$D$33))*($B500-Params!$D$33))),$C500&lt;Params!$G$4,$B500&gt;0,$C500&gt;0),$R$2,"")</f>
        <v/>
      </c>
      <c r="S500" s="18" t="str">
        <f t="shared" si="7"/>
        <v>Basaltic Andesite</v>
      </c>
      <c r="T500" s="14" t="str">
        <f>IF(AND($S500&lt;&gt;$J$2,$S500&lt;&gt;$K$2,$S500&lt;&gt;$L$2),"",
IF($S500=$J$2,IF(Data!$C500&gt;=Data!$D500+2,"Hawaiite","Potassic Trachybasalt"),
IF($S500=$K$2,IF(Data!$C500&gt;=Data!$D500+2,"Mugearite","Shoshonite"),
IF($S500=$L$2,(IF(Data!$C500&gt;=Data!$D500+2,"Benmoreite","Latite")),""))))</f>
        <v/>
      </c>
    </row>
    <row r="501" spans="1:20" x14ac:dyDescent="0.2">
      <c r="A501" s="16" t="str">
        <f>Data!$A501</f>
        <v>Ab27An29Di44</v>
      </c>
      <c r="B501" s="27">
        <f>Data!$B501</f>
        <v>54.555521997382463</v>
      </c>
      <c r="C501" s="28">
        <f>Data!$C501+Data!$D501</f>
        <v>3.0504379341588646</v>
      </c>
      <c r="D501" s="1" t="str">
        <f>IF(AND(AND($B501&gt;=Params!$A$33,$B501&lt;Params!$C$33),AND($C501&gt;=Params!$A$32,$C501&lt;Params!$A$26)),$D$2,"")</f>
        <v/>
      </c>
      <c r="E501" s="1" t="str">
        <f>IF(AND(AND($B501&gt;=Params!$C$33,$B501&lt;Params!$F$33),AND($C501&gt;=Params!$C$32,$C501&lt;Params!$C$22)),$E$2,"")</f>
        <v/>
      </c>
      <c r="F501" s="4" t="str">
        <f>IF(AND($B501&gt;=Params!$F$33,$B501&lt;Params!$J$33,$C501&lt;Params!$F$22+((Params!$J$20-Params!$F$22)/(Params!$J$33-Params!$F$33))*($B501-Params!$F$33)),$F$2,"")</f>
        <v>Basaltic Andesite</v>
      </c>
      <c r="G501" s="4" t="str">
        <f>IF(AND($B501&gt;=Params!$J$33,$B501&lt;Params!$N$33,$C501&lt;Params!$J$20+((Params!$N$18-Params!$J$20)/(Params!$N$33-Params!$J$33))*($B501-Params!$J$33)),$G$2,"")</f>
        <v/>
      </c>
      <c r="H501" s="4" t="str">
        <f>IF(AND($B501&gt;=Params!$N$33,$C501&lt;Params!$N$18+((Params!$Q$16-Params!$N$18)/(Params!$Q$33-Params!$N$33))*($B501-Params!$N$33),C$3&lt;Params!$Q$16+((Params!$S$32-Params!$Q$16)/(Params!$S$33-Params!$Q$33))*($B501-Params!$Q$33)),$H$2,"")</f>
        <v/>
      </c>
      <c r="I501" s="12" t="str">
        <f>IF(AND($B501&gt;=Params!$Q$33,$C501&gt;=Params!$Q$16+((Params!$S$32-Params!$Q$16)/(Params!$S$33-Params!$Q$33))*($B501-Params!$Q$33)),$I$2,"")</f>
        <v/>
      </c>
      <c r="J501" s="1" t="str">
        <f>IF(AND($C501&gt;=Params!$C$22,$C501&lt;Params!$C$22+((Params!$E$17-Params!$C$22)/(Params!$E$33-Params!$C$33))*($B501-Params!$C$33),$C501&lt;Params!$E$17+((Params!$F$22-Params!$E$17)/(Params!$F$33-Params!$E$33))*($B501-Params!$E$33)),$J$2,"")</f>
        <v/>
      </c>
      <c r="K501" s="1" t="str">
        <f>IF(AND($C501&gt;=Params!$E$17+((Params!$F$22-Params!$E$17)/(Params!$F$33-Params!$E$33))*($B501-Params!$E$33),$C501&gt;=Params!$F$22+((Params!$J$20-Params!$F$22)/(Params!$J$33-Params!$F$33))*($B501-Params!$F$33),$C501&lt;Params!$E$17+((Params!$H$13-Params!$E$17)/(Params!$H$33-Params!$E$33))*($B501-Params!$E$33),$C501&lt;Params!$H$13+((Params!$J$20-Params!$H$13)/(Params!$J$33-Params!$H$33))*($B501-Params!$H$33)),$K$2,"")</f>
        <v/>
      </c>
      <c r="L501" s="1" t="str">
        <f>IF(AND($C501&gt;=Params!$H$13+((Params!$J$20-Params!$H$13)/(Params!$J$33-Params!$H$33))*($B501-Params!$H$33),$C501&gt;=Params!$J$20+((Params!$N$18-Params!$J$20)/(Params!$N$33-Params!$J$33))*($B501-Params!$J$33),$C501&lt;Params!$H$13+((Params!$K$9-Params!$H$13)/(Params!$K$33-Params!$H$33))*($B501-Params!$H$33),$C501&lt;Params!$K$9+((Params!$N$18-Params!$K$9)/(Params!$N$33-Params!$K$33))*($B501-Params!$K$33)),$L$2,"")</f>
        <v/>
      </c>
      <c r="M501" s="2" t="str">
        <f>IF(AND($C501&gt;=Params!$K$9+((Params!$N$18-Params!$K$9)/(Params!$N$33-Params!$K$33))*($B501-Params!$K$33),$C501&gt;=Params!$N$18+((Params!$Q$16-Params!$N$18)/(Params!$Q$33-Params!$N531))*($B501-Params!$Q$33),$C501&lt;Params!$K$9+((Params!$L$5-Params!$K$9)/(Params!$L$33-Params!$K$33))*($B501-Params!$K$33),$C501&lt;Params!$L$5+((Params!$Q$4-Params!$L$5)/(Params!$Q$33-Params!$L$33))*($B501-Params!$L$33),$B501&lt;Params!$Q$33),$M$2,"")</f>
        <v/>
      </c>
      <c r="N501" s="3" t="str">
        <f>IF(OR(AND($C501&gt;=Params!$A$26,$B501&gt;=Params!$A$33,$B501&lt;Params!$C$33,$C501&lt;Params!$A$18+((Params!$C$13-Params!$A$18)/(Params!$C$33-Params!$A$33))*($B501-Params!$A$33)),AND($B501&gt;=Params!$C$33,$C501&gt;Params!$C$22+((Params!$E$17-Params!$C$22)/(Params!$E$33-Params!$C$33))*($B501-Params!$C$33),$C501&lt;Params!$C$13+((Params!$E$17-Params!$C$13)/(Params!$E$33-Params!$C$33))*($B501-Params!$C$33))),$N$2,"")</f>
        <v/>
      </c>
      <c r="O501" s="1" t="str">
        <f>IF(AND($C501&gt;=Params!$C$13+((Params!$E$17-Params!$C$13)/(Params!$E$33-Params!$C$33))*($B501-Params!$C$33),$C501&gt;=Params!$E$17+((Params!$H$13-Params!$E$17)/(Params!$H$33-Params!$E$33))*($B501-Params!$E$33),$C501&lt;Params!$C$13+((Params!$D$9-Params!$C$13)/(Params!$D$33-Params!$C$33))*($B501-Params!$C$33),$C501&lt;Params!$D$9+((Params!$H$13-Params!$D$9)/(Params!$H$33-Params!$D$33))*($B501-Params!$D$33)),$O$2,"")</f>
        <v/>
      </c>
      <c r="P501" s="1" t="str">
        <f>IF(AND($C501&gt;=Params!$D$9+((Params!$H$13-Params!$D$9)/(Params!$H$33-Params!$D$33))*($B501-Params!$D$33),$C501&gt;=Params!$H$13+((Params!$K$9-Params!$H$13)/(Params!$K$33-Params!$H$33))*($B501-Params!$H$33),$C501&lt;Params!$D$9+((Params!$G$4-Params!$D$9)/(Params!$G$33-Params!$D$33))*($B501-Params!$D$33),$C501&lt;Params!$G$4+((Params!$K$9-Params!$G$4)/(Params!$K$33-Params!$G$33))*($B501-Params!$G$33)),$P$2,"")</f>
        <v/>
      </c>
      <c r="Q501" s="1" t="str">
        <f>IF(AND($C501&gt;=Params!$G$4+((Params!$K$9-Params!$G$4)/(Params!$K$33-Params!$G$33))*($B501-Params!$G$33),$C501&gt;Params!$K$9+((Params!$L$5-Params!$K$9)/(Params!$L$33-Params!$K$33))*($B501-Params!$K$33),$C501&lt;Params!$G$4+((Params!$L$5-Params!$G$4)/(Params!$L$33-Params!$G$33))*($B501-Params!$G$33)),$Q$2,"")</f>
        <v/>
      </c>
      <c r="R501" s="2" t="str">
        <f>IF(AND(OR($B501&lt;Params!$A$33,AND($B501&gt;=Params!$A$33,$B501&lt;Params!$C$33,$C501&gt;=Params!$A$18+((Params!$C$13-Params!$A$18)/(Params!$C$33-Params!$A$33))*($B501-Params!$A$33)),AND($B501&gt;=Params!$C$33,$B501&lt;Params!$D$33,$C501&gt;=Params!$C$13+((Params!$D$9-Params!$C$13)/(Params!$D$33-Params!$C$33))*($B501-Params!$C$33)),AND($B501&gt;=Params!$D$33,$C501&gt;=Params!$D$9+((Params!$G$4-Params!$D$9)/(Params!$G$33-Params!$D$33))*($B501-Params!$D$33))),$C501&lt;Params!$G$4,$B501&gt;0,$C501&gt;0),$R$2,"")</f>
        <v/>
      </c>
      <c r="S501" s="18" t="str">
        <f t="shared" si="7"/>
        <v>Basaltic Andesite</v>
      </c>
      <c r="T501" s="14" t="str">
        <f>IF(AND($S501&lt;&gt;$J$2,$S501&lt;&gt;$K$2,$S501&lt;&gt;$L$2),"",
IF($S501=$J$2,IF(Data!$C501&gt;=Data!$D501+2,"Hawaiite","Potassic Trachybasalt"),
IF($S501=$K$2,IF(Data!$C501&gt;=Data!$D501+2,"Mugearite","Shoshonite"),
IF($S501=$L$2,(IF(Data!$C501&gt;=Data!$D501+2,"Benmoreite","Latite")),""))))</f>
        <v/>
      </c>
    </row>
    <row r="502" spans="1:20" x14ac:dyDescent="0.2">
      <c r="A502" s="16" t="str">
        <f>Data!$A502</f>
        <v>Ab27An29Di44</v>
      </c>
      <c r="B502" s="27">
        <f>Data!$B502</f>
        <v>54.555521997382463</v>
      </c>
      <c r="C502" s="28">
        <f>Data!$C502+Data!$D502</f>
        <v>3.0504379341588646</v>
      </c>
      <c r="D502" s="1" t="str">
        <f>IF(AND(AND($B502&gt;=Params!$A$33,$B502&lt;Params!$C$33),AND($C502&gt;=Params!$A$32,$C502&lt;Params!$A$26)),$D$2,"")</f>
        <v/>
      </c>
      <c r="E502" s="1" t="str">
        <f>IF(AND(AND($B502&gt;=Params!$C$33,$B502&lt;Params!$F$33),AND($C502&gt;=Params!$C$32,$C502&lt;Params!$C$22)),$E$2,"")</f>
        <v/>
      </c>
      <c r="F502" s="4" t="str">
        <f>IF(AND($B502&gt;=Params!$F$33,$B502&lt;Params!$J$33,$C502&lt;Params!$F$22+((Params!$J$20-Params!$F$22)/(Params!$J$33-Params!$F$33))*($B502-Params!$F$33)),$F$2,"")</f>
        <v>Basaltic Andesite</v>
      </c>
      <c r="G502" s="4" t="str">
        <f>IF(AND($B502&gt;=Params!$J$33,$B502&lt;Params!$N$33,$C502&lt;Params!$J$20+((Params!$N$18-Params!$J$20)/(Params!$N$33-Params!$J$33))*($B502-Params!$J$33)),$G$2,"")</f>
        <v/>
      </c>
      <c r="H502" s="4" t="str">
        <f>IF(AND($B502&gt;=Params!$N$33,$C502&lt;Params!$N$18+((Params!$Q$16-Params!$N$18)/(Params!$Q$33-Params!$N$33))*($B502-Params!$N$33),C$3&lt;Params!$Q$16+((Params!$S$32-Params!$Q$16)/(Params!$S$33-Params!$Q$33))*($B502-Params!$Q$33)),$H$2,"")</f>
        <v/>
      </c>
      <c r="I502" s="12" t="str">
        <f>IF(AND($B502&gt;=Params!$Q$33,$C502&gt;=Params!$Q$16+((Params!$S$32-Params!$Q$16)/(Params!$S$33-Params!$Q$33))*($B502-Params!$Q$33)),$I$2,"")</f>
        <v/>
      </c>
      <c r="J502" s="1" t="str">
        <f>IF(AND($C502&gt;=Params!$C$22,$C502&lt;Params!$C$22+((Params!$E$17-Params!$C$22)/(Params!$E$33-Params!$C$33))*($B502-Params!$C$33),$C502&lt;Params!$E$17+((Params!$F$22-Params!$E$17)/(Params!$F$33-Params!$E$33))*($B502-Params!$E$33)),$J$2,"")</f>
        <v/>
      </c>
      <c r="K502" s="1" t="str">
        <f>IF(AND($C502&gt;=Params!$E$17+((Params!$F$22-Params!$E$17)/(Params!$F$33-Params!$E$33))*($B502-Params!$E$33),$C502&gt;=Params!$F$22+((Params!$J$20-Params!$F$22)/(Params!$J$33-Params!$F$33))*($B502-Params!$F$33),$C502&lt;Params!$E$17+((Params!$H$13-Params!$E$17)/(Params!$H$33-Params!$E$33))*($B502-Params!$E$33),$C502&lt;Params!$H$13+((Params!$J$20-Params!$H$13)/(Params!$J$33-Params!$H$33))*($B502-Params!$H$33)),$K$2,"")</f>
        <v/>
      </c>
      <c r="L502" s="1" t="str">
        <f>IF(AND($C502&gt;=Params!$H$13+((Params!$J$20-Params!$H$13)/(Params!$J$33-Params!$H$33))*($B502-Params!$H$33),$C502&gt;=Params!$J$20+((Params!$N$18-Params!$J$20)/(Params!$N$33-Params!$J$33))*($B502-Params!$J$33),$C502&lt;Params!$H$13+((Params!$K$9-Params!$H$13)/(Params!$K$33-Params!$H$33))*($B502-Params!$H$33),$C502&lt;Params!$K$9+((Params!$N$18-Params!$K$9)/(Params!$N$33-Params!$K$33))*($B502-Params!$K$33)),$L$2,"")</f>
        <v/>
      </c>
      <c r="M502" s="2" t="str">
        <f>IF(AND($C502&gt;=Params!$K$9+((Params!$N$18-Params!$K$9)/(Params!$N$33-Params!$K$33))*($B502-Params!$K$33),$C502&gt;=Params!$N$18+((Params!$Q$16-Params!$N$18)/(Params!$Q$33-Params!$N532))*($B502-Params!$Q$33),$C502&lt;Params!$K$9+((Params!$L$5-Params!$K$9)/(Params!$L$33-Params!$K$33))*($B502-Params!$K$33),$C502&lt;Params!$L$5+((Params!$Q$4-Params!$L$5)/(Params!$Q$33-Params!$L$33))*($B502-Params!$L$33),$B502&lt;Params!$Q$33),$M$2,"")</f>
        <v/>
      </c>
      <c r="N502" s="3" t="str">
        <f>IF(OR(AND($C502&gt;=Params!$A$26,$B502&gt;=Params!$A$33,$B502&lt;Params!$C$33,$C502&lt;Params!$A$18+((Params!$C$13-Params!$A$18)/(Params!$C$33-Params!$A$33))*($B502-Params!$A$33)),AND($B502&gt;=Params!$C$33,$C502&gt;Params!$C$22+((Params!$E$17-Params!$C$22)/(Params!$E$33-Params!$C$33))*($B502-Params!$C$33),$C502&lt;Params!$C$13+((Params!$E$17-Params!$C$13)/(Params!$E$33-Params!$C$33))*($B502-Params!$C$33))),$N$2,"")</f>
        <v/>
      </c>
      <c r="O502" s="1" t="str">
        <f>IF(AND($C502&gt;=Params!$C$13+((Params!$E$17-Params!$C$13)/(Params!$E$33-Params!$C$33))*($B502-Params!$C$33),$C502&gt;=Params!$E$17+((Params!$H$13-Params!$E$17)/(Params!$H$33-Params!$E$33))*($B502-Params!$E$33),$C502&lt;Params!$C$13+((Params!$D$9-Params!$C$13)/(Params!$D$33-Params!$C$33))*($B502-Params!$C$33),$C502&lt;Params!$D$9+((Params!$H$13-Params!$D$9)/(Params!$H$33-Params!$D$33))*($B502-Params!$D$33)),$O$2,"")</f>
        <v/>
      </c>
      <c r="P502" s="1" t="str">
        <f>IF(AND($C502&gt;=Params!$D$9+((Params!$H$13-Params!$D$9)/(Params!$H$33-Params!$D$33))*($B502-Params!$D$33),$C502&gt;=Params!$H$13+((Params!$K$9-Params!$H$13)/(Params!$K$33-Params!$H$33))*($B502-Params!$H$33),$C502&lt;Params!$D$9+((Params!$G$4-Params!$D$9)/(Params!$G$33-Params!$D$33))*($B502-Params!$D$33),$C502&lt;Params!$G$4+((Params!$K$9-Params!$G$4)/(Params!$K$33-Params!$G$33))*($B502-Params!$G$33)),$P$2,"")</f>
        <v/>
      </c>
      <c r="Q502" s="1" t="str">
        <f>IF(AND($C502&gt;=Params!$G$4+((Params!$K$9-Params!$G$4)/(Params!$K$33-Params!$G$33))*($B502-Params!$G$33),$C502&gt;Params!$K$9+((Params!$L$5-Params!$K$9)/(Params!$L$33-Params!$K$33))*($B502-Params!$K$33),$C502&lt;Params!$G$4+((Params!$L$5-Params!$G$4)/(Params!$L$33-Params!$G$33))*($B502-Params!$G$33)),$Q$2,"")</f>
        <v/>
      </c>
      <c r="R502" s="2" t="str">
        <f>IF(AND(OR($B502&lt;Params!$A$33,AND($B502&gt;=Params!$A$33,$B502&lt;Params!$C$33,$C502&gt;=Params!$A$18+((Params!$C$13-Params!$A$18)/(Params!$C$33-Params!$A$33))*($B502-Params!$A$33)),AND($B502&gt;=Params!$C$33,$B502&lt;Params!$D$33,$C502&gt;=Params!$C$13+((Params!$D$9-Params!$C$13)/(Params!$D$33-Params!$C$33))*($B502-Params!$C$33)),AND($B502&gt;=Params!$D$33,$C502&gt;=Params!$D$9+((Params!$G$4-Params!$D$9)/(Params!$G$33-Params!$D$33))*($B502-Params!$D$33))),$C502&lt;Params!$G$4,$B502&gt;0,$C502&gt;0),$R$2,"")</f>
        <v/>
      </c>
      <c r="S502" s="18" t="str">
        <f t="shared" si="7"/>
        <v>Basaltic Andesite</v>
      </c>
      <c r="T502" s="14" t="str">
        <f>IF(AND($S502&lt;&gt;$J$2,$S502&lt;&gt;$K$2,$S502&lt;&gt;$L$2),"",
IF($S502=$J$2,IF(Data!$C502&gt;=Data!$D502+2,"Hawaiite","Potassic Trachybasalt"),
IF($S502=$K$2,IF(Data!$C502&gt;=Data!$D502+2,"Mugearite","Shoshonite"),
IF($S502=$L$2,(IF(Data!$C502&gt;=Data!$D502+2,"Benmoreite","Latite")),""))))</f>
        <v/>
      </c>
    </row>
    <row r="503" spans="1:20" x14ac:dyDescent="0.2">
      <c r="A503" s="16" t="str">
        <f>Data!$A503</f>
        <v>Ab27An29Di44</v>
      </c>
      <c r="B503" s="27">
        <f>Data!$B503</f>
        <v>54.555521997382463</v>
      </c>
      <c r="C503" s="28">
        <f>Data!$C503+Data!$D503</f>
        <v>3.0504379341588646</v>
      </c>
      <c r="D503" s="1" t="str">
        <f>IF(AND(AND($B503&gt;=Params!$A$33,$B503&lt;Params!$C$33),AND($C503&gt;=Params!$A$32,$C503&lt;Params!$A$26)),$D$2,"")</f>
        <v/>
      </c>
      <c r="E503" s="1" t="str">
        <f>IF(AND(AND($B503&gt;=Params!$C$33,$B503&lt;Params!$F$33),AND($C503&gt;=Params!$C$32,$C503&lt;Params!$C$22)),$E$2,"")</f>
        <v/>
      </c>
      <c r="F503" s="4" t="str">
        <f>IF(AND($B503&gt;=Params!$F$33,$B503&lt;Params!$J$33,$C503&lt;Params!$F$22+((Params!$J$20-Params!$F$22)/(Params!$J$33-Params!$F$33))*($B503-Params!$F$33)),$F$2,"")</f>
        <v>Basaltic Andesite</v>
      </c>
      <c r="G503" s="4" t="str">
        <f>IF(AND($B503&gt;=Params!$J$33,$B503&lt;Params!$N$33,$C503&lt;Params!$J$20+((Params!$N$18-Params!$J$20)/(Params!$N$33-Params!$J$33))*($B503-Params!$J$33)),$G$2,"")</f>
        <v/>
      </c>
      <c r="H503" s="4" t="str">
        <f>IF(AND($B503&gt;=Params!$N$33,$C503&lt;Params!$N$18+((Params!$Q$16-Params!$N$18)/(Params!$Q$33-Params!$N$33))*($B503-Params!$N$33),C$3&lt;Params!$Q$16+((Params!$S$32-Params!$Q$16)/(Params!$S$33-Params!$Q$33))*($B503-Params!$Q$33)),$H$2,"")</f>
        <v/>
      </c>
      <c r="I503" s="12" t="str">
        <f>IF(AND($B503&gt;=Params!$Q$33,$C503&gt;=Params!$Q$16+((Params!$S$32-Params!$Q$16)/(Params!$S$33-Params!$Q$33))*($B503-Params!$Q$33)),$I$2,"")</f>
        <v/>
      </c>
      <c r="J503" s="1" t="str">
        <f>IF(AND($C503&gt;=Params!$C$22,$C503&lt;Params!$C$22+((Params!$E$17-Params!$C$22)/(Params!$E$33-Params!$C$33))*($B503-Params!$C$33),$C503&lt;Params!$E$17+((Params!$F$22-Params!$E$17)/(Params!$F$33-Params!$E$33))*($B503-Params!$E$33)),$J$2,"")</f>
        <v/>
      </c>
      <c r="K503" s="1" t="str">
        <f>IF(AND($C503&gt;=Params!$E$17+((Params!$F$22-Params!$E$17)/(Params!$F$33-Params!$E$33))*($B503-Params!$E$33),$C503&gt;=Params!$F$22+((Params!$J$20-Params!$F$22)/(Params!$J$33-Params!$F$33))*($B503-Params!$F$33),$C503&lt;Params!$E$17+((Params!$H$13-Params!$E$17)/(Params!$H$33-Params!$E$33))*($B503-Params!$E$33),$C503&lt;Params!$H$13+((Params!$J$20-Params!$H$13)/(Params!$J$33-Params!$H$33))*($B503-Params!$H$33)),$K$2,"")</f>
        <v/>
      </c>
      <c r="L503" s="1" t="str">
        <f>IF(AND($C503&gt;=Params!$H$13+((Params!$J$20-Params!$H$13)/(Params!$J$33-Params!$H$33))*($B503-Params!$H$33),$C503&gt;=Params!$J$20+((Params!$N$18-Params!$J$20)/(Params!$N$33-Params!$J$33))*($B503-Params!$J$33),$C503&lt;Params!$H$13+((Params!$K$9-Params!$H$13)/(Params!$K$33-Params!$H$33))*($B503-Params!$H$33),$C503&lt;Params!$K$9+((Params!$N$18-Params!$K$9)/(Params!$N$33-Params!$K$33))*($B503-Params!$K$33)),$L$2,"")</f>
        <v/>
      </c>
      <c r="M503" s="2" t="str">
        <f>IF(AND($C503&gt;=Params!$K$9+((Params!$N$18-Params!$K$9)/(Params!$N$33-Params!$K$33))*($B503-Params!$K$33),$C503&gt;=Params!$N$18+((Params!$Q$16-Params!$N$18)/(Params!$Q$33-Params!$N533))*($B503-Params!$Q$33),$C503&lt;Params!$K$9+((Params!$L$5-Params!$K$9)/(Params!$L$33-Params!$K$33))*($B503-Params!$K$33),$C503&lt;Params!$L$5+((Params!$Q$4-Params!$L$5)/(Params!$Q$33-Params!$L$33))*($B503-Params!$L$33),$B503&lt;Params!$Q$33),$M$2,"")</f>
        <v/>
      </c>
      <c r="N503" s="3" t="str">
        <f>IF(OR(AND($C503&gt;=Params!$A$26,$B503&gt;=Params!$A$33,$B503&lt;Params!$C$33,$C503&lt;Params!$A$18+((Params!$C$13-Params!$A$18)/(Params!$C$33-Params!$A$33))*($B503-Params!$A$33)),AND($B503&gt;=Params!$C$33,$C503&gt;Params!$C$22+((Params!$E$17-Params!$C$22)/(Params!$E$33-Params!$C$33))*($B503-Params!$C$33),$C503&lt;Params!$C$13+((Params!$E$17-Params!$C$13)/(Params!$E$33-Params!$C$33))*($B503-Params!$C$33))),$N$2,"")</f>
        <v/>
      </c>
      <c r="O503" s="1" t="str">
        <f>IF(AND($C503&gt;=Params!$C$13+((Params!$E$17-Params!$C$13)/(Params!$E$33-Params!$C$33))*($B503-Params!$C$33),$C503&gt;=Params!$E$17+((Params!$H$13-Params!$E$17)/(Params!$H$33-Params!$E$33))*($B503-Params!$E$33),$C503&lt;Params!$C$13+((Params!$D$9-Params!$C$13)/(Params!$D$33-Params!$C$33))*($B503-Params!$C$33),$C503&lt;Params!$D$9+((Params!$H$13-Params!$D$9)/(Params!$H$33-Params!$D$33))*($B503-Params!$D$33)),$O$2,"")</f>
        <v/>
      </c>
      <c r="P503" s="1" t="str">
        <f>IF(AND($C503&gt;=Params!$D$9+((Params!$H$13-Params!$D$9)/(Params!$H$33-Params!$D$33))*($B503-Params!$D$33),$C503&gt;=Params!$H$13+((Params!$K$9-Params!$H$13)/(Params!$K$33-Params!$H$33))*($B503-Params!$H$33),$C503&lt;Params!$D$9+((Params!$G$4-Params!$D$9)/(Params!$G$33-Params!$D$33))*($B503-Params!$D$33),$C503&lt;Params!$G$4+((Params!$K$9-Params!$G$4)/(Params!$K$33-Params!$G$33))*($B503-Params!$G$33)),$P$2,"")</f>
        <v/>
      </c>
      <c r="Q503" s="1" t="str">
        <f>IF(AND($C503&gt;=Params!$G$4+((Params!$K$9-Params!$G$4)/(Params!$K$33-Params!$G$33))*($B503-Params!$G$33),$C503&gt;Params!$K$9+((Params!$L$5-Params!$K$9)/(Params!$L$33-Params!$K$33))*($B503-Params!$K$33),$C503&lt;Params!$G$4+((Params!$L$5-Params!$G$4)/(Params!$L$33-Params!$G$33))*($B503-Params!$G$33)),$Q$2,"")</f>
        <v/>
      </c>
      <c r="R503" s="2" t="str">
        <f>IF(AND(OR($B503&lt;Params!$A$33,AND($B503&gt;=Params!$A$33,$B503&lt;Params!$C$33,$C503&gt;=Params!$A$18+((Params!$C$13-Params!$A$18)/(Params!$C$33-Params!$A$33))*($B503-Params!$A$33)),AND($B503&gt;=Params!$C$33,$B503&lt;Params!$D$33,$C503&gt;=Params!$C$13+((Params!$D$9-Params!$C$13)/(Params!$D$33-Params!$C$33))*($B503-Params!$C$33)),AND($B503&gt;=Params!$D$33,$C503&gt;=Params!$D$9+((Params!$G$4-Params!$D$9)/(Params!$G$33-Params!$D$33))*($B503-Params!$D$33))),$C503&lt;Params!$G$4,$B503&gt;0,$C503&gt;0),$R$2,"")</f>
        <v/>
      </c>
      <c r="S503" s="18" t="str">
        <f t="shared" si="7"/>
        <v>Basaltic Andesite</v>
      </c>
      <c r="T503" s="14" t="str">
        <f>IF(AND($S503&lt;&gt;$J$2,$S503&lt;&gt;$K$2,$S503&lt;&gt;$L$2),"",
IF($S503=$J$2,IF(Data!$C503&gt;=Data!$D503+2,"Hawaiite","Potassic Trachybasalt"),
IF($S503=$K$2,IF(Data!$C503&gt;=Data!$D503+2,"Mugearite","Shoshonite"),
IF($S503=$L$2,(IF(Data!$C503&gt;=Data!$D503+2,"Benmoreite","Latite")),""))))</f>
        <v/>
      </c>
    </row>
    <row r="504" spans="1:20" x14ac:dyDescent="0.2">
      <c r="A504" s="16" t="str">
        <f>Data!$A504</f>
        <v>Iacono-Marziano H2O-CO2</v>
      </c>
      <c r="B504" s="27">
        <f>Data!$B504</f>
        <v>54.6694228682763</v>
      </c>
      <c r="C504" s="28">
        <f>Data!$C504+Data!$D504</f>
        <v>8.7547840715654353</v>
      </c>
      <c r="D504" s="1" t="str">
        <f>IF(AND(AND($B504&gt;=Params!$A$33,$B504&lt;Params!$C$33),AND($C504&gt;=Params!$A$32,$C504&lt;Params!$A$26)),$D$2,"")</f>
        <v/>
      </c>
      <c r="E504" s="1" t="str">
        <f>IF(AND(AND($B504&gt;=Params!$C$33,$B504&lt;Params!$F$33),AND($C504&gt;=Params!$C$32,$C504&lt;Params!$C$22)),$E$2,"")</f>
        <v/>
      </c>
      <c r="F504" s="4" t="str">
        <f>IF(AND($B504&gt;=Params!$F$33,$B504&lt;Params!$J$33,$C504&lt;Params!$F$22+((Params!$J$20-Params!$F$22)/(Params!$J$33-Params!$F$33))*($B504-Params!$F$33)),$F$2,"")</f>
        <v/>
      </c>
      <c r="G504" s="4" t="str">
        <f>IF(AND($B504&gt;=Params!$J$33,$B504&lt;Params!$N$33,$C504&lt;Params!$J$20+((Params!$N$18-Params!$J$20)/(Params!$N$33-Params!$J$33))*($B504-Params!$J$33)),$G$2,"")</f>
        <v/>
      </c>
      <c r="H504" s="4" t="str">
        <f>IF(AND($B504&gt;=Params!$N$33,$C504&lt;Params!$N$18+((Params!$Q$16-Params!$N$18)/(Params!$Q$33-Params!$N$33))*($B504-Params!$N$33),C$3&lt;Params!$Q$16+((Params!$S$32-Params!$Q$16)/(Params!$S$33-Params!$Q$33))*($B504-Params!$Q$33)),$H$2,"")</f>
        <v/>
      </c>
      <c r="I504" s="12" t="str">
        <f>IF(AND($B504&gt;=Params!$Q$33,$C504&gt;=Params!$Q$16+((Params!$S$32-Params!$Q$16)/(Params!$S$33-Params!$Q$33))*($B504-Params!$Q$33)),$I$2,"")</f>
        <v/>
      </c>
      <c r="J504" s="1" t="str">
        <f>IF(AND($C504&gt;=Params!$C$22,$C504&lt;Params!$C$22+((Params!$E$17-Params!$C$22)/(Params!$E$33-Params!$C$33))*($B504-Params!$C$33),$C504&lt;Params!$E$17+((Params!$F$22-Params!$E$17)/(Params!$F$33-Params!$E$33))*($B504-Params!$E$33)),$J$2,"")</f>
        <v/>
      </c>
      <c r="K504" s="1" t="str">
        <f>IF(AND($C504&gt;=Params!$E$17+((Params!$F$22-Params!$E$17)/(Params!$F$33-Params!$E$33))*($B504-Params!$E$33),$C504&gt;=Params!$F$22+((Params!$J$20-Params!$F$22)/(Params!$J$33-Params!$F$33))*($B504-Params!$F$33),$C504&lt;Params!$E$17+((Params!$H$13-Params!$E$17)/(Params!$H$33-Params!$E$33))*($B504-Params!$E$33),$C504&lt;Params!$H$13+((Params!$J$20-Params!$H$13)/(Params!$J$33-Params!$H$33))*($B504-Params!$H$33)),$K$2,"")</f>
        <v/>
      </c>
      <c r="L504" s="1" t="str">
        <f>IF(AND($C504&gt;=Params!$H$13+((Params!$J$20-Params!$H$13)/(Params!$J$33-Params!$H$33))*($B504-Params!$H$33),$C504&gt;=Params!$J$20+((Params!$N$18-Params!$J$20)/(Params!$N$33-Params!$J$33))*($B504-Params!$J$33),$C504&lt;Params!$H$13+((Params!$K$9-Params!$H$13)/(Params!$K$33-Params!$H$33))*($B504-Params!$H$33),$C504&lt;Params!$K$9+((Params!$N$18-Params!$K$9)/(Params!$N$33-Params!$K$33))*($B504-Params!$K$33)),$L$2,"")</f>
        <v>TrachyAndesite</v>
      </c>
      <c r="M504" s="2" t="str">
        <f>IF(AND($C504&gt;=Params!$K$9+((Params!$N$18-Params!$K$9)/(Params!$N$33-Params!$K$33))*($B504-Params!$K$33),$C504&gt;=Params!$N$18+((Params!$Q$16-Params!$N$18)/(Params!$Q$33-Params!$N534))*($B504-Params!$Q$33),$C504&lt;Params!$K$9+((Params!$L$5-Params!$K$9)/(Params!$L$33-Params!$K$33))*($B504-Params!$K$33),$C504&lt;Params!$L$5+((Params!$Q$4-Params!$L$5)/(Params!$Q$33-Params!$L$33))*($B504-Params!$L$33),$B504&lt;Params!$Q$33),$M$2,"")</f>
        <v/>
      </c>
      <c r="N504" s="3" t="str">
        <f>IF(OR(AND($C504&gt;=Params!$A$26,$B504&gt;=Params!$A$33,$B504&lt;Params!$C$33,$C504&lt;Params!$A$18+((Params!$C$13-Params!$A$18)/(Params!$C$33-Params!$A$33))*($B504-Params!$A$33)),AND($B504&gt;=Params!$C$33,$C504&gt;Params!$C$22+((Params!$E$17-Params!$C$22)/(Params!$E$33-Params!$C$33))*($B504-Params!$C$33),$C504&lt;Params!$C$13+((Params!$E$17-Params!$C$13)/(Params!$E$33-Params!$C$33))*($B504-Params!$C$33))),$N$2,"")</f>
        <v/>
      </c>
      <c r="O504" s="1" t="str">
        <f>IF(AND($C504&gt;=Params!$C$13+((Params!$E$17-Params!$C$13)/(Params!$E$33-Params!$C$33))*($B504-Params!$C$33),$C504&gt;=Params!$E$17+((Params!$H$13-Params!$E$17)/(Params!$H$33-Params!$E$33))*($B504-Params!$E$33),$C504&lt;Params!$C$13+((Params!$D$9-Params!$C$13)/(Params!$D$33-Params!$C$33))*($B504-Params!$C$33),$C504&lt;Params!$D$9+((Params!$H$13-Params!$D$9)/(Params!$H$33-Params!$D$33))*($B504-Params!$D$33)),$O$2,"")</f>
        <v/>
      </c>
      <c r="P504" s="1" t="str">
        <f>IF(AND($C504&gt;=Params!$D$9+((Params!$H$13-Params!$D$9)/(Params!$H$33-Params!$D$33))*($B504-Params!$D$33),$C504&gt;=Params!$H$13+((Params!$K$9-Params!$H$13)/(Params!$K$33-Params!$H$33))*($B504-Params!$H$33),$C504&lt;Params!$D$9+((Params!$G$4-Params!$D$9)/(Params!$G$33-Params!$D$33))*($B504-Params!$D$33),$C504&lt;Params!$G$4+((Params!$K$9-Params!$G$4)/(Params!$K$33-Params!$G$33))*($B504-Params!$G$33)),$P$2,"")</f>
        <v/>
      </c>
      <c r="Q504" s="1" t="str">
        <f>IF(AND($C504&gt;=Params!$G$4+((Params!$K$9-Params!$G$4)/(Params!$K$33-Params!$G$33))*($B504-Params!$G$33),$C504&gt;Params!$K$9+((Params!$L$5-Params!$K$9)/(Params!$L$33-Params!$K$33))*($B504-Params!$K$33),$C504&lt;Params!$G$4+((Params!$L$5-Params!$G$4)/(Params!$L$33-Params!$G$33))*($B504-Params!$G$33)),$Q$2,"")</f>
        <v/>
      </c>
      <c r="R504" s="2" t="str">
        <f>IF(AND(OR($B504&lt;Params!$A$33,AND($B504&gt;=Params!$A$33,$B504&lt;Params!$C$33,$C504&gt;=Params!$A$18+((Params!$C$13-Params!$A$18)/(Params!$C$33-Params!$A$33))*($B504-Params!$A$33)),AND($B504&gt;=Params!$C$33,$B504&lt;Params!$D$33,$C504&gt;=Params!$C$13+((Params!$D$9-Params!$C$13)/(Params!$D$33-Params!$C$33))*($B504-Params!$C$33)),AND($B504&gt;=Params!$D$33,$C504&gt;=Params!$D$9+((Params!$G$4-Params!$D$9)/(Params!$G$33-Params!$D$33))*($B504-Params!$D$33))),$C504&lt;Params!$G$4,$B504&gt;0,$C504&gt;0),$R$2,"")</f>
        <v/>
      </c>
      <c r="S504" s="18" t="str">
        <f t="shared" si="7"/>
        <v>TrachyAndesite</v>
      </c>
      <c r="T504" s="14" t="str">
        <f>IF(AND($S504&lt;&gt;$J$2,$S504&lt;&gt;$K$2,$S504&lt;&gt;$L$2),"",
IF($S504=$J$2,IF(Data!$C504&gt;=Data!$D504+2,"Hawaiite","Potassic Trachybasalt"),
IF($S504=$K$2,IF(Data!$C504&gt;=Data!$D504+2,"Mugearite","Shoshonite"),
IF($S504=$L$2,(IF(Data!$C504&gt;=Data!$D504+2,"Benmoreite","Latite")),""))))</f>
        <v>Latite</v>
      </c>
    </row>
    <row r="505" spans="1:20" x14ac:dyDescent="0.2">
      <c r="A505" s="16" t="str">
        <f>Data!$A505</f>
        <v>Iacono-Marziano H2O-CO2</v>
      </c>
      <c r="B505" s="27">
        <f>Data!$B505</f>
        <v>54.6694228682763</v>
      </c>
      <c r="C505" s="28">
        <f>Data!$C505+Data!$D505</f>
        <v>8.7547840715654353</v>
      </c>
      <c r="D505" s="1" t="str">
        <f>IF(AND(AND($B505&gt;=Params!$A$33,$B505&lt;Params!$C$33),AND($C505&gt;=Params!$A$32,$C505&lt;Params!$A$26)),$D$2,"")</f>
        <v/>
      </c>
      <c r="E505" s="1" t="str">
        <f>IF(AND(AND($B505&gt;=Params!$C$33,$B505&lt;Params!$F$33),AND($C505&gt;=Params!$C$32,$C505&lt;Params!$C$22)),$E$2,"")</f>
        <v/>
      </c>
      <c r="F505" s="4" t="str">
        <f>IF(AND($B505&gt;=Params!$F$33,$B505&lt;Params!$J$33,$C505&lt;Params!$F$22+((Params!$J$20-Params!$F$22)/(Params!$J$33-Params!$F$33))*($B505-Params!$F$33)),$F$2,"")</f>
        <v/>
      </c>
      <c r="G505" s="4" t="str">
        <f>IF(AND($B505&gt;=Params!$J$33,$B505&lt;Params!$N$33,$C505&lt;Params!$J$20+((Params!$N$18-Params!$J$20)/(Params!$N$33-Params!$J$33))*($B505-Params!$J$33)),$G$2,"")</f>
        <v/>
      </c>
      <c r="H505" s="4" t="str">
        <f>IF(AND($B505&gt;=Params!$N$33,$C505&lt;Params!$N$18+((Params!$Q$16-Params!$N$18)/(Params!$Q$33-Params!$N$33))*($B505-Params!$N$33),C$3&lt;Params!$Q$16+((Params!$S$32-Params!$Q$16)/(Params!$S$33-Params!$Q$33))*($B505-Params!$Q$33)),$H$2,"")</f>
        <v/>
      </c>
      <c r="I505" s="12" t="str">
        <f>IF(AND($B505&gt;=Params!$Q$33,$C505&gt;=Params!$Q$16+((Params!$S$32-Params!$Q$16)/(Params!$S$33-Params!$Q$33))*($B505-Params!$Q$33)),$I$2,"")</f>
        <v/>
      </c>
      <c r="J505" s="1" t="str">
        <f>IF(AND($C505&gt;=Params!$C$22,$C505&lt;Params!$C$22+((Params!$E$17-Params!$C$22)/(Params!$E$33-Params!$C$33))*($B505-Params!$C$33),$C505&lt;Params!$E$17+((Params!$F$22-Params!$E$17)/(Params!$F$33-Params!$E$33))*($B505-Params!$E$33)),$J$2,"")</f>
        <v/>
      </c>
      <c r="K505" s="1" t="str">
        <f>IF(AND($C505&gt;=Params!$E$17+((Params!$F$22-Params!$E$17)/(Params!$F$33-Params!$E$33))*($B505-Params!$E$33),$C505&gt;=Params!$F$22+((Params!$J$20-Params!$F$22)/(Params!$J$33-Params!$F$33))*($B505-Params!$F$33),$C505&lt;Params!$E$17+((Params!$H$13-Params!$E$17)/(Params!$H$33-Params!$E$33))*($B505-Params!$E$33),$C505&lt;Params!$H$13+((Params!$J$20-Params!$H$13)/(Params!$J$33-Params!$H$33))*($B505-Params!$H$33)),$K$2,"")</f>
        <v/>
      </c>
      <c r="L505" s="1" t="str">
        <f>IF(AND($C505&gt;=Params!$H$13+((Params!$J$20-Params!$H$13)/(Params!$J$33-Params!$H$33))*($B505-Params!$H$33),$C505&gt;=Params!$J$20+((Params!$N$18-Params!$J$20)/(Params!$N$33-Params!$J$33))*($B505-Params!$J$33),$C505&lt;Params!$H$13+((Params!$K$9-Params!$H$13)/(Params!$K$33-Params!$H$33))*($B505-Params!$H$33),$C505&lt;Params!$K$9+((Params!$N$18-Params!$K$9)/(Params!$N$33-Params!$K$33))*($B505-Params!$K$33)),$L$2,"")</f>
        <v>TrachyAndesite</v>
      </c>
      <c r="M505" s="2" t="str">
        <f>IF(AND($C505&gt;=Params!$K$9+((Params!$N$18-Params!$K$9)/(Params!$N$33-Params!$K$33))*($B505-Params!$K$33),$C505&gt;=Params!$N$18+((Params!$Q$16-Params!$N$18)/(Params!$Q$33-Params!$N535))*($B505-Params!$Q$33),$C505&lt;Params!$K$9+((Params!$L$5-Params!$K$9)/(Params!$L$33-Params!$K$33))*($B505-Params!$K$33),$C505&lt;Params!$L$5+((Params!$Q$4-Params!$L$5)/(Params!$Q$33-Params!$L$33))*($B505-Params!$L$33),$B505&lt;Params!$Q$33),$M$2,"")</f>
        <v/>
      </c>
      <c r="N505" s="3" t="str">
        <f>IF(OR(AND($C505&gt;=Params!$A$26,$B505&gt;=Params!$A$33,$B505&lt;Params!$C$33,$C505&lt;Params!$A$18+((Params!$C$13-Params!$A$18)/(Params!$C$33-Params!$A$33))*($B505-Params!$A$33)),AND($B505&gt;=Params!$C$33,$C505&gt;Params!$C$22+((Params!$E$17-Params!$C$22)/(Params!$E$33-Params!$C$33))*($B505-Params!$C$33),$C505&lt;Params!$C$13+((Params!$E$17-Params!$C$13)/(Params!$E$33-Params!$C$33))*($B505-Params!$C$33))),$N$2,"")</f>
        <v/>
      </c>
      <c r="O505" s="1" t="str">
        <f>IF(AND($C505&gt;=Params!$C$13+((Params!$E$17-Params!$C$13)/(Params!$E$33-Params!$C$33))*($B505-Params!$C$33),$C505&gt;=Params!$E$17+((Params!$H$13-Params!$E$17)/(Params!$H$33-Params!$E$33))*($B505-Params!$E$33),$C505&lt;Params!$C$13+((Params!$D$9-Params!$C$13)/(Params!$D$33-Params!$C$33))*($B505-Params!$C$33),$C505&lt;Params!$D$9+((Params!$H$13-Params!$D$9)/(Params!$H$33-Params!$D$33))*($B505-Params!$D$33)),$O$2,"")</f>
        <v/>
      </c>
      <c r="P505" s="1" t="str">
        <f>IF(AND($C505&gt;=Params!$D$9+((Params!$H$13-Params!$D$9)/(Params!$H$33-Params!$D$33))*($B505-Params!$D$33),$C505&gt;=Params!$H$13+((Params!$K$9-Params!$H$13)/(Params!$K$33-Params!$H$33))*($B505-Params!$H$33),$C505&lt;Params!$D$9+((Params!$G$4-Params!$D$9)/(Params!$G$33-Params!$D$33))*($B505-Params!$D$33),$C505&lt;Params!$G$4+((Params!$K$9-Params!$G$4)/(Params!$K$33-Params!$G$33))*($B505-Params!$G$33)),$P$2,"")</f>
        <v/>
      </c>
      <c r="Q505" s="1" t="str">
        <f>IF(AND($C505&gt;=Params!$G$4+((Params!$K$9-Params!$G$4)/(Params!$K$33-Params!$G$33))*($B505-Params!$G$33),$C505&gt;Params!$K$9+((Params!$L$5-Params!$K$9)/(Params!$L$33-Params!$K$33))*($B505-Params!$K$33),$C505&lt;Params!$G$4+((Params!$L$5-Params!$G$4)/(Params!$L$33-Params!$G$33))*($B505-Params!$G$33)),$Q$2,"")</f>
        <v/>
      </c>
      <c r="R505" s="2" t="str">
        <f>IF(AND(OR($B505&lt;Params!$A$33,AND($B505&gt;=Params!$A$33,$B505&lt;Params!$C$33,$C505&gt;=Params!$A$18+((Params!$C$13-Params!$A$18)/(Params!$C$33-Params!$A$33))*($B505-Params!$A$33)),AND($B505&gt;=Params!$C$33,$B505&lt;Params!$D$33,$C505&gt;=Params!$C$13+((Params!$D$9-Params!$C$13)/(Params!$D$33-Params!$C$33))*($B505-Params!$C$33)),AND($B505&gt;=Params!$D$33,$C505&gt;=Params!$D$9+((Params!$G$4-Params!$D$9)/(Params!$G$33-Params!$D$33))*($B505-Params!$D$33))),$C505&lt;Params!$G$4,$B505&gt;0,$C505&gt;0),$R$2,"")</f>
        <v/>
      </c>
      <c r="S505" s="18" t="str">
        <f t="shared" si="7"/>
        <v>TrachyAndesite</v>
      </c>
      <c r="T505" s="14" t="str">
        <f>IF(AND($S505&lt;&gt;$J$2,$S505&lt;&gt;$K$2,$S505&lt;&gt;$L$2),"",
IF($S505=$J$2,IF(Data!$C505&gt;=Data!$D505+2,"Hawaiite","Potassic Trachybasalt"),
IF($S505=$K$2,IF(Data!$C505&gt;=Data!$D505+2,"Mugearite","Shoshonite"),
IF($S505=$L$2,(IF(Data!$C505&gt;=Data!$D505+2,"Benmoreite","Latite")),""))))</f>
        <v>Latite</v>
      </c>
    </row>
    <row r="506" spans="1:20" x14ac:dyDescent="0.2">
      <c r="A506" s="16" t="str">
        <f>Data!$A506</f>
        <v>Morizet et al 2010</v>
      </c>
      <c r="B506" s="27">
        <f>Data!$B506</f>
        <v>54.8</v>
      </c>
      <c r="C506" s="28">
        <f>Data!$C506+Data!$D506</f>
        <v>3.2</v>
      </c>
      <c r="D506" s="1" t="str">
        <f>IF(AND(AND($B506&gt;=Params!$A$33,$B506&lt;Params!$C$33),AND($C506&gt;=Params!$A$32,$C506&lt;Params!$A$26)),$D$2,"")</f>
        <v/>
      </c>
      <c r="E506" s="1" t="str">
        <f>IF(AND(AND($B506&gt;=Params!$C$33,$B506&lt;Params!$F$33),AND($C506&gt;=Params!$C$32,$C506&lt;Params!$C$22)),$E$2,"")</f>
        <v/>
      </c>
      <c r="F506" s="4" t="str">
        <f>IF(AND($B506&gt;=Params!$F$33,$B506&lt;Params!$J$33,$C506&lt;Params!$F$22+((Params!$J$20-Params!$F$22)/(Params!$J$33-Params!$F$33))*($B506-Params!$F$33)),$F$2,"")</f>
        <v>Basaltic Andesite</v>
      </c>
      <c r="G506" s="4" t="str">
        <f>IF(AND($B506&gt;=Params!$J$33,$B506&lt;Params!$N$33,$C506&lt;Params!$J$20+((Params!$N$18-Params!$J$20)/(Params!$N$33-Params!$J$33))*($B506-Params!$J$33)),$G$2,"")</f>
        <v/>
      </c>
      <c r="H506" s="4" t="str">
        <f>IF(AND($B506&gt;=Params!$N$33,$C506&lt;Params!$N$18+((Params!$Q$16-Params!$N$18)/(Params!$Q$33-Params!$N$33))*($B506-Params!$N$33),C$3&lt;Params!$Q$16+((Params!$S$32-Params!$Q$16)/(Params!$S$33-Params!$Q$33))*($B506-Params!$Q$33)),$H$2,"")</f>
        <v/>
      </c>
      <c r="I506" s="12" t="str">
        <f>IF(AND($B506&gt;=Params!$Q$33,$C506&gt;=Params!$Q$16+((Params!$S$32-Params!$Q$16)/(Params!$S$33-Params!$Q$33))*($B506-Params!$Q$33)),$I$2,"")</f>
        <v/>
      </c>
      <c r="J506" s="1" t="str">
        <f>IF(AND($C506&gt;=Params!$C$22,$C506&lt;Params!$C$22+((Params!$E$17-Params!$C$22)/(Params!$E$33-Params!$C$33))*($B506-Params!$C$33),$C506&lt;Params!$E$17+((Params!$F$22-Params!$E$17)/(Params!$F$33-Params!$E$33))*($B506-Params!$E$33)),$J$2,"")</f>
        <v/>
      </c>
      <c r="K506" s="1" t="str">
        <f>IF(AND($C506&gt;=Params!$E$17+((Params!$F$22-Params!$E$17)/(Params!$F$33-Params!$E$33))*($B506-Params!$E$33),$C506&gt;=Params!$F$22+((Params!$J$20-Params!$F$22)/(Params!$J$33-Params!$F$33))*($B506-Params!$F$33),$C506&lt;Params!$E$17+((Params!$H$13-Params!$E$17)/(Params!$H$33-Params!$E$33))*($B506-Params!$E$33),$C506&lt;Params!$H$13+((Params!$J$20-Params!$H$13)/(Params!$J$33-Params!$H$33))*($B506-Params!$H$33)),$K$2,"")</f>
        <v/>
      </c>
      <c r="L506" s="1" t="str">
        <f>IF(AND($C506&gt;=Params!$H$13+((Params!$J$20-Params!$H$13)/(Params!$J$33-Params!$H$33))*($B506-Params!$H$33),$C506&gt;=Params!$J$20+((Params!$N$18-Params!$J$20)/(Params!$N$33-Params!$J$33))*($B506-Params!$J$33),$C506&lt;Params!$H$13+((Params!$K$9-Params!$H$13)/(Params!$K$33-Params!$H$33))*($B506-Params!$H$33),$C506&lt;Params!$K$9+((Params!$N$18-Params!$K$9)/(Params!$N$33-Params!$K$33))*($B506-Params!$K$33)),$L$2,"")</f>
        <v/>
      </c>
      <c r="M506" s="2" t="str">
        <f>IF(AND($C506&gt;=Params!$K$9+((Params!$N$18-Params!$K$9)/(Params!$N$33-Params!$K$33))*($B506-Params!$K$33),$C506&gt;=Params!$N$18+((Params!$Q$16-Params!$N$18)/(Params!$Q$33-Params!$N536))*($B506-Params!$Q$33),$C506&lt;Params!$K$9+((Params!$L$5-Params!$K$9)/(Params!$L$33-Params!$K$33))*($B506-Params!$K$33),$C506&lt;Params!$L$5+((Params!$Q$4-Params!$L$5)/(Params!$Q$33-Params!$L$33))*($B506-Params!$L$33),$B506&lt;Params!$Q$33),$M$2,"")</f>
        <v/>
      </c>
      <c r="N506" s="3" t="str">
        <f>IF(OR(AND($C506&gt;=Params!$A$26,$B506&gt;=Params!$A$33,$B506&lt;Params!$C$33,$C506&lt;Params!$A$18+((Params!$C$13-Params!$A$18)/(Params!$C$33-Params!$A$33))*($B506-Params!$A$33)),AND($B506&gt;=Params!$C$33,$C506&gt;Params!$C$22+((Params!$E$17-Params!$C$22)/(Params!$E$33-Params!$C$33))*($B506-Params!$C$33),$C506&lt;Params!$C$13+((Params!$E$17-Params!$C$13)/(Params!$E$33-Params!$C$33))*($B506-Params!$C$33))),$N$2,"")</f>
        <v/>
      </c>
      <c r="O506" s="1" t="str">
        <f>IF(AND($C506&gt;=Params!$C$13+((Params!$E$17-Params!$C$13)/(Params!$E$33-Params!$C$33))*($B506-Params!$C$33),$C506&gt;=Params!$E$17+((Params!$H$13-Params!$E$17)/(Params!$H$33-Params!$E$33))*($B506-Params!$E$33),$C506&lt;Params!$C$13+((Params!$D$9-Params!$C$13)/(Params!$D$33-Params!$C$33))*($B506-Params!$C$33),$C506&lt;Params!$D$9+((Params!$H$13-Params!$D$9)/(Params!$H$33-Params!$D$33))*($B506-Params!$D$33)),$O$2,"")</f>
        <v/>
      </c>
      <c r="P506" s="1" t="str">
        <f>IF(AND($C506&gt;=Params!$D$9+((Params!$H$13-Params!$D$9)/(Params!$H$33-Params!$D$33))*($B506-Params!$D$33),$C506&gt;=Params!$H$13+((Params!$K$9-Params!$H$13)/(Params!$K$33-Params!$H$33))*($B506-Params!$H$33),$C506&lt;Params!$D$9+((Params!$G$4-Params!$D$9)/(Params!$G$33-Params!$D$33))*($B506-Params!$D$33),$C506&lt;Params!$G$4+((Params!$K$9-Params!$G$4)/(Params!$K$33-Params!$G$33))*($B506-Params!$G$33)),$P$2,"")</f>
        <v/>
      </c>
      <c r="Q506" s="1" t="str">
        <f>IF(AND($C506&gt;=Params!$G$4+((Params!$K$9-Params!$G$4)/(Params!$K$33-Params!$G$33))*($B506-Params!$G$33),$C506&gt;Params!$K$9+((Params!$L$5-Params!$K$9)/(Params!$L$33-Params!$K$33))*($B506-Params!$K$33),$C506&lt;Params!$G$4+((Params!$L$5-Params!$G$4)/(Params!$L$33-Params!$G$33))*($B506-Params!$G$33)),$Q$2,"")</f>
        <v/>
      </c>
      <c r="R506" s="2" t="str">
        <f>IF(AND(OR($B506&lt;Params!$A$33,AND($B506&gt;=Params!$A$33,$B506&lt;Params!$C$33,$C506&gt;=Params!$A$18+((Params!$C$13-Params!$A$18)/(Params!$C$33-Params!$A$33))*($B506-Params!$A$33)),AND($B506&gt;=Params!$C$33,$B506&lt;Params!$D$33,$C506&gt;=Params!$C$13+((Params!$D$9-Params!$C$13)/(Params!$D$33-Params!$C$33))*($B506-Params!$C$33)),AND($B506&gt;=Params!$D$33,$C506&gt;=Params!$D$9+((Params!$G$4-Params!$D$9)/(Params!$G$33-Params!$D$33))*($B506-Params!$D$33))),$C506&lt;Params!$G$4,$B506&gt;0,$C506&gt;0),$R$2,"")</f>
        <v/>
      </c>
      <c r="S506" s="18" t="str">
        <f t="shared" si="7"/>
        <v>Basaltic Andesite</v>
      </c>
      <c r="T506" s="14" t="str">
        <f>IF(AND($S506&lt;&gt;$J$2,$S506&lt;&gt;$K$2,$S506&lt;&gt;$L$2),"",
IF($S506=$J$2,IF(Data!$C506&gt;=Data!$D506+2,"Hawaiite","Potassic Trachybasalt"),
IF($S506=$K$2,IF(Data!$C506&gt;=Data!$D506+2,"Mugearite","Shoshonite"),
IF($S506=$L$2,(IF(Data!$C506&gt;=Data!$D506+2,"Benmoreite","Latite")),""))))</f>
        <v/>
      </c>
    </row>
    <row r="507" spans="1:20" x14ac:dyDescent="0.2">
      <c r="A507" s="16" t="str">
        <f>Data!$A507</f>
        <v>Morizet et al 2010</v>
      </c>
      <c r="B507" s="27">
        <f>Data!$B507</f>
        <v>54.8</v>
      </c>
      <c r="C507" s="28">
        <f>Data!$C507+Data!$D507</f>
        <v>3.2</v>
      </c>
      <c r="D507" s="1" t="str">
        <f>IF(AND(AND($B507&gt;=Params!$A$33,$B507&lt;Params!$C$33),AND($C507&gt;=Params!$A$32,$C507&lt;Params!$A$26)),$D$2,"")</f>
        <v/>
      </c>
      <c r="E507" s="1" t="str">
        <f>IF(AND(AND($B507&gt;=Params!$C$33,$B507&lt;Params!$F$33),AND($C507&gt;=Params!$C$32,$C507&lt;Params!$C$22)),$E$2,"")</f>
        <v/>
      </c>
      <c r="F507" s="4" t="str">
        <f>IF(AND($B507&gt;=Params!$F$33,$B507&lt;Params!$J$33,$C507&lt;Params!$F$22+((Params!$J$20-Params!$F$22)/(Params!$J$33-Params!$F$33))*($B507-Params!$F$33)),$F$2,"")</f>
        <v>Basaltic Andesite</v>
      </c>
      <c r="G507" s="4" t="str">
        <f>IF(AND($B507&gt;=Params!$J$33,$B507&lt;Params!$N$33,$C507&lt;Params!$J$20+((Params!$N$18-Params!$J$20)/(Params!$N$33-Params!$J$33))*($B507-Params!$J$33)),$G$2,"")</f>
        <v/>
      </c>
      <c r="H507" s="4" t="str">
        <f>IF(AND($B507&gt;=Params!$N$33,$C507&lt;Params!$N$18+((Params!$Q$16-Params!$N$18)/(Params!$Q$33-Params!$N$33))*($B507-Params!$N$33),C$3&lt;Params!$Q$16+((Params!$S$32-Params!$Q$16)/(Params!$S$33-Params!$Q$33))*($B507-Params!$Q$33)),$H$2,"")</f>
        <v/>
      </c>
      <c r="I507" s="12" t="str">
        <f>IF(AND($B507&gt;=Params!$Q$33,$C507&gt;=Params!$Q$16+((Params!$S$32-Params!$Q$16)/(Params!$S$33-Params!$Q$33))*($B507-Params!$Q$33)),$I$2,"")</f>
        <v/>
      </c>
      <c r="J507" s="1" t="str">
        <f>IF(AND($C507&gt;=Params!$C$22,$C507&lt;Params!$C$22+((Params!$E$17-Params!$C$22)/(Params!$E$33-Params!$C$33))*($B507-Params!$C$33),$C507&lt;Params!$E$17+((Params!$F$22-Params!$E$17)/(Params!$F$33-Params!$E$33))*($B507-Params!$E$33)),$J$2,"")</f>
        <v/>
      </c>
      <c r="K507" s="1" t="str">
        <f>IF(AND($C507&gt;=Params!$E$17+((Params!$F$22-Params!$E$17)/(Params!$F$33-Params!$E$33))*($B507-Params!$E$33),$C507&gt;=Params!$F$22+((Params!$J$20-Params!$F$22)/(Params!$J$33-Params!$F$33))*($B507-Params!$F$33),$C507&lt;Params!$E$17+((Params!$H$13-Params!$E$17)/(Params!$H$33-Params!$E$33))*($B507-Params!$E$33),$C507&lt;Params!$H$13+((Params!$J$20-Params!$H$13)/(Params!$J$33-Params!$H$33))*($B507-Params!$H$33)),$K$2,"")</f>
        <v/>
      </c>
      <c r="L507" s="1" t="str">
        <f>IF(AND($C507&gt;=Params!$H$13+((Params!$J$20-Params!$H$13)/(Params!$J$33-Params!$H$33))*($B507-Params!$H$33),$C507&gt;=Params!$J$20+((Params!$N$18-Params!$J$20)/(Params!$N$33-Params!$J$33))*($B507-Params!$J$33),$C507&lt;Params!$H$13+((Params!$K$9-Params!$H$13)/(Params!$K$33-Params!$H$33))*($B507-Params!$H$33),$C507&lt;Params!$K$9+((Params!$N$18-Params!$K$9)/(Params!$N$33-Params!$K$33))*($B507-Params!$K$33)),$L$2,"")</f>
        <v/>
      </c>
      <c r="M507" s="2" t="str">
        <f>IF(AND($C507&gt;=Params!$K$9+((Params!$N$18-Params!$K$9)/(Params!$N$33-Params!$K$33))*($B507-Params!$K$33),$C507&gt;=Params!$N$18+((Params!$Q$16-Params!$N$18)/(Params!$Q$33-Params!$N537))*($B507-Params!$Q$33),$C507&lt;Params!$K$9+((Params!$L$5-Params!$K$9)/(Params!$L$33-Params!$K$33))*($B507-Params!$K$33),$C507&lt;Params!$L$5+((Params!$Q$4-Params!$L$5)/(Params!$Q$33-Params!$L$33))*($B507-Params!$L$33),$B507&lt;Params!$Q$33),$M$2,"")</f>
        <v/>
      </c>
      <c r="N507" s="3" t="str">
        <f>IF(OR(AND($C507&gt;=Params!$A$26,$B507&gt;=Params!$A$33,$B507&lt;Params!$C$33,$C507&lt;Params!$A$18+((Params!$C$13-Params!$A$18)/(Params!$C$33-Params!$A$33))*($B507-Params!$A$33)),AND($B507&gt;=Params!$C$33,$C507&gt;Params!$C$22+((Params!$E$17-Params!$C$22)/(Params!$E$33-Params!$C$33))*($B507-Params!$C$33),$C507&lt;Params!$C$13+((Params!$E$17-Params!$C$13)/(Params!$E$33-Params!$C$33))*($B507-Params!$C$33))),$N$2,"")</f>
        <v/>
      </c>
      <c r="O507" s="1" t="str">
        <f>IF(AND($C507&gt;=Params!$C$13+((Params!$E$17-Params!$C$13)/(Params!$E$33-Params!$C$33))*($B507-Params!$C$33),$C507&gt;=Params!$E$17+((Params!$H$13-Params!$E$17)/(Params!$H$33-Params!$E$33))*($B507-Params!$E$33),$C507&lt;Params!$C$13+((Params!$D$9-Params!$C$13)/(Params!$D$33-Params!$C$33))*($B507-Params!$C$33),$C507&lt;Params!$D$9+((Params!$H$13-Params!$D$9)/(Params!$H$33-Params!$D$33))*($B507-Params!$D$33)),$O$2,"")</f>
        <v/>
      </c>
      <c r="P507" s="1" t="str">
        <f>IF(AND($C507&gt;=Params!$D$9+((Params!$H$13-Params!$D$9)/(Params!$H$33-Params!$D$33))*($B507-Params!$D$33),$C507&gt;=Params!$H$13+((Params!$K$9-Params!$H$13)/(Params!$K$33-Params!$H$33))*($B507-Params!$H$33),$C507&lt;Params!$D$9+((Params!$G$4-Params!$D$9)/(Params!$G$33-Params!$D$33))*($B507-Params!$D$33),$C507&lt;Params!$G$4+((Params!$K$9-Params!$G$4)/(Params!$K$33-Params!$G$33))*($B507-Params!$G$33)),$P$2,"")</f>
        <v/>
      </c>
      <c r="Q507" s="1" t="str">
        <f>IF(AND($C507&gt;=Params!$G$4+((Params!$K$9-Params!$G$4)/(Params!$K$33-Params!$G$33))*($B507-Params!$G$33),$C507&gt;Params!$K$9+((Params!$L$5-Params!$K$9)/(Params!$L$33-Params!$K$33))*($B507-Params!$K$33),$C507&lt;Params!$G$4+((Params!$L$5-Params!$G$4)/(Params!$L$33-Params!$G$33))*($B507-Params!$G$33)),$Q$2,"")</f>
        <v/>
      </c>
      <c r="R507" s="2" t="str">
        <f>IF(AND(OR($B507&lt;Params!$A$33,AND($B507&gt;=Params!$A$33,$B507&lt;Params!$C$33,$C507&gt;=Params!$A$18+((Params!$C$13-Params!$A$18)/(Params!$C$33-Params!$A$33))*($B507-Params!$A$33)),AND($B507&gt;=Params!$C$33,$B507&lt;Params!$D$33,$C507&gt;=Params!$C$13+((Params!$D$9-Params!$C$13)/(Params!$D$33-Params!$C$33))*($B507-Params!$C$33)),AND($B507&gt;=Params!$D$33,$C507&gt;=Params!$D$9+((Params!$G$4-Params!$D$9)/(Params!$G$33-Params!$D$33))*($B507-Params!$D$33))),$C507&lt;Params!$G$4,$B507&gt;0,$C507&gt;0),$R$2,"")</f>
        <v/>
      </c>
      <c r="S507" s="18" t="str">
        <f t="shared" si="7"/>
        <v>Basaltic Andesite</v>
      </c>
      <c r="T507" s="14" t="str">
        <f>IF(AND($S507&lt;&gt;$J$2,$S507&lt;&gt;$K$2,$S507&lt;&gt;$L$2),"",
IF($S507=$J$2,IF(Data!$C507&gt;=Data!$D507+2,"Hawaiite","Potassic Trachybasalt"),
IF($S507=$K$2,IF(Data!$C507&gt;=Data!$D507+2,"Mugearite","Shoshonite"),
IF($S507=$L$2,(IF(Data!$C507&gt;=Data!$D507+2,"Benmoreite","Latite")),""))))</f>
        <v/>
      </c>
    </row>
    <row r="508" spans="1:20" x14ac:dyDescent="0.2">
      <c r="A508" s="16" t="str">
        <f>Data!$A508</f>
        <v>Morizet et al 2010</v>
      </c>
      <c r="B508" s="27">
        <f>Data!$B508</f>
        <v>54.8</v>
      </c>
      <c r="C508" s="28">
        <f>Data!$C508+Data!$D508</f>
        <v>3.2</v>
      </c>
      <c r="D508" s="1" t="str">
        <f>IF(AND(AND($B508&gt;=Params!$A$33,$B508&lt;Params!$C$33),AND($C508&gt;=Params!$A$32,$C508&lt;Params!$A$26)),$D$2,"")</f>
        <v/>
      </c>
      <c r="E508" s="1" t="str">
        <f>IF(AND(AND($B508&gt;=Params!$C$33,$B508&lt;Params!$F$33),AND($C508&gt;=Params!$C$32,$C508&lt;Params!$C$22)),$E$2,"")</f>
        <v/>
      </c>
      <c r="F508" s="4" t="str">
        <f>IF(AND($B508&gt;=Params!$F$33,$B508&lt;Params!$J$33,$C508&lt;Params!$F$22+((Params!$J$20-Params!$F$22)/(Params!$J$33-Params!$F$33))*($B508-Params!$F$33)),$F$2,"")</f>
        <v>Basaltic Andesite</v>
      </c>
      <c r="G508" s="4" t="str">
        <f>IF(AND($B508&gt;=Params!$J$33,$B508&lt;Params!$N$33,$C508&lt;Params!$J$20+((Params!$N$18-Params!$J$20)/(Params!$N$33-Params!$J$33))*($B508-Params!$J$33)),$G$2,"")</f>
        <v/>
      </c>
      <c r="H508" s="4" t="str">
        <f>IF(AND($B508&gt;=Params!$N$33,$C508&lt;Params!$N$18+((Params!$Q$16-Params!$N$18)/(Params!$Q$33-Params!$N$33))*($B508-Params!$N$33),C$3&lt;Params!$Q$16+((Params!$S$32-Params!$Q$16)/(Params!$S$33-Params!$Q$33))*($B508-Params!$Q$33)),$H$2,"")</f>
        <v/>
      </c>
      <c r="I508" s="12" t="str">
        <f>IF(AND($B508&gt;=Params!$Q$33,$C508&gt;=Params!$Q$16+((Params!$S$32-Params!$Q$16)/(Params!$S$33-Params!$Q$33))*($B508-Params!$Q$33)),$I$2,"")</f>
        <v/>
      </c>
      <c r="J508" s="1" t="str">
        <f>IF(AND($C508&gt;=Params!$C$22,$C508&lt;Params!$C$22+((Params!$E$17-Params!$C$22)/(Params!$E$33-Params!$C$33))*($B508-Params!$C$33),$C508&lt;Params!$E$17+((Params!$F$22-Params!$E$17)/(Params!$F$33-Params!$E$33))*($B508-Params!$E$33)),$J$2,"")</f>
        <v/>
      </c>
      <c r="K508" s="1" t="str">
        <f>IF(AND($C508&gt;=Params!$E$17+((Params!$F$22-Params!$E$17)/(Params!$F$33-Params!$E$33))*($B508-Params!$E$33),$C508&gt;=Params!$F$22+((Params!$J$20-Params!$F$22)/(Params!$J$33-Params!$F$33))*($B508-Params!$F$33),$C508&lt;Params!$E$17+((Params!$H$13-Params!$E$17)/(Params!$H$33-Params!$E$33))*($B508-Params!$E$33),$C508&lt;Params!$H$13+((Params!$J$20-Params!$H$13)/(Params!$J$33-Params!$H$33))*($B508-Params!$H$33)),$K$2,"")</f>
        <v/>
      </c>
      <c r="L508" s="1" t="str">
        <f>IF(AND($C508&gt;=Params!$H$13+((Params!$J$20-Params!$H$13)/(Params!$J$33-Params!$H$33))*($B508-Params!$H$33),$C508&gt;=Params!$J$20+((Params!$N$18-Params!$J$20)/(Params!$N$33-Params!$J$33))*($B508-Params!$J$33),$C508&lt;Params!$H$13+((Params!$K$9-Params!$H$13)/(Params!$K$33-Params!$H$33))*($B508-Params!$H$33),$C508&lt;Params!$K$9+((Params!$N$18-Params!$K$9)/(Params!$N$33-Params!$K$33))*($B508-Params!$K$33)),$L$2,"")</f>
        <v/>
      </c>
      <c r="M508" s="2" t="str">
        <f>IF(AND($C508&gt;=Params!$K$9+((Params!$N$18-Params!$K$9)/(Params!$N$33-Params!$K$33))*($B508-Params!$K$33),$C508&gt;=Params!$N$18+((Params!$Q$16-Params!$N$18)/(Params!$Q$33-Params!$N538))*($B508-Params!$Q$33),$C508&lt;Params!$K$9+((Params!$L$5-Params!$K$9)/(Params!$L$33-Params!$K$33))*($B508-Params!$K$33),$C508&lt;Params!$L$5+((Params!$Q$4-Params!$L$5)/(Params!$Q$33-Params!$L$33))*($B508-Params!$L$33),$B508&lt;Params!$Q$33),$M$2,"")</f>
        <v/>
      </c>
      <c r="N508" s="3" t="str">
        <f>IF(OR(AND($C508&gt;=Params!$A$26,$B508&gt;=Params!$A$33,$B508&lt;Params!$C$33,$C508&lt;Params!$A$18+((Params!$C$13-Params!$A$18)/(Params!$C$33-Params!$A$33))*($B508-Params!$A$33)),AND($B508&gt;=Params!$C$33,$C508&gt;Params!$C$22+((Params!$E$17-Params!$C$22)/(Params!$E$33-Params!$C$33))*($B508-Params!$C$33),$C508&lt;Params!$C$13+((Params!$E$17-Params!$C$13)/(Params!$E$33-Params!$C$33))*($B508-Params!$C$33))),$N$2,"")</f>
        <v/>
      </c>
      <c r="O508" s="1" t="str">
        <f>IF(AND($C508&gt;=Params!$C$13+((Params!$E$17-Params!$C$13)/(Params!$E$33-Params!$C$33))*($B508-Params!$C$33),$C508&gt;=Params!$E$17+((Params!$H$13-Params!$E$17)/(Params!$H$33-Params!$E$33))*($B508-Params!$E$33),$C508&lt;Params!$C$13+((Params!$D$9-Params!$C$13)/(Params!$D$33-Params!$C$33))*($B508-Params!$C$33),$C508&lt;Params!$D$9+((Params!$H$13-Params!$D$9)/(Params!$H$33-Params!$D$33))*($B508-Params!$D$33)),$O$2,"")</f>
        <v/>
      </c>
      <c r="P508" s="1" t="str">
        <f>IF(AND($C508&gt;=Params!$D$9+((Params!$H$13-Params!$D$9)/(Params!$H$33-Params!$D$33))*($B508-Params!$D$33),$C508&gt;=Params!$H$13+((Params!$K$9-Params!$H$13)/(Params!$K$33-Params!$H$33))*($B508-Params!$H$33),$C508&lt;Params!$D$9+((Params!$G$4-Params!$D$9)/(Params!$G$33-Params!$D$33))*($B508-Params!$D$33),$C508&lt;Params!$G$4+((Params!$K$9-Params!$G$4)/(Params!$K$33-Params!$G$33))*($B508-Params!$G$33)),$P$2,"")</f>
        <v/>
      </c>
      <c r="Q508" s="1" t="str">
        <f>IF(AND($C508&gt;=Params!$G$4+((Params!$K$9-Params!$G$4)/(Params!$K$33-Params!$G$33))*($B508-Params!$G$33),$C508&gt;Params!$K$9+((Params!$L$5-Params!$K$9)/(Params!$L$33-Params!$K$33))*($B508-Params!$K$33),$C508&lt;Params!$G$4+((Params!$L$5-Params!$G$4)/(Params!$L$33-Params!$G$33))*($B508-Params!$G$33)),$Q$2,"")</f>
        <v/>
      </c>
      <c r="R508" s="2" t="str">
        <f>IF(AND(OR($B508&lt;Params!$A$33,AND($B508&gt;=Params!$A$33,$B508&lt;Params!$C$33,$C508&gt;=Params!$A$18+((Params!$C$13-Params!$A$18)/(Params!$C$33-Params!$A$33))*($B508-Params!$A$33)),AND($B508&gt;=Params!$C$33,$B508&lt;Params!$D$33,$C508&gt;=Params!$C$13+((Params!$D$9-Params!$C$13)/(Params!$D$33-Params!$C$33))*($B508-Params!$C$33)),AND($B508&gt;=Params!$D$33,$C508&gt;=Params!$D$9+((Params!$G$4-Params!$D$9)/(Params!$G$33-Params!$D$33))*($B508-Params!$D$33))),$C508&lt;Params!$G$4,$B508&gt;0,$C508&gt;0),$R$2,"")</f>
        <v/>
      </c>
      <c r="S508" s="18" t="str">
        <f t="shared" si="7"/>
        <v>Basaltic Andesite</v>
      </c>
      <c r="T508" s="14" t="str">
        <f>IF(AND($S508&lt;&gt;$J$2,$S508&lt;&gt;$K$2,$S508&lt;&gt;$L$2),"",
IF($S508=$J$2,IF(Data!$C508&gt;=Data!$D508+2,"Hawaiite","Potassic Trachybasalt"),
IF($S508=$K$2,IF(Data!$C508&gt;=Data!$D508+2,"Mugearite","Shoshonite"),
IF($S508=$L$2,(IF(Data!$C508&gt;=Data!$D508+2,"Benmoreite","Latite")),""))))</f>
        <v/>
      </c>
    </row>
    <row r="509" spans="1:20" x14ac:dyDescent="0.2">
      <c r="A509" s="16" t="str">
        <f>Data!$A509</f>
        <v>Morizet et al 2010</v>
      </c>
      <c r="B509" s="27">
        <f>Data!$B509</f>
        <v>54.8</v>
      </c>
      <c r="C509" s="28">
        <f>Data!$C509+Data!$D509</f>
        <v>3.2</v>
      </c>
      <c r="D509" s="1" t="str">
        <f>IF(AND(AND($B509&gt;=Params!$A$33,$B509&lt;Params!$C$33),AND($C509&gt;=Params!$A$32,$C509&lt;Params!$A$26)),$D$2,"")</f>
        <v/>
      </c>
      <c r="E509" s="1" t="str">
        <f>IF(AND(AND($B509&gt;=Params!$C$33,$B509&lt;Params!$F$33),AND($C509&gt;=Params!$C$32,$C509&lt;Params!$C$22)),$E$2,"")</f>
        <v/>
      </c>
      <c r="F509" s="4" t="str">
        <f>IF(AND($B509&gt;=Params!$F$33,$B509&lt;Params!$J$33,$C509&lt;Params!$F$22+((Params!$J$20-Params!$F$22)/(Params!$J$33-Params!$F$33))*($B509-Params!$F$33)),$F$2,"")</f>
        <v>Basaltic Andesite</v>
      </c>
      <c r="G509" s="4" t="str">
        <f>IF(AND($B509&gt;=Params!$J$33,$B509&lt;Params!$N$33,$C509&lt;Params!$J$20+((Params!$N$18-Params!$J$20)/(Params!$N$33-Params!$J$33))*($B509-Params!$J$33)),$G$2,"")</f>
        <v/>
      </c>
      <c r="H509" s="4" t="str">
        <f>IF(AND($B509&gt;=Params!$N$33,$C509&lt;Params!$N$18+((Params!$Q$16-Params!$N$18)/(Params!$Q$33-Params!$N$33))*($B509-Params!$N$33),C$3&lt;Params!$Q$16+((Params!$S$32-Params!$Q$16)/(Params!$S$33-Params!$Q$33))*($B509-Params!$Q$33)),$H$2,"")</f>
        <v/>
      </c>
      <c r="I509" s="12" t="str">
        <f>IF(AND($B509&gt;=Params!$Q$33,$C509&gt;=Params!$Q$16+((Params!$S$32-Params!$Q$16)/(Params!$S$33-Params!$Q$33))*($B509-Params!$Q$33)),$I$2,"")</f>
        <v/>
      </c>
      <c r="J509" s="1" t="str">
        <f>IF(AND($C509&gt;=Params!$C$22,$C509&lt;Params!$C$22+((Params!$E$17-Params!$C$22)/(Params!$E$33-Params!$C$33))*($B509-Params!$C$33),$C509&lt;Params!$E$17+((Params!$F$22-Params!$E$17)/(Params!$F$33-Params!$E$33))*($B509-Params!$E$33)),$J$2,"")</f>
        <v/>
      </c>
      <c r="K509" s="1" t="str">
        <f>IF(AND($C509&gt;=Params!$E$17+((Params!$F$22-Params!$E$17)/(Params!$F$33-Params!$E$33))*($B509-Params!$E$33),$C509&gt;=Params!$F$22+((Params!$J$20-Params!$F$22)/(Params!$J$33-Params!$F$33))*($B509-Params!$F$33),$C509&lt;Params!$E$17+((Params!$H$13-Params!$E$17)/(Params!$H$33-Params!$E$33))*($B509-Params!$E$33),$C509&lt;Params!$H$13+((Params!$J$20-Params!$H$13)/(Params!$J$33-Params!$H$33))*($B509-Params!$H$33)),$K$2,"")</f>
        <v/>
      </c>
      <c r="L509" s="1" t="str">
        <f>IF(AND($C509&gt;=Params!$H$13+((Params!$J$20-Params!$H$13)/(Params!$J$33-Params!$H$33))*($B509-Params!$H$33),$C509&gt;=Params!$J$20+((Params!$N$18-Params!$J$20)/(Params!$N$33-Params!$J$33))*($B509-Params!$J$33),$C509&lt;Params!$H$13+((Params!$K$9-Params!$H$13)/(Params!$K$33-Params!$H$33))*($B509-Params!$H$33),$C509&lt;Params!$K$9+((Params!$N$18-Params!$K$9)/(Params!$N$33-Params!$K$33))*($B509-Params!$K$33)),$L$2,"")</f>
        <v/>
      </c>
      <c r="M509" s="2" t="str">
        <f>IF(AND($C509&gt;=Params!$K$9+((Params!$N$18-Params!$K$9)/(Params!$N$33-Params!$K$33))*($B509-Params!$K$33),$C509&gt;=Params!$N$18+((Params!$Q$16-Params!$N$18)/(Params!$Q$33-Params!$N539))*($B509-Params!$Q$33),$C509&lt;Params!$K$9+((Params!$L$5-Params!$K$9)/(Params!$L$33-Params!$K$33))*($B509-Params!$K$33),$C509&lt;Params!$L$5+((Params!$Q$4-Params!$L$5)/(Params!$Q$33-Params!$L$33))*($B509-Params!$L$33),$B509&lt;Params!$Q$33),$M$2,"")</f>
        <v/>
      </c>
      <c r="N509" s="3" t="str">
        <f>IF(OR(AND($C509&gt;=Params!$A$26,$B509&gt;=Params!$A$33,$B509&lt;Params!$C$33,$C509&lt;Params!$A$18+((Params!$C$13-Params!$A$18)/(Params!$C$33-Params!$A$33))*($B509-Params!$A$33)),AND($B509&gt;=Params!$C$33,$C509&gt;Params!$C$22+((Params!$E$17-Params!$C$22)/(Params!$E$33-Params!$C$33))*($B509-Params!$C$33),$C509&lt;Params!$C$13+((Params!$E$17-Params!$C$13)/(Params!$E$33-Params!$C$33))*($B509-Params!$C$33))),$N$2,"")</f>
        <v/>
      </c>
      <c r="O509" s="1" t="str">
        <f>IF(AND($C509&gt;=Params!$C$13+((Params!$E$17-Params!$C$13)/(Params!$E$33-Params!$C$33))*($B509-Params!$C$33),$C509&gt;=Params!$E$17+((Params!$H$13-Params!$E$17)/(Params!$H$33-Params!$E$33))*($B509-Params!$E$33),$C509&lt;Params!$C$13+((Params!$D$9-Params!$C$13)/(Params!$D$33-Params!$C$33))*($B509-Params!$C$33),$C509&lt;Params!$D$9+((Params!$H$13-Params!$D$9)/(Params!$H$33-Params!$D$33))*($B509-Params!$D$33)),$O$2,"")</f>
        <v/>
      </c>
      <c r="P509" s="1" t="str">
        <f>IF(AND($C509&gt;=Params!$D$9+((Params!$H$13-Params!$D$9)/(Params!$H$33-Params!$D$33))*($B509-Params!$D$33),$C509&gt;=Params!$H$13+((Params!$K$9-Params!$H$13)/(Params!$K$33-Params!$H$33))*($B509-Params!$H$33),$C509&lt;Params!$D$9+((Params!$G$4-Params!$D$9)/(Params!$G$33-Params!$D$33))*($B509-Params!$D$33),$C509&lt;Params!$G$4+((Params!$K$9-Params!$G$4)/(Params!$K$33-Params!$G$33))*($B509-Params!$G$33)),$P$2,"")</f>
        <v/>
      </c>
      <c r="Q509" s="1" t="str">
        <f>IF(AND($C509&gt;=Params!$G$4+((Params!$K$9-Params!$G$4)/(Params!$K$33-Params!$G$33))*($B509-Params!$G$33),$C509&gt;Params!$K$9+((Params!$L$5-Params!$K$9)/(Params!$L$33-Params!$K$33))*($B509-Params!$K$33),$C509&lt;Params!$G$4+((Params!$L$5-Params!$G$4)/(Params!$L$33-Params!$G$33))*($B509-Params!$G$33)),$Q$2,"")</f>
        <v/>
      </c>
      <c r="R509" s="2" t="str">
        <f>IF(AND(OR($B509&lt;Params!$A$33,AND($B509&gt;=Params!$A$33,$B509&lt;Params!$C$33,$C509&gt;=Params!$A$18+((Params!$C$13-Params!$A$18)/(Params!$C$33-Params!$A$33))*($B509-Params!$A$33)),AND($B509&gt;=Params!$C$33,$B509&lt;Params!$D$33,$C509&gt;=Params!$C$13+((Params!$D$9-Params!$C$13)/(Params!$D$33-Params!$C$33))*($B509-Params!$C$33)),AND($B509&gt;=Params!$D$33,$C509&gt;=Params!$D$9+((Params!$G$4-Params!$D$9)/(Params!$G$33-Params!$D$33))*($B509-Params!$D$33))),$C509&lt;Params!$G$4,$B509&gt;0,$C509&gt;0),$R$2,"")</f>
        <v/>
      </c>
      <c r="S509" s="18" t="str">
        <f t="shared" si="7"/>
        <v>Basaltic Andesite</v>
      </c>
      <c r="T509" s="14" t="str">
        <f>IF(AND($S509&lt;&gt;$J$2,$S509&lt;&gt;$K$2,$S509&lt;&gt;$L$2),"",
IF($S509=$J$2,IF(Data!$C509&gt;=Data!$D509+2,"Hawaiite","Potassic Trachybasalt"),
IF($S509=$K$2,IF(Data!$C509&gt;=Data!$D509+2,"Mugearite","Shoshonite"),
IF($S509=$L$2,(IF(Data!$C509&gt;=Data!$D509+2,"Benmoreite","Latite")),""))))</f>
        <v/>
      </c>
    </row>
    <row r="510" spans="1:20" x14ac:dyDescent="0.2">
      <c r="A510" s="16" t="str">
        <f>Data!$A510</f>
        <v>Morizet et al 2010</v>
      </c>
      <c r="B510" s="27">
        <f>Data!$B510</f>
        <v>54.8</v>
      </c>
      <c r="C510" s="28">
        <f>Data!$C510+Data!$D510</f>
        <v>3.2</v>
      </c>
      <c r="D510" s="1" t="str">
        <f>IF(AND(AND($B510&gt;=Params!$A$33,$B510&lt;Params!$C$33),AND($C510&gt;=Params!$A$32,$C510&lt;Params!$A$26)),$D$2,"")</f>
        <v/>
      </c>
      <c r="E510" s="1" t="str">
        <f>IF(AND(AND($B510&gt;=Params!$C$33,$B510&lt;Params!$F$33),AND($C510&gt;=Params!$C$32,$C510&lt;Params!$C$22)),$E$2,"")</f>
        <v/>
      </c>
      <c r="F510" s="4" t="str">
        <f>IF(AND($B510&gt;=Params!$F$33,$B510&lt;Params!$J$33,$C510&lt;Params!$F$22+((Params!$J$20-Params!$F$22)/(Params!$J$33-Params!$F$33))*($B510-Params!$F$33)),$F$2,"")</f>
        <v>Basaltic Andesite</v>
      </c>
      <c r="G510" s="4" t="str">
        <f>IF(AND($B510&gt;=Params!$J$33,$B510&lt;Params!$N$33,$C510&lt;Params!$J$20+((Params!$N$18-Params!$J$20)/(Params!$N$33-Params!$J$33))*($B510-Params!$J$33)),$G$2,"")</f>
        <v/>
      </c>
      <c r="H510" s="4" t="str">
        <f>IF(AND($B510&gt;=Params!$N$33,$C510&lt;Params!$N$18+((Params!$Q$16-Params!$N$18)/(Params!$Q$33-Params!$N$33))*($B510-Params!$N$33),C$3&lt;Params!$Q$16+((Params!$S$32-Params!$Q$16)/(Params!$S$33-Params!$Q$33))*($B510-Params!$Q$33)),$H$2,"")</f>
        <v/>
      </c>
      <c r="I510" s="12" t="str">
        <f>IF(AND($B510&gt;=Params!$Q$33,$C510&gt;=Params!$Q$16+((Params!$S$32-Params!$Q$16)/(Params!$S$33-Params!$Q$33))*($B510-Params!$Q$33)),$I$2,"")</f>
        <v/>
      </c>
      <c r="J510" s="1" t="str">
        <f>IF(AND($C510&gt;=Params!$C$22,$C510&lt;Params!$C$22+((Params!$E$17-Params!$C$22)/(Params!$E$33-Params!$C$33))*($B510-Params!$C$33),$C510&lt;Params!$E$17+((Params!$F$22-Params!$E$17)/(Params!$F$33-Params!$E$33))*($B510-Params!$E$33)),$J$2,"")</f>
        <v/>
      </c>
      <c r="K510" s="1" t="str">
        <f>IF(AND($C510&gt;=Params!$E$17+((Params!$F$22-Params!$E$17)/(Params!$F$33-Params!$E$33))*($B510-Params!$E$33),$C510&gt;=Params!$F$22+((Params!$J$20-Params!$F$22)/(Params!$J$33-Params!$F$33))*($B510-Params!$F$33),$C510&lt;Params!$E$17+((Params!$H$13-Params!$E$17)/(Params!$H$33-Params!$E$33))*($B510-Params!$E$33),$C510&lt;Params!$H$13+((Params!$J$20-Params!$H$13)/(Params!$J$33-Params!$H$33))*($B510-Params!$H$33)),$K$2,"")</f>
        <v/>
      </c>
      <c r="L510" s="1" t="str">
        <f>IF(AND($C510&gt;=Params!$H$13+((Params!$J$20-Params!$H$13)/(Params!$J$33-Params!$H$33))*($B510-Params!$H$33),$C510&gt;=Params!$J$20+((Params!$N$18-Params!$J$20)/(Params!$N$33-Params!$J$33))*($B510-Params!$J$33),$C510&lt;Params!$H$13+((Params!$K$9-Params!$H$13)/(Params!$K$33-Params!$H$33))*($B510-Params!$H$33),$C510&lt;Params!$K$9+((Params!$N$18-Params!$K$9)/(Params!$N$33-Params!$K$33))*($B510-Params!$K$33)),$L$2,"")</f>
        <v/>
      </c>
      <c r="M510" s="2" t="str">
        <f>IF(AND($C510&gt;=Params!$K$9+((Params!$N$18-Params!$K$9)/(Params!$N$33-Params!$K$33))*($B510-Params!$K$33),$C510&gt;=Params!$N$18+((Params!$Q$16-Params!$N$18)/(Params!$Q$33-Params!$N540))*($B510-Params!$Q$33),$C510&lt;Params!$K$9+((Params!$L$5-Params!$K$9)/(Params!$L$33-Params!$K$33))*($B510-Params!$K$33),$C510&lt;Params!$L$5+((Params!$Q$4-Params!$L$5)/(Params!$Q$33-Params!$L$33))*($B510-Params!$L$33),$B510&lt;Params!$Q$33),$M$2,"")</f>
        <v/>
      </c>
      <c r="N510" s="3" t="str">
        <f>IF(OR(AND($C510&gt;=Params!$A$26,$B510&gt;=Params!$A$33,$B510&lt;Params!$C$33,$C510&lt;Params!$A$18+((Params!$C$13-Params!$A$18)/(Params!$C$33-Params!$A$33))*($B510-Params!$A$33)),AND($B510&gt;=Params!$C$33,$C510&gt;Params!$C$22+((Params!$E$17-Params!$C$22)/(Params!$E$33-Params!$C$33))*($B510-Params!$C$33),$C510&lt;Params!$C$13+((Params!$E$17-Params!$C$13)/(Params!$E$33-Params!$C$33))*($B510-Params!$C$33))),$N$2,"")</f>
        <v/>
      </c>
      <c r="O510" s="1" t="str">
        <f>IF(AND($C510&gt;=Params!$C$13+((Params!$E$17-Params!$C$13)/(Params!$E$33-Params!$C$33))*($B510-Params!$C$33),$C510&gt;=Params!$E$17+((Params!$H$13-Params!$E$17)/(Params!$H$33-Params!$E$33))*($B510-Params!$E$33),$C510&lt;Params!$C$13+((Params!$D$9-Params!$C$13)/(Params!$D$33-Params!$C$33))*($B510-Params!$C$33),$C510&lt;Params!$D$9+((Params!$H$13-Params!$D$9)/(Params!$H$33-Params!$D$33))*($B510-Params!$D$33)),$O$2,"")</f>
        <v/>
      </c>
      <c r="P510" s="1" t="str">
        <f>IF(AND($C510&gt;=Params!$D$9+((Params!$H$13-Params!$D$9)/(Params!$H$33-Params!$D$33))*($B510-Params!$D$33),$C510&gt;=Params!$H$13+((Params!$K$9-Params!$H$13)/(Params!$K$33-Params!$H$33))*($B510-Params!$H$33),$C510&lt;Params!$D$9+((Params!$G$4-Params!$D$9)/(Params!$G$33-Params!$D$33))*($B510-Params!$D$33),$C510&lt;Params!$G$4+((Params!$K$9-Params!$G$4)/(Params!$K$33-Params!$G$33))*($B510-Params!$G$33)),$P$2,"")</f>
        <v/>
      </c>
      <c r="Q510" s="1" t="str">
        <f>IF(AND($C510&gt;=Params!$G$4+((Params!$K$9-Params!$G$4)/(Params!$K$33-Params!$G$33))*($B510-Params!$G$33),$C510&gt;Params!$K$9+((Params!$L$5-Params!$K$9)/(Params!$L$33-Params!$K$33))*($B510-Params!$K$33),$C510&lt;Params!$G$4+((Params!$L$5-Params!$G$4)/(Params!$L$33-Params!$G$33))*($B510-Params!$G$33)),$Q$2,"")</f>
        <v/>
      </c>
      <c r="R510" s="2" t="str">
        <f>IF(AND(OR($B510&lt;Params!$A$33,AND($B510&gt;=Params!$A$33,$B510&lt;Params!$C$33,$C510&gt;=Params!$A$18+((Params!$C$13-Params!$A$18)/(Params!$C$33-Params!$A$33))*($B510-Params!$A$33)),AND($B510&gt;=Params!$C$33,$B510&lt;Params!$D$33,$C510&gt;=Params!$C$13+((Params!$D$9-Params!$C$13)/(Params!$D$33-Params!$C$33))*($B510-Params!$C$33)),AND($B510&gt;=Params!$D$33,$C510&gt;=Params!$D$9+((Params!$G$4-Params!$D$9)/(Params!$G$33-Params!$D$33))*($B510-Params!$D$33))),$C510&lt;Params!$G$4,$B510&gt;0,$C510&gt;0),$R$2,"")</f>
        <v/>
      </c>
      <c r="S510" s="18" t="str">
        <f t="shared" si="7"/>
        <v>Basaltic Andesite</v>
      </c>
      <c r="T510" s="14" t="str">
        <f>IF(AND($S510&lt;&gt;$J$2,$S510&lt;&gt;$K$2,$S510&lt;&gt;$L$2),"",
IF($S510=$J$2,IF(Data!$C510&gt;=Data!$D510+2,"Hawaiite","Potassic Trachybasalt"),
IF($S510=$K$2,IF(Data!$C510&gt;=Data!$D510+2,"Mugearite","Shoshonite"),
IF($S510=$L$2,(IF(Data!$C510&gt;=Data!$D510+2,"Benmoreite","Latite")),""))))</f>
        <v/>
      </c>
    </row>
    <row r="511" spans="1:20" x14ac:dyDescent="0.2">
      <c r="A511" s="16" t="str">
        <f>Data!$A511</f>
        <v>Morizet et al 2010</v>
      </c>
      <c r="B511" s="27">
        <f>Data!$B511</f>
        <v>54.8</v>
      </c>
      <c r="C511" s="28">
        <f>Data!$C511+Data!$D511</f>
        <v>3.2</v>
      </c>
      <c r="D511" s="1" t="str">
        <f>IF(AND(AND($B511&gt;=Params!$A$33,$B511&lt;Params!$C$33),AND($C511&gt;=Params!$A$32,$C511&lt;Params!$A$26)),$D$2,"")</f>
        <v/>
      </c>
      <c r="E511" s="1" t="str">
        <f>IF(AND(AND($B511&gt;=Params!$C$33,$B511&lt;Params!$F$33),AND($C511&gt;=Params!$C$32,$C511&lt;Params!$C$22)),$E$2,"")</f>
        <v/>
      </c>
      <c r="F511" s="4" t="str">
        <f>IF(AND($B511&gt;=Params!$F$33,$B511&lt;Params!$J$33,$C511&lt;Params!$F$22+((Params!$J$20-Params!$F$22)/(Params!$J$33-Params!$F$33))*($B511-Params!$F$33)),$F$2,"")</f>
        <v>Basaltic Andesite</v>
      </c>
      <c r="G511" s="4" t="str">
        <f>IF(AND($B511&gt;=Params!$J$33,$B511&lt;Params!$N$33,$C511&lt;Params!$J$20+((Params!$N$18-Params!$J$20)/(Params!$N$33-Params!$J$33))*($B511-Params!$J$33)),$G$2,"")</f>
        <v/>
      </c>
      <c r="H511" s="4" t="str">
        <f>IF(AND($B511&gt;=Params!$N$33,$C511&lt;Params!$N$18+((Params!$Q$16-Params!$N$18)/(Params!$Q$33-Params!$N$33))*($B511-Params!$N$33),C$3&lt;Params!$Q$16+((Params!$S$32-Params!$Q$16)/(Params!$S$33-Params!$Q$33))*($B511-Params!$Q$33)),$H$2,"")</f>
        <v/>
      </c>
      <c r="I511" s="12" t="str">
        <f>IF(AND($B511&gt;=Params!$Q$33,$C511&gt;=Params!$Q$16+((Params!$S$32-Params!$Q$16)/(Params!$S$33-Params!$Q$33))*($B511-Params!$Q$33)),$I$2,"")</f>
        <v/>
      </c>
      <c r="J511" s="1" t="str">
        <f>IF(AND($C511&gt;=Params!$C$22,$C511&lt;Params!$C$22+((Params!$E$17-Params!$C$22)/(Params!$E$33-Params!$C$33))*($B511-Params!$C$33),$C511&lt;Params!$E$17+((Params!$F$22-Params!$E$17)/(Params!$F$33-Params!$E$33))*($B511-Params!$E$33)),$J$2,"")</f>
        <v/>
      </c>
      <c r="K511" s="1" t="str">
        <f>IF(AND($C511&gt;=Params!$E$17+((Params!$F$22-Params!$E$17)/(Params!$F$33-Params!$E$33))*($B511-Params!$E$33),$C511&gt;=Params!$F$22+((Params!$J$20-Params!$F$22)/(Params!$J$33-Params!$F$33))*($B511-Params!$F$33),$C511&lt;Params!$E$17+((Params!$H$13-Params!$E$17)/(Params!$H$33-Params!$E$33))*($B511-Params!$E$33),$C511&lt;Params!$H$13+((Params!$J$20-Params!$H$13)/(Params!$J$33-Params!$H$33))*($B511-Params!$H$33)),$K$2,"")</f>
        <v/>
      </c>
      <c r="L511" s="1" t="str">
        <f>IF(AND($C511&gt;=Params!$H$13+((Params!$J$20-Params!$H$13)/(Params!$J$33-Params!$H$33))*($B511-Params!$H$33),$C511&gt;=Params!$J$20+((Params!$N$18-Params!$J$20)/(Params!$N$33-Params!$J$33))*($B511-Params!$J$33),$C511&lt;Params!$H$13+((Params!$K$9-Params!$H$13)/(Params!$K$33-Params!$H$33))*($B511-Params!$H$33),$C511&lt;Params!$K$9+((Params!$N$18-Params!$K$9)/(Params!$N$33-Params!$K$33))*($B511-Params!$K$33)),$L$2,"")</f>
        <v/>
      </c>
      <c r="M511" s="2" t="str">
        <f>IF(AND($C511&gt;=Params!$K$9+((Params!$N$18-Params!$K$9)/(Params!$N$33-Params!$K$33))*($B511-Params!$K$33),$C511&gt;=Params!$N$18+((Params!$Q$16-Params!$N$18)/(Params!$Q$33-Params!$N541))*($B511-Params!$Q$33),$C511&lt;Params!$K$9+((Params!$L$5-Params!$K$9)/(Params!$L$33-Params!$K$33))*($B511-Params!$K$33),$C511&lt;Params!$L$5+((Params!$Q$4-Params!$L$5)/(Params!$Q$33-Params!$L$33))*($B511-Params!$L$33),$B511&lt;Params!$Q$33),$M$2,"")</f>
        <v/>
      </c>
      <c r="N511" s="3" t="str">
        <f>IF(OR(AND($C511&gt;=Params!$A$26,$B511&gt;=Params!$A$33,$B511&lt;Params!$C$33,$C511&lt;Params!$A$18+((Params!$C$13-Params!$A$18)/(Params!$C$33-Params!$A$33))*($B511-Params!$A$33)),AND($B511&gt;=Params!$C$33,$C511&gt;Params!$C$22+((Params!$E$17-Params!$C$22)/(Params!$E$33-Params!$C$33))*($B511-Params!$C$33),$C511&lt;Params!$C$13+((Params!$E$17-Params!$C$13)/(Params!$E$33-Params!$C$33))*($B511-Params!$C$33))),$N$2,"")</f>
        <v/>
      </c>
      <c r="O511" s="1" t="str">
        <f>IF(AND($C511&gt;=Params!$C$13+((Params!$E$17-Params!$C$13)/(Params!$E$33-Params!$C$33))*($B511-Params!$C$33),$C511&gt;=Params!$E$17+((Params!$H$13-Params!$E$17)/(Params!$H$33-Params!$E$33))*($B511-Params!$E$33),$C511&lt;Params!$C$13+((Params!$D$9-Params!$C$13)/(Params!$D$33-Params!$C$33))*($B511-Params!$C$33),$C511&lt;Params!$D$9+((Params!$H$13-Params!$D$9)/(Params!$H$33-Params!$D$33))*($B511-Params!$D$33)),$O$2,"")</f>
        <v/>
      </c>
      <c r="P511" s="1" t="str">
        <f>IF(AND($C511&gt;=Params!$D$9+((Params!$H$13-Params!$D$9)/(Params!$H$33-Params!$D$33))*($B511-Params!$D$33),$C511&gt;=Params!$H$13+((Params!$K$9-Params!$H$13)/(Params!$K$33-Params!$H$33))*($B511-Params!$H$33),$C511&lt;Params!$D$9+((Params!$G$4-Params!$D$9)/(Params!$G$33-Params!$D$33))*($B511-Params!$D$33),$C511&lt;Params!$G$4+((Params!$K$9-Params!$G$4)/(Params!$K$33-Params!$G$33))*($B511-Params!$G$33)),$P$2,"")</f>
        <v/>
      </c>
      <c r="Q511" s="1" t="str">
        <f>IF(AND($C511&gt;=Params!$G$4+((Params!$K$9-Params!$G$4)/(Params!$K$33-Params!$G$33))*($B511-Params!$G$33),$C511&gt;Params!$K$9+((Params!$L$5-Params!$K$9)/(Params!$L$33-Params!$K$33))*($B511-Params!$K$33),$C511&lt;Params!$G$4+((Params!$L$5-Params!$G$4)/(Params!$L$33-Params!$G$33))*($B511-Params!$G$33)),$Q$2,"")</f>
        <v/>
      </c>
      <c r="R511" s="2" t="str">
        <f>IF(AND(OR($B511&lt;Params!$A$33,AND($B511&gt;=Params!$A$33,$B511&lt;Params!$C$33,$C511&gt;=Params!$A$18+((Params!$C$13-Params!$A$18)/(Params!$C$33-Params!$A$33))*($B511-Params!$A$33)),AND($B511&gt;=Params!$C$33,$B511&lt;Params!$D$33,$C511&gt;=Params!$C$13+((Params!$D$9-Params!$C$13)/(Params!$D$33-Params!$C$33))*($B511-Params!$C$33)),AND($B511&gt;=Params!$D$33,$C511&gt;=Params!$D$9+((Params!$G$4-Params!$D$9)/(Params!$G$33-Params!$D$33))*($B511-Params!$D$33))),$C511&lt;Params!$G$4,$B511&gt;0,$C511&gt;0),$R$2,"")</f>
        <v/>
      </c>
      <c r="S511" s="18" t="str">
        <f t="shared" si="7"/>
        <v>Basaltic Andesite</v>
      </c>
      <c r="T511" s="14" t="str">
        <f>IF(AND($S511&lt;&gt;$J$2,$S511&lt;&gt;$K$2,$S511&lt;&gt;$L$2),"",
IF($S511=$J$2,IF(Data!$C511&gt;=Data!$D511+2,"Hawaiite","Potassic Trachybasalt"),
IF($S511=$K$2,IF(Data!$C511&gt;=Data!$D511+2,"Mugearite","Shoshonite"),
IF($S511=$L$2,(IF(Data!$C511&gt;=Data!$D511+2,"Benmoreite","Latite")),""))))</f>
        <v/>
      </c>
    </row>
    <row r="512" spans="1:20" x14ac:dyDescent="0.2">
      <c r="A512" s="16" t="str">
        <f>Data!$A512</f>
        <v>Morizet et al 2010</v>
      </c>
      <c r="B512" s="27">
        <f>Data!$B512</f>
        <v>54.8</v>
      </c>
      <c r="C512" s="28">
        <f>Data!$C512+Data!$D512</f>
        <v>3.2</v>
      </c>
      <c r="D512" s="1" t="str">
        <f>IF(AND(AND($B512&gt;=Params!$A$33,$B512&lt;Params!$C$33),AND($C512&gt;=Params!$A$32,$C512&lt;Params!$A$26)),$D$2,"")</f>
        <v/>
      </c>
      <c r="E512" s="1" t="str">
        <f>IF(AND(AND($B512&gt;=Params!$C$33,$B512&lt;Params!$F$33),AND($C512&gt;=Params!$C$32,$C512&lt;Params!$C$22)),$E$2,"")</f>
        <v/>
      </c>
      <c r="F512" s="4" t="str">
        <f>IF(AND($B512&gt;=Params!$F$33,$B512&lt;Params!$J$33,$C512&lt;Params!$F$22+((Params!$J$20-Params!$F$22)/(Params!$J$33-Params!$F$33))*($B512-Params!$F$33)),$F$2,"")</f>
        <v>Basaltic Andesite</v>
      </c>
      <c r="G512" s="4" t="str">
        <f>IF(AND($B512&gt;=Params!$J$33,$B512&lt;Params!$N$33,$C512&lt;Params!$J$20+((Params!$N$18-Params!$J$20)/(Params!$N$33-Params!$J$33))*($B512-Params!$J$33)),$G$2,"")</f>
        <v/>
      </c>
      <c r="H512" s="4" t="str">
        <f>IF(AND($B512&gt;=Params!$N$33,$C512&lt;Params!$N$18+((Params!$Q$16-Params!$N$18)/(Params!$Q$33-Params!$N$33))*($B512-Params!$N$33),C$3&lt;Params!$Q$16+((Params!$S$32-Params!$Q$16)/(Params!$S$33-Params!$Q$33))*($B512-Params!$Q$33)),$H$2,"")</f>
        <v/>
      </c>
      <c r="I512" s="12" t="str">
        <f>IF(AND($B512&gt;=Params!$Q$33,$C512&gt;=Params!$Q$16+((Params!$S$32-Params!$Q$16)/(Params!$S$33-Params!$Q$33))*($B512-Params!$Q$33)),$I$2,"")</f>
        <v/>
      </c>
      <c r="J512" s="1" t="str">
        <f>IF(AND($C512&gt;=Params!$C$22,$C512&lt;Params!$C$22+((Params!$E$17-Params!$C$22)/(Params!$E$33-Params!$C$33))*($B512-Params!$C$33),$C512&lt;Params!$E$17+((Params!$F$22-Params!$E$17)/(Params!$F$33-Params!$E$33))*($B512-Params!$E$33)),$J$2,"")</f>
        <v/>
      </c>
      <c r="K512" s="1" t="str">
        <f>IF(AND($C512&gt;=Params!$E$17+((Params!$F$22-Params!$E$17)/(Params!$F$33-Params!$E$33))*($B512-Params!$E$33),$C512&gt;=Params!$F$22+((Params!$J$20-Params!$F$22)/(Params!$J$33-Params!$F$33))*($B512-Params!$F$33),$C512&lt;Params!$E$17+((Params!$H$13-Params!$E$17)/(Params!$H$33-Params!$E$33))*($B512-Params!$E$33),$C512&lt;Params!$H$13+((Params!$J$20-Params!$H$13)/(Params!$J$33-Params!$H$33))*($B512-Params!$H$33)),$K$2,"")</f>
        <v/>
      </c>
      <c r="L512" s="1" t="str">
        <f>IF(AND($C512&gt;=Params!$H$13+((Params!$J$20-Params!$H$13)/(Params!$J$33-Params!$H$33))*($B512-Params!$H$33),$C512&gt;=Params!$J$20+((Params!$N$18-Params!$J$20)/(Params!$N$33-Params!$J$33))*($B512-Params!$J$33),$C512&lt;Params!$H$13+((Params!$K$9-Params!$H$13)/(Params!$K$33-Params!$H$33))*($B512-Params!$H$33),$C512&lt;Params!$K$9+((Params!$N$18-Params!$K$9)/(Params!$N$33-Params!$K$33))*($B512-Params!$K$33)),$L$2,"")</f>
        <v/>
      </c>
      <c r="M512" s="2" t="str">
        <f>IF(AND($C512&gt;=Params!$K$9+((Params!$N$18-Params!$K$9)/(Params!$N$33-Params!$K$33))*($B512-Params!$K$33),$C512&gt;=Params!$N$18+((Params!$Q$16-Params!$N$18)/(Params!$Q$33-Params!$N542))*($B512-Params!$Q$33),$C512&lt;Params!$K$9+((Params!$L$5-Params!$K$9)/(Params!$L$33-Params!$K$33))*($B512-Params!$K$33),$C512&lt;Params!$L$5+((Params!$Q$4-Params!$L$5)/(Params!$Q$33-Params!$L$33))*($B512-Params!$L$33),$B512&lt;Params!$Q$33),$M$2,"")</f>
        <v/>
      </c>
      <c r="N512" s="3" t="str">
        <f>IF(OR(AND($C512&gt;=Params!$A$26,$B512&gt;=Params!$A$33,$B512&lt;Params!$C$33,$C512&lt;Params!$A$18+((Params!$C$13-Params!$A$18)/(Params!$C$33-Params!$A$33))*($B512-Params!$A$33)),AND($B512&gt;=Params!$C$33,$C512&gt;Params!$C$22+((Params!$E$17-Params!$C$22)/(Params!$E$33-Params!$C$33))*($B512-Params!$C$33),$C512&lt;Params!$C$13+((Params!$E$17-Params!$C$13)/(Params!$E$33-Params!$C$33))*($B512-Params!$C$33))),$N$2,"")</f>
        <v/>
      </c>
      <c r="O512" s="1" t="str">
        <f>IF(AND($C512&gt;=Params!$C$13+((Params!$E$17-Params!$C$13)/(Params!$E$33-Params!$C$33))*($B512-Params!$C$33),$C512&gt;=Params!$E$17+((Params!$H$13-Params!$E$17)/(Params!$H$33-Params!$E$33))*($B512-Params!$E$33),$C512&lt;Params!$C$13+((Params!$D$9-Params!$C$13)/(Params!$D$33-Params!$C$33))*($B512-Params!$C$33),$C512&lt;Params!$D$9+((Params!$H$13-Params!$D$9)/(Params!$H$33-Params!$D$33))*($B512-Params!$D$33)),$O$2,"")</f>
        <v/>
      </c>
      <c r="P512" s="1" t="str">
        <f>IF(AND($C512&gt;=Params!$D$9+((Params!$H$13-Params!$D$9)/(Params!$H$33-Params!$D$33))*($B512-Params!$D$33),$C512&gt;=Params!$H$13+((Params!$K$9-Params!$H$13)/(Params!$K$33-Params!$H$33))*($B512-Params!$H$33),$C512&lt;Params!$D$9+((Params!$G$4-Params!$D$9)/(Params!$G$33-Params!$D$33))*($B512-Params!$D$33),$C512&lt;Params!$G$4+((Params!$K$9-Params!$G$4)/(Params!$K$33-Params!$G$33))*($B512-Params!$G$33)),$P$2,"")</f>
        <v/>
      </c>
      <c r="Q512" s="1" t="str">
        <f>IF(AND($C512&gt;=Params!$G$4+((Params!$K$9-Params!$G$4)/(Params!$K$33-Params!$G$33))*($B512-Params!$G$33),$C512&gt;Params!$K$9+((Params!$L$5-Params!$K$9)/(Params!$L$33-Params!$K$33))*($B512-Params!$K$33),$C512&lt;Params!$G$4+((Params!$L$5-Params!$G$4)/(Params!$L$33-Params!$G$33))*($B512-Params!$G$33)),$Q$2,"")</f>
        <v/>
      </c>
      <c r="R512" s="2" t="str">
        <f>IF(AND(OR($B512&lt;Params!$A$33,AND($B512&gt;=Params!$A$33,$B512&lt;Params!$C$33,$C512&gt;=Params!$A$18+((Params!$C$13-Params!$A$18)/(Params!$C$33-Params!$A$33))*($B512-Params!$A$33)),AND($B512&gt;=Params!$C$33,$B512&lt;Params!$D$33,$C512&gt;=Params!$C$13+((Params!$D$9-Params!$C$13)/(Params!$D$33-Params!$C$33))*($B512-Params!$C$33)),AND($B512&gt;=Params!$D$33,$C512&gt;=Params!$D$9+((Params!$G$4-Params!$D$9)/(Params!$G$33-Params!$D$33))*($B512-Params!$D$33))),$C512&lt;Params!$G$4,$B512&gt;0,$C512&gt;0),$R$2,"")</f>
        <v/>
      </c>
      <c r="S512" s="18" t="str">
        <f t="shared" si="7"/>
        <v>Basaltic Andesite</v>
      </c>
      <c r="T512" s="14" t="str">
        <f>IF(AND($S512&lt;&gt;$J$2,$S512&lt;&gt;$K$2,$S512&lt;&gt;$L$2),"",
IF($S512=$J$2,IF(Data!$C512&gt;=Data!$D512+2,"Hawaiite","Potassic Trachybasalt"),
IF($S512=$K$2,IF(Data!$C512&gt;=Data!$D512+2,"Mugearite","Shoshonite"),
IF($S512=$L$2,(IF(Data!$C512&gt;=Data!$D512+2,"Benmoreite","Latite")),""))))</f>
        <v/>
      </c>
    </row>
    <row r="513" spans="1:20" x14ac:dyDescent="0.2">
      <c r="A513" s="16" t="str">
        <f>Data!$A513</f>
        <v>Morizet et al 2010</v>
      </c>
      <c r="B513" s="27">
        <f>Data!$B513</f>
        <v>54.8</v>
      </c>
      <c r="C513" s="28">
        <f>Data!$C513+Data!$D513</f>
        <v>3.2</v>
      </c>
      <c r="D513" s="1" t="str">
        <f>IF(AND(AND($B513&gt;=Params!$A$33,$B513&lt;Params!$C$33),AND($C513&gt;=Params!$A$32,$C513&lt;Params!$A$26)),$D$2,"")</f>
        <v/>
      </c>
      <c r="E513" s="1" t="str">
        <f>IF(AND(AND($B513&gt;=Params!$C$33,$B513&lt;Params!$F$33),AND($C513&gt;=Params!$C$32,$C513&lt;Params!$C$22)),$E$2,"")</f>
        <v/>
      </c>
      <c r="F513" s="4" t="str">
        <f>IF(AND($B513&gt;=Params!$F$33,$B513&lt;Params!$J$33,$C513&lt;Params!$F$22+((Params!$J$20-Params!$F$22)/(Params!$J$33-Params!$F$33))*($B513-Params!$F$33)),$F$2,"")</f>
        <v>Basaltic Andesite</v>
      </c>
      <c r="G513" s="4" t="str">
        <f>IF(AND($B513&gt;=Params!$J$33,$B513&lt;Params!$N$33,$C513&lt;Params!$J$20+((Params!$N$18-Params!$J$20)/(Params!$N$33-Params!$J$33))*($B513-Params!$J$33)),$G$2,"")</f>
        <v/>
      </c>
      <c r="H513" s="4" t="str">
        <f>IF(AND($B513&gt;=Params!$N$33,$C513&lt;Params!$N$18+((Params!$Q$16-Params!$N$18)/(Params!$Q$33-Params!$N$33))*($B513-Params!$N$33),C$3&lt;Params!$Q$16+((Params!$S$32-Params!$Q$16)/(Params!$S$33-Params!$Q$33))*($B513-Params!$Q$33)),$H$2,"")</f>
        <v/>
      </c>
      <c r="I513" s="12" t="str">
        <f>IF(AND($B513&gt;=Params!$Q$33,$C513&gt;=Params!$Q$16+((Params!$S$32-Params!$Q$16)/(Params!$S$33-Params!$Q$33))*($B513-Params!$Q$33)),$I$2,"")</f>
        <v/>
      </c>
      <c r="J513" s="1" t="str">
        <f>IF(AND($C513&gt;=Params!$C$22,$C513&lt;Params!$C$22+((Params!$E$17-Params!$C$22)/(Params!$E$33-Params!$C$33))*($B513-Params!$C$33),$C513&lt;Params!$E$17+((Params!$F$22-Params!$E$17)/(Params!$F$33-Params!$E$33))*($B513-Params!$E$33)),$J$2,"")</f>
        <v/>
      </c>
      <c r="K513" s="1" t="str">
        <f>IF(AND($C513&gt;=Params!$E$17+((Params!$F$22-Params!$E$17)/(Params!$F$33-Params!$E$33))*($B513-Params!$E$33),$C513&gt;=Params!$F$22+((Params!$J$20-Params!$F$22)/(Params!$J$33-Params!$F$33))*($B513-Params!$F$33),$C513&lt;Params!$E$17+((Params!$H$13-Params!$E$17)/(Params!$H$33-Params!$E$33))*($B513-Params!$E$33),$C513&lt;Params!$H$13+((Params!$J$20-Params!$H$13)/(Params!$J$33-Params!$H$33))*($B513-Params!$H$33)),$K$2,"")</f>
        <v/>
      </c>
      <c r="L513" s="1" t="str">
        <f>IF(AND($C513&gt;=Params!$H$13+((Params!$J$20-Params!$H$13)/(Params!$J$33-Params!$H$33))*($B513-Params!$H$33),$C513&gt;=Params!$J$20+((Params!$N$18-Params!$J$20)/(Params!$N$33-Params!$J$33))*($B513-Params!$J$33),$C513&lt;Params!$H$13+((Params!$K$9-Params!$H$13)/(Params!$K$33-Params!$H$33))*($B513-Params!$H$33),$C513&lt;Params!$K$9+((Params!$N$18-Params!$K$9)/(Params!$N$33-Params!$K$33))*($B513-Params!$K$33)),$L$2,"")</f>
        <v/>
      </c>
      <c r="M513" s="2" t="str">
        <f>IF(AND($C513&gt;=Params!$K$9+((Params!$N$18-Params!$K$9)/(Params!$N$33-Params!$K$33))*($B513-Params!$K$33),$C513&gt;=Params!$N$18+((Params!$Q$16-Params!$N$18)/(Params!$Q$33-Params!$N543))*($B513-Params!$Q$33),$C513&lt;Params!$K$9+((Params!$L$5-Params!$K$9)/(Params!$L$33-Params!$K$33))*($B513-Params!$K$33),$C513&lt;Params!$L$5+((Params!$Q$4-Params!$L$5)/(Params!$Q$33-Params!$L$33))*($B513-Params!$L$33),$B513&lt;Params!$Q$33),$M$2,"")</f>
        <v/>
      </c>
      <c r="N513" s="3" t="str">
        <f>IF(OR(AND($C513&gt;=Params!$A$26,$B513&gt;=Params!$A$33,$B513&lt;Params!$C$33,$C513&lt;Params!$A$18+((Params!$C$13-Params!$A$18)/(Params!$C$33-Params!$A$33))*($B513-Params!$A$33)),AND($B513&gt;=Params!$C$33,$C513&gt;Params!$C$22+((Params!$E$17-Params!$C$22)/(Params!$E$33-Params!$C$33))*($B513-Params!$C$33),$C513&lt;Params!$C$13+((Params!$E$17-Params!$C$13)/(Params!$E$33-Params!$C$33))*($B513-Params!$C$33))),$N$2,"")</f>
        <v/>
      </c>
      <c r="O513" s="1" t="str">
        <f>IF(AND($C513&gt;=Params!$C$13+((Params!$E$17-Params!$C$13)/(Params!$E$33-Params!$C$33))*($B513-Params!$C$33),$C513&gt;=Params!$E$17+((Params!$H$13-Params!$E$17)/(Params!$H$33-Params!$E$33))*($B513-Params!$E$33),$C513&lt;Params!$C$13+((Params!$D$9-Params!$C$13)/(Params!$D$33-Params!$C$33))*($B513-Params!$C$33),$C513&lt;Params!$D$9+((Params!$H$13-Params!$D$9)/(Params!$H$33-Params!$D$33))*($B513-Params!$D$33)),$O$2,"")</f>
        <v/>
      </c>
      <c r="P513" s="1" t="str">
        <f>IF(AND($C513&gt;=Params!$D$9+((Params!$H$13-Params!$D$9)/(Params!$H$33-Params!$D$33))*($B513-Params!$D$33),$C513&gt;=Params!$H$13+((Params!$K$9-Params!$H$13)/(Params!$K$33-Params!$H$33))*($B513-Params!$H$33),$C513&lt;Params!$D$9+((Params!$G$4-Params!$D$9)/(Params!$G$33-Params!$D$33))*($B513-Params!$D$33),$C513&lt;Params!$G$4+((Params!$K$9-Params!$G$4)/(Params!$K$33-Params!$G$33))*($B513-Params!$G$33)),$P$2,"")</f>
        <v/>
      </c>
      <c r="Q513" s="1" t="str">
        <f>IF(AND($C513&gt;=Params!$G$4+((Params!$K$9-Params!$G$4)/(Params!$K$33-Params!$G$33))*($B513-Params!$G$33),$C513&gt;Params!$K$9+((Params!$L$5-Params!$K$9)/(Params!$L$33-Params!$K$33))*($B513-Params!$K$33),$C513&lt;Params!$G$4+((Params!$L$5-Params!$G$4)/(Params!$L$33-Params!$G$33))*($B513-Params!$G$33)),$Q$2,"")</f>
        <v/>
      </c>
      <c r="R513" s="2" t="str">
        <f>IF(AND(OR($B513&lt;Params!$A$33,AND($B513&gt;=Params!$A$33,$B513&lt;Params!$C$33,$C513&gt;=Params!$A$18+((Params!$C$13-Params!$A$18)/(Params!$C$33-Params!$A$33))*($B513-Params!$A$33)),AND($B513&gt;=Params!$C$33,$B513&lt;Params!$D$33,$C513&gt;=Params!$C$13+((Params!$D$9-Params!$C$13)/(Params!$D$33-Params!$C$33))*($B513-Params!$C$33)),AND($B513&gt;=Params!$D$33,$C513&gt;=Params!$D$9+((Params!$G$4-Params!$D$9)/(Params!$G$33-Params!$D$33))*($B513-Params!$D$33))),$C513&lt;Params!$G$4,$B513&gt;0,$C513&gt;0),$R$2,"")</f>
        <v/>
      </c>
      <c r="S513" s="18" t="str">
        <f t="shared" si="7"/>
        <v>Basaltic Andesite</v>
      </c>
      <c r="T513" s="14" t="str">
        <f>IF(AND($S513&lt;&gt;$J$2,$S513&lt;&gt;$K$2,$S513&lt;&gt;$L$2),"",
IF($S513=$J$2,IF(Data!$C513&gt;=Data!$D513+2,"Hawaiite","Potassic Trachybasalt"),
IF($S513=$K$2,IF(Data!$C513&gt;=Data!$D513+2,"Mugearite","Shoshonite"),
IF($S513=$L$2,(IF(Data!$C513&gt;=Data!$D513+2,"Benmoreite","Latite")),""))))</f>
        <v/>
      </c>
    </row>
    <row r="514" spans="1:20" x14ac:dyDescent="0.2">
      <c r="A514" s="16" t="str">
        <f>Data!$A514</f>
        <v>Morizet et al 2010</v>
      </c>
      <c r="B514" s="27">
        <f>Data!$B514</f>
        <v>54.8</v>
      </c>
      <c r="C514" s="28">
        <f>Data!$C514+Data!$D514</f>
        <v>3.2</v>
      </c>
      <c r="D514" s="1" t="str">
        <f>IF(AND(AND($B514&gt;=Params!$A$33,$B514&lt;Params!$C$33),AND($C514&gt;=Params!$A$32,$C514&lt;Params!$A$26)),$D$2,"")</f>
        <v/>
      </c>
      <c r="E514" s="1" t="str">
        <f>IF(AND(AND($B514&gt;=Params!$C$33,$B514&lt;Params!$F$33),AND($C514&gt;=Params!$C$32,$C514&lt;Params!$C$22)),$E$2,"")</f>
        <v/>
      </c>
      <c r="F514" s="4" t="str">
        <f>IF(AND($B514&gt;=Params!$F$33,$B514&lt;Params!$J$33,$C514&lt;Params!$F$22+((Params!$J$20-Params!$F$22)/(Params!$J$33-Params!$F$33))*($B514-Params!$F$33)),$F$2,"")</f>
        <v>Basaltic Andesite</v>
      </c>
      <c r="G514" s="4" t="str">
        <f>IF(AND($B514&gt;=Params!$J$33,$B514&lt;Params!$N$33,$C514&lt;Params!$J$20+((Params!$N$18-Params!$J$20)/(Params!$N$33-Params!$J$33))*($B514-Params!$J$33)),$G$2,"")</f>
        <v/>
      </c>
      <c r="H514" s="4" t="str">
        <f>IF(AND($B514&gt;=Params!$N$33,$C514&lt;Params!$N$18+((Params!$Q$16-Params!$N$18)/(Params!$Q$33-Params!$N$33))*($B514-Params!$N$33),C$3&lt;Params!$Q$16+((Params!$S$32-Params!$Q$16)/(Params!$S$33-Params!$Q$33))*($B514-Params!$Q$33)),$H$2,"")</f>
        <v/>
      </c>
      <c r="I514" s="12" t="str">
        <f>IF(AND($B514&gt;=Params!$Q$33,$C514&gt;=Params!$Q$16+((Params!$S$32-Params!$Q$16)/(Params!$S$33-Params!$Q$33))*($B514-Params!$Q$33)),$I$2,"")</f>
        <v/>
      </c>
      <c r="J514" s="1" t="str">
        <f>IF(AND($C514&gt;=Params!$C$22,$C514&lt;Params!$C$22+((Params!$E$17-Params!$C$22)/(Params!$E$33-Params!$C$33))*($B514-Params!$C$33),$C514&lt;Params!$E$17+((Params!$F$22-Params!$E$17)/(Params!$F$33-Params!$E$33))*($B514-Params!$E$33)),$J$2,"")</f>
        <v/>
      </c>
      <c r="K514" s="1" t="str">
        <f>IF(AND($C514&gt;=Params!$E$17+((Params!$F$22-Params!$E$17)/(Params!$F$33-Params!$E$33))*($B514-Params!$E$33),$C514&gt;=Params!$F$22+((Params!$J$20-Params!$F$22)/(Params!$J$33-Params!$F$33))*($B514-Params!$F$33),$C514&lt;Params!$E$17+((Params!$H$13-Params!$E$17)/(Params!$H$33-Params!$E$33))*($B514-Params!$E$33),$C514&lt;Params!$H$13+((Params!$J$20-Params!$H$13)/(Params!$J$33-Params!$H$33))*($B514-Params!$H$33)),$K$2,"")</f>
        <v/>
      </c>
      <c r="L514" s="1" t="str">
        <f>IF(AND($C514&gt;=Params!$H$13+((Params!$J$20-Params!$H$13)/(Params!$J$33-Params!$H$33))*($B514-Params!$H$33),$C514&gt;=Params!$J$20+((Params!$N$18-Params!$J$20)/(Params!$N$33-Params!$J$33))*($B514-Params!$J$33),$C514&lt;Params!$H$13+((Params!$K$9-Params!$H$13)/(Params!$K$33-Params!$H$33))*($B514-Params!$H$33),$C514&lt;Params!$K$9+((Params!$N$18-Params!$K$9)/(Params!$N$33-Params!$K$33))*($B514-Params!$K$33)),$L$2,"")</f>
        <v/>
      </c>
      <c r="M514" s="2" t="str">
        <f>IF(AND($C514&gt;=Params!$K$9+((Params!$N$18-Params!$K$9)/(Params!$N$33-Params!$K$33))*($B514-Params!$K$33),$C514&gt;=Params!$N$18+((Params!$Q$16-Params!$N$18)/(Params!$Q$33-Params!$N544))*($B514-Params!$Q$33),$C514&lt;Params!$K$9+((Params!$L$5-Params!$K$9)/(Params!$L$33-Params!$K$33))*($B514-Params!$K$33),$C514&lt;Params!$L$5+((Params!$Q$4-Params!$L$5)/(Params!$Q$33-Params!$L$33))*($B514-Params!$L$33),$B514&lt;Params!$Q$33),$M$2,"")</f>
        <v/>
      </c>
      <c r="N514" s="3" t="str">
        <f>IF(OR(AND($C514&gt;=Params!$A$26,$B514&gt;=Params!$A$33,$B514&lt;Params!$C$33,$C514&lt;Params!$A$18+((Params!$C$13-Params!$A$18)/(Params!$C$33-Params!$A$33))*($B514-Params!$A$33)),AND($B514&gt;=Params!$C$33,$C514&gt;Params!$C$22+((Params!$E$17-Params!$C$22)/(Params!$E$33-Params!$C$33))*($B514-Params!$C$33),$C514&lt;Params!$C$13+((Params!$E$17-Params!$C$13)/(Params!$E$33-Params!$C$33))*($B514-Params!$C$33))),$N$2,"")</f>
        <v/>
      </c>
      <c r="O514" s="1" t="str">
        <f>IF(AND($C514&gt;=Params!$C$13+((Params!$E$17-Params!$C$13)/(Params!$E$33-Params!$C$33))*($B514-Params!$C$33),$C514&gt;=Params!$E$17+((Params!$H$13-Params!$E$17)/(Params!$H$33-Params!$E$33))*($B514-Params!$E$33),$C514&lt;Params!$C$13+((Params!$D$9-Params!$C$13)/(Params!$D$33-Params!$C$33))*($B514-Params!$C$33),$C514&lt;Params!$D$9+((Params!$H$13-Params!$D$9)/(Params!$H$33-Params!$D$33))*($B514-Params!$D$33)),$O$2,"")</f>
        <v/>
      </c>
      <c r="P514" s="1" t="str">
        <f>IF(AND($C514&gt;=Params!$D$9+((Params!$H$13-Params!$D$9)/(Params!$H$33-Params!$D$33))*($B514-Params!$D$33),$C514&gt;=Params!$H$13+((Params!$K$9-Params!$H$13)/(Params!$K$33-Params!$H$33))*($B514-Params!$H$33),$C514&lt;Params!$D$9+((Params!$G$4-Params!$D$9)/(Params!$G$33-Params!$D$33))*($B514-Params!$D$33),$C514&lt;Params!$G$4+((Params!$K$9-Params!$G$4)/(Params!$K$33-Params!$G$33))*($B514-Params!$G$33)),$P$2,"")</f>
        <v/>
      </c>
      <c r="Q514" s="1" t="str">
        <f>IF(AND($C514&gt;=Params!$G$4+((Params!$K$9-Params!$G$4)/(Params!$K$33-Params!$G$33))*($B514-Params!$G$33),$C514&gt;Params!$K$9+((Params!$L$5-Params!$K$9)/(Params!$L$33-Params!$K$33))*($B514-Params!$K$33),$C514&lt;Params!$G$4+((Params!$L$5-Params!$G$4)/(Params!$L$33-Params!$G$33))*($B514-Params!$G$33)),$Q$2,"")</f>
        <v/>
      </c>
      <c r="R514" s="2" t="str">
        <f>IF(AND(OR($B514&lt;Params!$A$33,AND($B514&gt;=Params!$A$33,$B514&lt;Params!$C$33,$C514&gt;=Params!$A$18+((Params!$C$13-Params!$A$18)/(Params!$C$33-Params!$A$33))*($B514-Params!$A$33)),AND($B514&gt;=Params!$C$33,$B514&lt;Params!$D$33,$C514&gt;=Params!$C$13+((Params!$D$9-Params!$C$13)/(Params!$D$33-Params!$C$33))*($B514-Params!$C$33)),AND($B514&gt;=Params!$D$33,$C514&gt;=Params!$D$9+((Params!$G$4-Params!$D$9)/(Params!$G$33-Params!$D$33))*($B514-Params!$D$33))),$C514&lt;Params!$G$4,$B514&gt;0,$C514&gt;0),$R$2,"")</f>
        <v/>
      </c>
      <c r="S514" s="18" t="str">
        <f t="shared" si="7"/>
        <v>Basaltic Andesite</v>
      </c>
      <c r="T514" s="14" t="str">
        <f>IF(AND($S514&lt;&gt;$J$2,$S514&lt;&gt;$K$2,$S514&lt;&gt;$L$2),"",
IF($S514=$J$2,IF(Data!$C514&gt;=Data!$D514+2,"Hawaiite","Potassic Trachybasalt"),
IF($S514=$K$2,IF(Data!$C514&gt;=Data!$D514+2,"Mugearite","Shoshonite"),
IF($S514=$L$2,(IF(Data!$C514&gt;=Data!$D514+2,"Benmoreite","Latite")),""))))</f>
        <v/>
      </c>
    </row>
    <row r="515" spans="1:20" x14ac:dyDescent="0.2">
      <c r="A515" s="16" t="str">
        <f>Data!$A515</f>
        <v>Morizet et al 2010</v>
      </c>
      <c r="B515" s="27">
        <f>Data!$B515</f>
        <v>54.8</v>
      </c>
      <c r="C515" s="28">
        <f>Data!$C515+Data!$D515</f>
        <v>3.2</v>
      </c>
      <c r="D515" s="1" t="str">
        <f>IF(AND(AND($B515&gt;=Params!$A$33,$B515&lt;Params!$C$33),AND($C515&gt;=Params!$A$32,$C515&lt;Params!$A$26)),$D$2,"")</f>
        <v/>
      </c>
      <c r="E515" s="1" t="str">
        <f>IF(AND(AND($B515&gt;=Params!$C$33,$B515&lt;Params!$F$33),AND($C515&gt;=Params!$C$32,$C515&lt;Params!$C$22)),$E$2,"")</f>
        <v/>
      </c>
      <c r="F515" s="4" t="str">
        <f>IF(AND($B515&gt;=Params!$F$33,$B515&lt;Params!$J$33,$C515&lt;Params!$F$22+((Params!$J$20-Params!$F$22)/(Params!$J$33-Params!$F$33))*($B515-Params!$F$33)),$F$2,"")</f>
        <v>Basaltic Andesite</v>
      </c>
      <c r="G515" s="4" t="str">
        <f>IF(AND($B515&gt;=Params!$J$33,$B515&lt;Params!$N$33,$C515&lt;Params!$J$20+((Params!$N$18-Params!$J$20)/(Params!$N$33-Params!$J$33))*($B515-Params!$J$33)),$G$2,"")</f>
        <v/>
      </c>
      <c r="H515" s="4" t="str">
        <f>IF(AND($B515&gt;=Params!$N$33,$C515&lt;Params!$N$18+((Params!$Q$16-Params!$N$18)/(Params!$Q$33-Params!$N$33))*($B515-Params!$N$33),C$3&lt;Params!$Q$16+((Params!$S$32-Params!$Q$16)/(Params!$S$33-Params!$Q$33))*($B515-Params!$Q$33)),$H$2,"")</f>
        <v/>
      </c>
      <c r="I515" s="12" t="str">
        <f>IF(AND($B515&gt;=Params!$Q$33,$C515&gt;=Params!$Q$16+((Params!$S$32-Params!$Q$16)/(Params!$S$33-Params!$Q$33))*($B515-Params!$Q$33)),$I$2,"")</f>
        <v/>
      </c>
      <c r="J515" s="1" t="str">
        <f>IF(AND($C515&gt;=Params!$C$22,$C515&lt;Params!$C$22+((Params!$E$17-Params!$C$22)/(Params!$E$33-Params!$C$33))*($B515-Params!$C$33),$C515&lt;Params!$E$17+((Params!$F$22-Params!$E$17)/(Params!$F$33-Params!$E$33))*($B515-Params!$E$33)),$J$2,"")</f>
        <v/>
      </c>
      <c r="K515" s="1" t="str">
        <f>IF(AND($C515&gt;=Params!$E$17+((Params!$F$22-Params!$E$17)/(Params!$F$33-Params!$E$33))*($B515-Params!$E$33),$C515&gt;=Params!$F$22+((Params!$J$20-Params!$F$22)/(Params!$J$33-Params!$F$33))*($B515-Params!$F$33),$C515&lt;Params!$E$17+((Params!$H$13-Params!$E$17)/(Params!$H$33-Params!$E$33))*($B515-Params!$E$33),$C515&lt;Params!$H$13+((Params!$J$20-Params!$H$13)/(Params!$J$33-Params!$H$33))*($B515-Params!$H$33)),$K$2,"")</f>
        <v/>
      </c>
      <c r="L515" s="1" t="str">
        <f>IF(AND($C515&gt;=Params!$H$13+((Params!$J$20-Params!$H$13)/(Params!$J$33-Params!$H$33))*($B515-Params!$H$33),$C515&gt;=Params!$J$20+((Params!$N$18-Params!$J$20)/(Params!$N$33-Params!$J$33))*($B515-Params!$J$33),$C515&lt;Params!$H$13+((Params!$K$9-Params!$H$13)/(Params!$K$33-Params!$H$33))*($B515-Params!$H$33),$C515&lt;Params!$K$9+((Params!$N$18-Params!$K$9)/(Params!$N$33-Params!$K$33))*($B515-Params!$K$33)),$L$2,"")</f>
        <v/>
      </c>
      <c r="M515" s="2" t="str">
        <f>IF(AND($C515&gt;=Params!$K$9+((Params!$N$18-Params!$K$9)/(Params!$N$33-Params!$K$33))*($B515-Params!$K$33),$C515&gt;=Params!$N$18+((Params!$Q$16-Params!$N$18)/(Params!$Q$33-Params!$N545))*($B515-Params!$Q$33),$C515&lt;Params!$K$9+((Params!$L$5-Params!$K$9)/(Params!$L$33-Params!$K$33))*($B515-Params!$K$33),$C515&lt;Params!$L$5+((Params!$Q$4-Params!$L$5)/(Params!$Q$33-Params!$L$33))*($B515-Params!$L$33),$B515&lt;Params!$Q$33),$M$2,"")</f>
        <v/>
      </c>
      <c r="N515" s="3" t="str">
        <f>IF(OR(AND($C515&gt;=Params!$A$26,$B515&gt;=Params!$A$33,$B515&lt;Params!$C$33,$C515&lt;Params!$A$18+((Params!$C$13-Params!$A$18)/(Params!$C$33-Params!$A$33))*($B515-Params!$A$33)),AND($B515&gt;=Params!$C$33,$C515&gt;Params!$C$22+((Params!$E$17-Params!$C$22)/(Params!$E$33-Params!$C$33))*($B515-Params!$C$33),$C515&lt;Params!$C$13+((Params!$E$17-Params!$C$13)/(Params!$E$33-Params!$C$33))*($B515-Params!$C$33))),$N$2,"")</f>
        <v/>
      </c>
      <c r="O515" s="1" t="str">
        <f>IF(AND($C515&gt;=Params!$C$13+((Params!$E$17-Params!$C$13)/(Params!$E$33-Params!$C$33))*($B515-Params!$C$33),$C515&gt;=Params!$E$17+((Params!$H$13-Params!$E$17)/(Params!$H$33-Params!$E$33))*($B515-Params!$E$33),$C515&lt;Params!$C$13+((Params!$D$9-Params!$C$13)/(Params!$D$33-Params!$C$33))*($B515-Params!$C$33),$C515&lt;Params!$D$9+((Params!$H$13-Params!$D$9)/(Params!$H$33-Params!$D$33))*($B515-Params!$D$33)),$O$2,"")</f>
        <v/>
      </c>
      <c r="P515" s="1" t="str">
        <f>IF(AND($C515&gt;=Params!$D$9+((Params!$H$13-Params!$D$9)/(Params!$H$33-Params!$D$33))*($B515-Params!$D$33),$C515&gt;=Params!$H$13+((Params!$K$9-Params!$H$13)/(Params!$K$33-Params!$H$33))*($B515-Params!$H$33),$C515&lt;Params!$D$9+((Params!$G$4-Params!$D$9)/(Params!$G$33-Params!$D$33))*($B515-Params!$D$33),$C515&lt;Params!$G$4+((Params!$K$9-Params!$G$4)/(Params!$K$33-Params!$G$33))*($B515-Params!$G$33)),$P$2,"")</f>
        <v/>
      </c>
      <c r="Q515" s="1" t="str">
        <f>IF(AND($C515&gt;=Params!$G$4+((Params!$K$9-Params!$G$4)/(Params!$K$33-Params!$G$33))*($B515-Params!$G$33),$C515&gt;Params!$K$9+((Params!$L$5-Params!$K$9)/(Params!$L$33-Params!$K$33))*($B515-Params!$K$33),$C515&lt;Params!$G$4+((Params!$L$5-Params!$G$4)/(Params!$L$33-Params!$G$33))*($B515-Params!$G$33)),$Q$2,"")</f>
        <v/>
      </c>
      <c r="R515" s="2" t="str">
        <f>IF(AND(OR($B515&lt;Params!$A$33,AND($B515&gt;=Params!$A$33,$B515&lt;Params!$C$33,$C515&gt;=Params!$A$18+((Params!$C$13-Params!$A$18)/(Params!$C$33-Params!$A$33))*($B515-Params!$A$33)),AND($B515&gt;=Params!$C$33,$B515&lt;Params!$D$33,$C515&gt;=Params!$C$13+((Params!$D$9-Params!$C$13)/(Params!$D$33-Params!$C$33))*($B515-Params!$C$33)),AND($B515&gt;=Params!$D$33,$C515&gt;=Params!$D$9+((Params!$G$4-Params!$D$9)/(Params!$G$33-Params!$D$33))*($B515-Params!$D$33))),$C515&lt;Params!$G$4,$B515&gt;0,$C515&gt;0),$R$2,"")</f>
        <v/>
      </c>
      <c r="S515" s="18" t="str">
        <f t="shared" si="7"/>
        <v>Basaltic Andesite</v>
      </c>
      <c r="T515" s="14" t="str">
        <f>IF(AND($S515&lt;&gt;$J$2,$S515&lt;&gt;$K$2,$S515&lt;&gt;$L$2),"",
IF($S515=$J$2,IF(Data!$C515&gt;=Data!$D515+2,"Hawaiite","Potassic Trachybasalt"),
IF($S515=$K$2,IF(Data!$C515&gt;=Data!$D515+2,"Mugearite","Shoshonite"),
IF($S515=$L$2,(IF(Data!$C515&gt;=Data!$D515+2,"Benmoreite","Latite")),""))))</f>
        <v/>
      </c>
    </row>
    <row r="516" spans="1:20" x14ac:dyDescent="0.2">
      <c r="A516" s="16" t="str">
        <f>Data!$A516</f>
        <v>Morizet et al 2010</v>
      </c>
      <c r="B516" s="27">
        <f>Data!$B516</f>
        <v>54.8</v>
      </c>
      <c r="C516" s="28">
        <f>Data!$C516+Data!$D516</f>
        <v>3.2</v>
      </c>
      <c r="D516" s="1" t="str">
        <f>IF(AND(AND($B516&gt;=Params!$A$33,$B516&lt;Params!$C$33),AND($C516&gt;=Params!$A$32,$C516&lt;Params!$A$26)),$D$2,"")</f>
        <v/>
      </c>
      <c r="E516" s="1" t="str">
        <f>IF(AND(AND($B516&gt;=Params!$C$33,$B516&lt;Params!$F$33),AND($C516&gt;=Params!$C$32,$C516&lt;Params!$C$22)),$E$2,"")</f>
        <v/>
      </c>
      <c r="F516" s="4" t="str">
        <f>IF(AND($B516&gt;=Params!$F$33,$B516&lt;Params!$J$33,$C516&lt;Params!$F$22+((Params!$J$20-Params!$F$22)/(Params!$J$33-Params!$F$33))*($B516-Params!$F$33)),$F$2,"")</f>
        <v>Basaltic Andesite</v>
      </c>
      <c r="G516" s="4" t="str">
        <f>IF(AND($B516&gt;=Params!$J$33,$B516&lt;Params!$N$33,$C516&lt;Params!$J$20+((Params!$N$18-Params!$J$20)/(Params!$N$33-Params!$J$33))*($B516-Params!$J$33)),$G$2,"")</f>
        <v/>
      </c>
      <c r="H516" s="4" t="str">
        <f>IF(AND($B516&gt;=Params!$N$33,$C516&lt;Params!$N$18+((Params!$Q$16-Params!$N$18)/(Params!$Q$33-Params!$N$33))*($B516-Params!$N$33),C$3&lt;Params!$Q$16+((Params!$S$32-Params!$Q$16)/(Params!$S$33-Params!$Q$33))*($B516-Params!$Q$33)),$H$2,"")</f>
        <v/>
      </c>
      <c r="I516" s="12" t="str">
        <f>IF(AND($B516&gt;=Params!$Q$33,$C516&gt;=Params!$Q$16+((Params!$S$32-Params!$Q$16)/(Params!$S$33-Params!$Q$33))*($B516-Params!$Q$33)),$I$2,"")</f>
        <v/>
      </c>
      <c r="J516" s="1" t="str">
        <f>IF(AND($C516&gt;=Params!$C$22,$C516&lt;Params!$C$22+((Params!$E$17-Params!$C$22)/(Params!$E$33-Params!$C$33))*($B516-Params!$C$33),$C516&lt;Params!$E$17+((Params!$F$22-Params!$E$17)/(Params!$F$33-Params!$E$33))*($B516-Params!$E$33)),$J$2,"")</f>
        <v/>
      </c>
      <c r="K516" s="1" t="str">
        <f>IF(AND($C516&gt;=Params!$E$17+((Params!$F$22-Params!$E$17)/(Params!$F$33-Params!$E$33))*($B516-Params!$E$33),$C516&gt;=Params!$F$22+((Params!$J$20-Params!$F$22)/(Params!$J$33-Params!$F$33))*($B516-Params!$F$33),$C516&lt;Params!$E$17+((Params!$H$13-Params!$E$17)/(Params!$H$33-Params!$E$33))*($B516-Params!$E$33),$C516&lt;Params!$H$13+((Params!$J$20-Params!$H$13)/(Params!$J$33-Params!$H$33))*($B516-Params!$H$33)),$K$2,"")</f>
        <v/>
      </c>
      <c r="L516" s="1" t="str">
        <f>IF(AND($C516&gt;=Params!$H$13+((Params!$J$20-Params!$H$13)/(Params!$J$33-Params!$H$33))*($B516-Params!$H$33),$C516&gt;=Params!$J$20+((Params!$N$18-Params!$J$20)/(Params!$N$33-Params!$J$33))*($B516-Params!$J$33),$C516&lt;Params!$H$13+((Params!$K$9-Params!$H$13)/(Params!$K$33-Params!$H$33))*($B516-Params!$H$33),$C516&lt;Params!$K$9+((Params!$N$18-Params!$K$9)/(Params!$N$33-Params!$K$33))*($B516-Params!$K$33)),$L$2,"")</f>
        <v/>
      </c>
      <c r="M516" s="2" t="str">
        <f>IF(AND($C516&gt;=Params!$K$9+((Params!$N$18-Params!$K$9)/(Params!$N$33-Params!$K$33))*($B516-Params!$K$33),$C516&gt;=Params!$N$18+((Params!$Q$16-Params!$N$18)/(Params!$Q$33-Params!$N546))*($B516-Params!$Q$33),$C516&lt;Params!$K$9+((Params!$L$5-Params!$K$9)/(Params!$L$33-Params!$K$33))*($B516-Params!$K$33),$C516&lt;Params!$L$5+((Params!$Q$4-Params!$L$5)/(Params!$Q$33-Params!$L$33))*($B516-Params!$L$33),$B516&lt;Params!$Q$33),$M$2,"")</f>
        <v/>
      </c>
      <c r="N516" s="3" t="str">
        <f>IF(OR(AND($C516&gt;=Params!$A$26,$B516&gt;=Params!$A$33,$B516&lt;Params!$C$33,$C516&lt;Params!$A$18+((Params!$C$13-Params!$A$18)/(Params!$C$33-Params!$A$33))*($B516-Params!$A$33)),AND($B516&gt;=Params!$C$33,$C516&gt;Params!$C$22+((Params!$E$17-Params!$C$22)/(Params!$E$33-Params!$C$33))*($B516-Params!$C$33),$C516&lt;Params!$C$13+((Params!$E$17-Params!$C$13)/(Params!$E$33-Params!$C$33))*($B516-Params!$C$33))),$N$2,"")</f>
        <v/>
      </c>
      <c r="O516" s="1" t="str">
        <f>IF(AND($C516&gt;=Params!$C$13+((Params!$E$17-Params!$C$13)/(Params!$E$33-Params!$C$33))*($B516-Params!$C$33),$C516&gt;=Params!$E$17+((Params!$H$13-Params!$E$17)/(Params!$H$33-Params!$E$33))*($B516-Params!$E$33),$C516&lt;Params!$C$13+((Params!$D$9-Params!$C$13)/(Params!$D$33-Params!$C$33))*($B516-Params!$C$33),$C516&lt;Params!$D$9+((Params!$H$13-Params!$D$9)/(Params!$H$33-Params!$D$33))*($B516-Params!$D$33)),$O$2,"")</f>
        <v/>
      </c>
      <c r="P516" s="1" t="str">
        <f>IF(AND($C516&gt;=Params!$D$9+((Params!$H$13-Params!$D$9)/(Params!$H$33-Params!$D$33))*($B516-Params!$D$33),$C516&gt;=Params!$H$13+((Params!$K$9-Params!$H$13)/(Params!$K$33-Params!$H$33))*($B516-Params!$H$33),$C516&lt;Params!$D$9+((Params!$G$4-Params!$D$9)/(Params!$G$33-Params!$D$33))*($B516-Params!$D$33),$C516&lt;Params!$G$4+((Params!$K$9-Params!$G$4)/(Params!$K$33-Params!$G$33))*($B516-Params!$G$33)),$P$2,"")</f>
        <v/>
      </c>
      <c r="Q516" s="1" t="str">
        <f>IF(AND($C516&gt;=Params!$G$4+((Params!$K$9-Params!$G$4)/(Params!$K$33-Params!$G$33))*($B516-Params!$G$33),$C516&gt;Params!$K$9+((Params!$L$5-Params!$K$9)/(Params!$L$33-Params!$K$33))*($B516-Params!$K$33),$C516&lt;Params!$G$4+((Params!$L$5-Params!$G$4)/(Params!$L$33-Params!$G$33))*($B516-Params!$G$33)),$Q$2,"")</f>
        <v/>
      </c>
      <c r="R516" s="2" t="str">
        <f>IF(AND(OR($B516&lt;Params!$A$33,AND($B516&gt;=Params!$A$33,$B516&lt;Params!$C$33,$C516&gt;=Params!$A$18+((Params!$C$13-Params!$A$18)/(Params!$C$33-Params!$A$33))*($B516-Params!$A$33)),AND($B516&gt;=Params!$C$33,$B516&lt;Params!$D$33,$C516&gt;=Params!$C$13+((Params!$D$9-Params!$C$13)/(Params!$D$33-Params!$C$33))*($B516-Params!$C$33)),AND($B516&gt;=Params!$D$33,$C516&gt;=Params!$D$9+((Params!$G$4-Params!$D$9)/(Params!$G$33-Params!$D$33))*($B516-Params!$D$33))),$C516&lt;Params!$G$4,$B516&gt;0,$C516&gt;0),$R$2,"")</f>
        <v/>
      </c>
      <c r="S516" s="18" t="str">
        <f t="shared" ref="S516:S579" si="8">$D516&amp;$E516&amp;$F516&amp;$G516&amp;$H516&amp;$I516&amp;$J516&amp;$K516&amp;$L516&amp;$M516&amp;$N516&amp;$O516&amp;$P516&amp;$Q516&amp;$R516</f>
        <v>Basaltic Andesite</v>
      </c>
      <c r="T516" s="14" t="str">
        <f>IF(AND($S516&lt;&gt;$J$2,$S516&lt;&gt;$K$2,$S516&lt;&gt;$L$2),"",
IF($S516=$J$2,IF(Data!$C516&gt;=Data!$D516+2,"Hawaiite","Potassic Trachybasalt"),
IF($S516=$K$2,IF(Data!$C516&gt;=Data!$D516+2,"Mugearite","Shoshonite"),
IF($S516=$L$2,(IF(Data!$C516&gt;=Data!$D516+2,"Benmoreite","Latite")),""))))</f>
        <v/>
      </c>
    </row>
    <row r="517" spans="1:20" x14ac:dyDescent="0.2">
      <c r="A517" s="16" t="str">
        <f>Data!$A517</f>
        <v>Morizet et al 2010</v>
      </c>
      <c r="B517" s="27">
        <f>Data!$B517</f>
        <v>54.8</v>
      </c>
      <c r="C517" s="28">
        <f>Data!$C517+Data!$D517</f>
        <v>3.2</v>
      </c>
      <c r="D517" s="1" t="str">
        <f>IF(AND(AND($B517&gt;=Params!$A$33,$B517&lt;Params!$C$33),AND($C517&gt;=Params!$A$32,$C517&lt;Params!$A$26)),$D$2,"")</f>
        <v/>
      </c>
      <c r="E517" s="1" t="str">
        <f>IF(AND(AND($B517&gt;=Params!$C$33,$B517&lt;Params!$F$33),AND($C517&gt;=Params!$C$32,$C517&lt;Params!$C$22)),$E$2,"")</f>
        <v/>
      </c>
      <c r="F517" s="4" t="str">
        <f>IF(AND($B517&gt;=Params!$F$33,$B517&lt;Params!$J$33,$C517&lt;Params!$F$22+((Params!$J$20-Params!$F$22)/(Params!$J$33-Params!$F$33))*($B517-Params!$F$33)),$F$2,"")</f>
        <v>Basaltic Andesite</v>
      </c>
      <c r="G517" s="4" t="str">
        <f>IF(AND($B517&gt;=Params!$J$33,$B517&lt;Params!$N$33,$C517&lt;Params!$J$20+((Params!$N$18-Params!$J$20)/(Params!$N$33-Params!$J$33))*($B517-Params!$J$33)),$G$2,"")</f>
        <v/>
      </c>
      <c r="H517" s="4" t="str">
        <f>IF(AND($B517&gt;=Params!$N$33,$C517&lt;Params!$N$18+((Params!$Q$16-Params!$N$18)/(Params!$Q$33-Params!$N$33))*($B517-Params!$N$33),C$3&lt;Params!$Q$16+((Params!$S$32-Params!$Q$16)/(Params!$S$33-Params!$Q$33))*($B517-Params!$Q$33)),$H$2,"")</f>
        <v/>
      </c>
      <c r="I517" s="12" t="str">
        <f>IF(AND($B517&gt;=Params!$Q$33,$C517&gt;=Params!$Q$16+((Params!$S$32-Params!$Q$16)/(Params!$S$33-Params!$Q$33))*($B517-Params!$Q$33)),$I$2,"")</f>
        <v/>
      </c>
      <c r="J517" s="1" t="str">
        <f>IF(AND($C517&gt;=Params!$C$22,$C517&lt;Params!$C$22+((Params!$E$17-Params!$C$22)/(Params!$E$33-Params!$C$33))*($B517-Params!$C$33),$C517&lt;Params!$E$17+((Params!$F$22-Params!$E$17)/(Params!$F$33-Params!$E$33))*($B517-Params!$E$33)),$J$2,"")</f>
        <v/>
      </c>
      <c r="K517" s="1" t="str">
        <f>IF(AND($C517&gt;=Params!$E$17+((Params!$F$22-Params!$E$17)/(Params!$F$33-Params!$E$33))*($B517-Params!$E$33),$C517&gt;=Params!$F$22+((Params!$J$20-Params!$F$22)/(Params!$J$33-Params!$F$33))*($B517-Params!$F$33),$C517&lt;Params!$E$17+((Params!$H$13-Params!$E$17)/(Params!$H$33-Params!$E$33))*($B517-Params!$E$33),$C517&lt;Params!$H$13+((Params!$J$20-Params!$H$13)/(Params!$J$33-Params!$H$33))*($B517-Params!$H$33)),$K$2,"")</f>
        <v/>
      </c>
      <c r="L517" s="1" t="str">
        <f>IF(AND($C517&gt;=Params!$H$13+((Params!$J$20-Params!$H$13)/(Params!$J$33-Params!$H$33))*($B517-Params!$H$33),$C517&gt;=Params!$J$20+((Params!$N$18-Params!$J$20)/(Params!$N$33-Params!$J$33))*($B517-Params!$J$33),$C517&lt;Params!$H$13+((Params!$K$9-Params!$H$13)/(Params!$K$33-Params!$H$33))*($B517-Params!$H$33),$C517&lt;Params!$K$9+((Params!$N$18-Params!$K$9)/(Params!$N$33-Params!$K$33))*($B517-Params!$K$33)),$L$2,"")</f>
        <v/>
      </c>
      <c r="M517" s="2" t="str">
        <f>IF(AND($C517&gt;=Params!$K$9+((Params!$N$18-Params!$K$9)/(Params!$N$33-Params!$K$33))*($B517-Params!$K$33),$C517&gt;=Params!$N$18+((Params!$Q$16-Params!$N$18)/(Params!$Q$33-Params!$N547))*($B517-Params!$Q$33),$C517&lt;Params!$K$9+((Params!$L$5-Params!$K$9)/(Params!$L$33-Params!$K$33))*($B517-Params!$K$33),$C517&lt;Params!$L$5+((Params!$Q$4-Params!$L$5)/(Params!$Q$33-Params!$L$33))*($B517-Params!$L$33),$B517&lt;Params!$Q$33),$M$2,"")</f>
        <v/>
      </c>
      <c r="N517" s="3" t="str">
        <f>IF(OR(AND($C517&gt;=Params!$A$26,$B517&gt;=Params!$A$33,$B517&lt;Params!$C$33,$C517&lt;Params!$A$18+((Params!$C$13-Params!$A$18)/(Params!$C$33-Params!$A$33))*($B517-Params!$A$33)),AND($B517&gt;=Params!$C$33,$C517&gt;Params!$C$22+((Params!$E$17-Params!$C$22)/(Params!$E$33-Params!$C$33))*($B517-Params!$C$33),$C517&lt;Params!$C$13+((Params!$E$17-Params!$C$13)/(Params!$E$33-Params!$C$33))*($B517-Params!$C$33))),$N$2,"")</f>
        <v/>
      </c>
      <c r="O517" s="1" t="str">
        <f>IF(AND($C517&gt;=Params!$C$13+((Params!$E$17-Params!$C$13)/(Params!$E$33-Params!$C$33))*($B517-Params!$C$33),$C517&gt;=Params!$E$17+((Params!$H$13-Params!$E$17)/(Params!$H$33-Params!$E$33))*($B517-Params!$E$33),$C517&lt;Params!$C$13+((Params!$D$9-Params!$C$13)/(Params!$D$33-Params!$C$33))*($B517-Params!$C$33),$C517&lt;Params!$D$9+((Params!$H$13-Params!$D$9)/(Params!$H$33-Params!$D$33))*($B517-Params!$D$33)),$O$2,"")</f>
        <v/>
      </c>
      <c r="P517" s="1" t="str">
        <f>IF(AND($C517&gt;=Params!$D$9+((Params!$H$13-Params!$D$9)/(Params!$H$33-Params!$D$33))*($B517-Params!$D$33),$C517&gt;=Params!$H$13+((Params!$K$9-Params!$H$13)/(Params!$K$33-Params!$H$33))*($B517-Params!$H$33),$C517&lt;Params!$D$9+((Params!$G$4-Params!$D$9)/(Params!$G$33-Params!$D$33))*($B517-Params!$D$33),$C517&lt;Params!$G$4+((Params!$K$9-Params!$G$4)/(Params!$K$33-Params!$G$33))*($B517-Params!$G$33)),$P$2,"")</f>
        <v/>
      </c>
      <c r="Q517" s="1" t="str">
        <f>IF(AND($C517&gt;=Params!$G$4+((Params!$K$9-Params!$G$4)/(Params!$K$33-Params!$G$33))*($B517-Params!$G$33),$C517&gt;Params!$K$9+((Params!$L$5-Params!$K$9)/(Params!$L$33-Params!$K$33))*($B517-Params!$K$33),$C517&lt;Params!$G$4+((Params!$L$5-Params!$G$4)/(Params!$L$33-Params!$G$33))*($B517-Params!$G$33)),$Q$2,"")</f>
        <v/>
      </c>
      <c r="R517" s="2" t="str">
        <f>IF(AND(OR($B517&lt;Params!$A$33,AND($B517&gt;=Params!$A$33,$B517&lt;Params!$C$33,$C517&gt;=Params!$A$18+((Params!$C$13-Params!$A$18)/(Params!$C$33-Params!$A$33))*($B517-Params!$A$33)),AND($B517&gt;=Params!$C$33,$B517&lt;Params!$D$33,$C517&gt;=Params!$C$13+((Params!$D$9-Params!$C$13)/(Params!$D$33-Params!$C$33))*($B517-Params!$C$33)),AND($B517&gt;=Params!$D$33,$C517&gt;=Params!$D$9+((Params!$G$4-Params!$D$9)/(Params!$G$33-Params!$D$33))*($B517-Params!$D$33))),$C517&lt;Params!$G$4,$B517&gt;0,$C517&gt;0),$R$2,"")</f>
        <v/>
      </c>
      <c r="S517" s="18" t="str">
        <f t="shared" si="8"/>
        <v>Basaltic Andesite</v>
      </c>
      <c r="T517" s="14" t="str">
        <f>IF(AND($S517&lt;&gt;$J$2,$S517&lt;&gt;$K$2,$S517&lt;&gt;$L$2),"",
IF($S517=$J$2,IF(Data!$C517&gt;=Data!$D517+2,"Hawaiite","Potassic Trachybasalt"),
IF($S517=$K$2,IF(Data!$C517&gt;=Data!$D517+2,"Mugearite","Shoshonite"),
IF($S517=$L$2,(IF(Data!$C517&gt;=Data!$D517+2,"Benmoreite","Latite")),""))))</f>
        <v/>
      </c>
    </row>
    <row r="518" spans="1:20" x14ac:dyDescent="0.2">
      <c r="A518" s="16" t="str">
        <f>Data!$A518</f>
        <v>Morizet et al 2010</v>
      </c>
      <c r="B518" s="27">
        <f>Data!$B518</f>
        <v>54.8</v>
      </c>
      <c r="C518" s="28">
        <f>Data!$C518+Data!$D518</f>
        <v>3.2</v>
      </c>
      <c r="D518" s="1" t="str">
        <f>IF(AND(AND($B518&gt;=Params!$A$33,$B518&lt;Params!$C$33),AND($C518&gt;=Params!$A$32,$C518&lt;Params!$A$26)),$D$2,"")</f>
        <v/>
      </c>
      <c r="E518" s="1" t="str">
        <f>IF(AND(AND($B518&gt;=Params!$C$33,$B518&lt;Params!$F$33),AND($C518&gt;=Params!$C$32,$C518&lt;Params!$C$22)),$E$2,"")</f>
        <v/>
      </c>
      <c r="F518" s="4" t="str">
        <f>IF(AND($B518&gt;=Params!$F$33,$B518&lt;Params!$J$33,$C518&lt;Params!$F$22+((Params!$J$20-Params!$F$22)/(Params!$J$33-Params!$F$33))*($B518-Params!$F$33)),$F$2,"")</f>
        <v>Basaltic Andesite</v>
      </c>
      <c r="G518" s="4" t="str">
        <f>IF(AND($B518&gt;=Params!$J$33,$B518&lt;Params!$N$33,$C518&lt;Params!$J$20+((Params!$N$18-Params!$J$20)/(Params!$N$33-Params!$J$33))*($B518-Params!$J$33)),$G$2,"")</f>
        <v/>
      </c>
      <c r="H518" s="4" t="str">
        <f>IF(AND($B518&gt;=Params!$N$33,$C518&lt;Params!$N$18+((Params!$Q$16-Params!$N$18)/(Params!$Q$33-Params!$N$33))*($B518-Params!$N$33),C$3&lt;Params!$Q$16+((Params!$S$32-Params!$Q$16)/(Params!$S$33-Params!$Q$33))*($B518-Params!$Q$33)),$H$2,"")</f>
        <v/>
      </c>
      <c r="I518" s="12" t="str">
        <f>IF(AND($B518&gt;=Params!$Q$33,$C518&gt;=Params!$Q$16+((Params!$S$32-Params!$Q$16)/(Params!$S$33-Params!$Q$33))*($B518-Params!$Q$33)),$I$2,"")</f>
        <v/>
      </c>
      <c r="J518" s="1" t="str">
        <f>IF(AND($C518&gt;=Params!$C$22,$C518&lt;Params!$C$22+((Params!$E$17-Params!$C$22)/(Params!$E$33-Params!$C$33))*($B518-Params!$C$33),$C518&lt;Params!$E$17+((Params!$F$22-Params!$E$17)/(Params!$F$33-Params!$E$33))*($B518-Params!$E$33)),$J$2,"")</f>
        <v/>
      </c>
      <c r="K518" s="1" t="str">
        <f>IF(AND($C518&gt;=Params!$E$17+((Params!$F$22-Params!$E$17)/(Params!$F$33-Params!$E$33))*($B518-Params!$E$33),$C518&gt;=Params!$F$22+((Params!$J$20-Params!$F$22)/(Params!$J$33-Params!$F$33))*($B518-Params!$F$33),$C518&lt;Params!$E$17+((Params!$H$13-Params!$E$17)/(Params!$H$33-Params!$E$33))*($B518-Params!$E$33),$C518&lt;Params!$H$13+((Params!$J$20-Params!$H$13)/(Params!$J$33-Params!$H$33))*($B518-Params!$H$33)),$K$2,"")</f>
        <v/>
      </c>
      <c r="L518" s="1" t="str">
        <f>IF(AND($C518&gt;=Params!$H$13+((Params!$J$20-Params!$H$13)/(Params!$J$33-Params!$H$33))*($B518-Params!$H$33),$C518&gt;=Params!$J$20+((Params!$N$18-Params!$J$20)/(Params!$N$33-Params!$J$33))*($B518-Params!$J$33),$C518&lt;Params!$H$13+((Params!$K$9-Params!$H$13)/(Params!$K$33-Params!$H$33))*($B518-Params!$H$33),$C518&lt;Params!$K$9+((Params!$N$18-Params!$K$9)/(Params!$N$33-Params!$K$33))*($B518-Params!$K$33)),$L$2,"")</f>
        <v/>
      </c>
      <c r="M518" s="2" t="str">
        <f>IF(AND($C518&gt;=Params!$K$9+((Params!$N$18-Params!$K$9)/(Params!$N$33-Params!$K$33))*($B518-Params!$K$33),$C518&gt;=Params!$N$18+((Params!$Q$16-Params!$N$18)/(Params!$Q$33-Params!$N548))*($B518-Params!$Q$33),$C518&lt;Params!$K$9+((Params!$L$5-Params!$K$9)/(Params!$L$33-Params!$K$33))*($B518-Params!$K$33),$C518&lt;Params!$L$5+((Params!$Q$4-Params!$L$5)/(Params!$Q$33-Params!$L$33))*($B518-Params!$L$33),$B518&lt;Params!$Q$33),$M$2,"")</f>
        <v/>
      </c>
      <c r="N518" s="3" t="str">
        <f>IF(OR(AND($C518&gt;=Params!$A$26,$B518&gt;=Params!$A$33,$B518&lt;Params!$C$33,$C518&lt;Params!$A$18+((Params!$C$13-Params!$A$18)/(Params!$C$33-Params!$A$33))*($B518-Params!$A$33)),AND($B518&gt;=Params!$C$33,$C518&gt;Params!$C$22+((Params!$E$17-Params!$C$22)/(Params!$E$33-Params!$C$33))*($B518-Params!$C$33),$C518&lt;Params!$C$13+((Params!$E$17-Params!$C$13)/(Params!$E$33-Params!$C$33))*($B518-Params!$C$33))),$N$2,"")</f>
        <v/>
      </c>
      <c r="O518" s="1" t="str">
        <f>IF(AND($C518&gt;=Params!$C$13+((Params!$E$17-Params!$C$13)/(Params!$E$33-Params!$C$33))*($B518-Params!$C$33),$C518&gt;=Params!$E$17+((Params!$H$13-Params!$E$17)/(Params!$H$33-Params!$E$33))*($B518-Params!$E$33),$C518&lt;Params!$C$13+((Params!$D$9-Params!$C$13)/(Params!$D$33-Params!$C$33))*($B518-Params!$C$33),$C518&lt;Params!$D$9+((Params!$H$13-Params!$D$9)/(Params!$H$33-Params!$D$33))*($B518-Params!$D$33)),$O$2,"")</f>
        <v/>
      </c>
      <c r="P518" s="1" t="str">
        <f>IF(AND($C518&gt;=Params!$D$9+((Params!$H$13-Params!$D$9)/(Params!$H$33-Params!$D$33))*($B518-Params!$D$33),$C518&gt;=Params!$H$13+((Params!$K$9-Params!$H$13)/(Params!$K$33-Params!$H$33))*($B518-Params!$H$33),$C518&lt;Params!$D$9+((Params!$G$4-Params!$D$9)/(Params!$G$33-Params!$D$33))*($B518-Params!$D$33),$C518&lt;Params!$G$4+((Params!$K$9-Params!$G$4)/(Params!$K$33-Params!$G$33))*($B518-Params!$G$33)),$P$2,"")</f>
        <v/>
      </c>
      <c r="Q518" s="1" t="str">
        <f>IF(AND($C518&gt;=Params!$G$4+((Params!$K$9-Params!$G$4)/(Params!$K$33-Params!$G$33))*($B518-Params!$G$33),$C518&gt;Params!$K$9+((Params!$L$5-Params!$K$9)/(Params!$L$33-Params!$K$33))*($B518-Params!$K$33),$C518&lt;Params!$G$4+((Params!$L$5-Params!$G$4)/(Params!$L$33-Params!$G$33))*($B518-Params!$G$33)),$Q$2,"")</f>
        <v/>
      </c>
      <c r="R518" s="2" t="str">
        <f>IF(AND(OR($B518&lt;Params!$A$33,AND($B518&gt;=Params!$A$33,$B518&lt;Params!$C$33,$C518&gt;=Params!$A$18+((Params!$C$13-Params!$A$18)/(Params!$C$33-Params!$A$33))*($B518-Params!$A$33)),AND($B518&gt;=Params!$C$33,$B518&lt;Params!$D$33,$C518&gt;=Params!$C$13+((Params!$D$9-Params!$C$13)/(Params!$D$33-Params!$C$33))*($B518-Params!$C$33)),AND($B518&gt;=Params!$D$33,$C518&gt;=Params!$D$9+((Params!$G$4-Params!$D$9)/(Params!$G$33-Params!$D$33))*($B518-Params!$D$33))),$C518&lt;Params!$G$4,$B518&gt;0,$C518&gt;0),$R$2,"")</f>
        <v/>
      </c>
      <c r="S518" s="18" t="str">
        <f t="shared" si="8"/>
        <v>Basaltic Andesite</v>
      </c>
      <c r="T518" s="14" t="str">
        <f>IF(AND($S518&lt;&gt;$J$2,$S518&lt;&gt;$K$2,$S518&lt;&gt;$L$2),"",
IF($S518=$J$2,IF(Data!$C518&gt;=Data!$D518+2,"Hawaiite","Potassic Trachybasalt"),
IF($S518=$K$2,IF(Data!$C518&gt;=Data!$D518+2,"Mugearite","Shoshonite"),
IF($S518=$L$2,(IF(Data!$C518&gt;=Data!$D518+2,"Benmoreite","Latite")),""))))</f>
        <v/>
      </c>
    </row>
    <row r="519" spans="1:20" x14ac:dyDescent="0.2">
      <c r="A519" s="16" t="str">
        <f>Data!$A519</f>
        <v>Morizet et al 2010</v>
      </c>
      <c r="B519" s="27">
        <f>Data!$B519</f>
        <v>54.8</v>
      </c>
      <c r="C519" s="28">
        <f>Data!$C519+Data!$D519</f>
        <v>3.2</v>
      </c>
      <c r="D519" s="1" t="str">
        <f>IF(AND(AND($B519&gt;=Params!$A$33,$B519&lt;Params!$C$33),AND($C519&gt;=Params!$A$32,$C519&lt;Params!$A$26)),$D$2,"")</f>
        <v/>
      </c>
      <c r="E519" s="1" t="str">
        <f>IF(AND(AND($B519&gt;=Params!$C$33,$B519&lt;Params!$F$33),AND($C519&gt;=Params!$C$32,$C519&lt;Params!$C$22)),$E$2,"")</f>
        <v/>
      </c>
      <c r="F519" s="4" t="str">
        <f>IF(AND($B519&gt;=Params!$F$33,$B519&lt;Params!$J$33,$C519&lt;Params!$F$22+((Params!$J$20-Params!$F$22)/(Params!$J$33-Params!$F$33))*($B519-Params!$F$33)),$F$2,"")</f>
        <v>Basaltic Andesite</v>
      </c>
      <c r="G519" s="4" t="str">
        <f>IF(AND($B519&gt;=Params!$J$33,$B519&lt;Params!$N$33,$C519&lt;Params!$J$20+((Params!$N$18-Params!$J$20)/(Params!$N$33-Params!$J$33))*($B519-Params!$J$33)),$G$2,"")</f>
        <v/>
      </c>
      <c r="H519" s="4" t="str">
        <f>IF(AND($B519&gt;=Params!$N$33,$C519&lt;Params!$N$18+((Params!$Q$16-Params!$N$18)/(Params!$Q$33-Params!$N$33))*($B519-Params!$N$33),C$3&lt;Params!$Q$16+((Params!$S$32-Params!$Q$16)/(Params!$S$33-Params!$Q$33))*($B519-Params!$Q$33)),$H$2,"")</f>
        <v/>
      </c>
      <c r="I519" s="12" t="str">
        <f>IF(AND($B519&gt;=Params!$Q$33,$C519&gt;=Params!$Q$16+((Params!$S$32-Params!$Q$16)/(Params!$S$33-Params!$Q$33))*($B519-Params!$Q$33)),$I$2,"")</f>
        <v/>
      </c>
      <c r="J519" s="1" t="str">
        <f>IF(AND($C519&gt;=Params!$C$22,$C519&lt;Params!$C$22+((Params!$E$17-Params!$C$22)/(Params!$E$33-Params!$C$33))*($B519-Params!$C$33),$C519&lt;Params!$E$17+((Params!$F$22-Params!$E$17)/(Params!$F$33-Params!$E$33))*($B519-Params!$E$33)),$J$2,"")</f>
        <v/>
      </c>
      <c r="K519" s="1" t="str">
        <f>IF(AND($C519&gt;=Params!$E$17+((Params!$F$22-Params!$E$17)/(Params!$F$33-Params!$E$33))*($B519-Params!$E$33),$C519&gt;=Params!$F$22+((Params!$J$20-Params!$F$22)/(Params!$J$33-Params!$F$33))*($B519-Params!$F$33),$C519&lt;Params!$E$17+((Params!$H$13-Params!$E$17)/(Params!$H$33-Params!$E$33))*($B519-Params!$E$33),$C519&lt;Params!$H$13+((Params!$J$20-Params!$H$13)/(Params!$J$33-Params!$H$33))*($B519-Params!$H$33)),$K$2,"")</f>
        <v/>
      </c>
      <c r="L519" s="1" t="str">
        <f>IF(AND($C519&gt;=Params!$H$13+((Params!$J$20-Params!$H$13)/(Params!$J$33-Params!$H$33))*($B519-Params!$H$33),$C519&gt;=Params!$J$20+((Params!$N$18-Params!$J$20)/(Params!$N$33-Params!$J$33))*($B519-Params!$J$33),$C519&lt;Params!$H$13+((Params!$K$9-Params!$H$13)/(Params!$K$33-Params!$H$33))*($B519-Params!$H$33),$C519&lt;Params!$K$9+((Params!$N$18-Params!$K$9)/(Params!$N$33-Params!$K$33))*($B519-Params!$K$33)),$L$2,"")</f>
        <v/>
      </c>
      <c r="M519" s="2" t="str">
        <f>IF(AND($C519&gt;=Params!$K$9+((Params!$N$18-Params!$K$9)/(Params!$N$33-Params!$K$33))*($B519-Params!$K$33),$C519&gt;=Params!$N$18+((Params!$Q$16-Params!$N$18)/(Params!$Q$33-Params!$N549))*($B519-Params!$Q$33),$C519&lt;Params!$K$9+((Params!$L$5-Params!$K$9)/(Params!$L$33-Params!$K$33))*($B519-Params!$K$33),$C519&lt;Params!$L$5+((Params!$Q$4-Params!$L$5)/(Params!$Q$33-Params!$L$33))*($B519-Params!$L$33),$B519&lt;Params!$Q$33),$M$2,"")</f>
        <v/>
      </c>
      <c r="N519" s="3" t="str">
        <f>IF(OR(AND($C519&gt;=Params!$A$26,$B519&gt;=Params!$A$33,$B519&lt;Params!$C$33,$C519&lt;Params!$A$18+((Params!$C$13-Params!$A$18)/(Params!$C$33-Params!$A$33))*($B519-Params!$A$33)),AND($B519&gt;=Params!$C$33,$C519&gt;Params!$C$22+((Params!$E$17-Params!$C$22)/(Params!$E$33-Params!$C$33))*($B519-Params!$C$33),$C519&lt;Params!$C$13+((Params!$E$17-Params!$C$13)/(Params!$E$33-Params!$C$33))*($B519-Params!$C$33))),$N$2,"")</f>
        <v/>
      </c>
      <c r="O519" s="1" t="str">
        <f>IF(AND($C519&gt;=Params!$C$13+((Params!$E$17-Params!$C$13)/(Params!$E$33-Params!$C$33))*($B519-Params!$C$33),$C519&gt;=Params!$E$17+((Params!$H$13-Params!$E$17)/(Params!$H$33-Params!$E$33))*($B519-Params!$E$33),$C519&lt;Params!$C$13+((Params!$D$9-Params!$C$13)/(Params!$D$33-Params!$C$33))*($B519-Params!$C$33),$C519&lt;Params!$D$9+((Params!$H$13-Params!$D$9)/(Params!$H$33-Params!$D$33))*($B519-Params!$D$33)),$O$2,"")</f>
        <v/>
      </c>
      <c r="P519" s="1" t="str">
        <f>IF(AND($C519&gt;=Params!$D$9+((Params!$H$13-Params!$D$9)/(Params!$H$33-Params!$D$33))*($B519-Params!$D$33),$C519&gt;=Params!$H$13+((Params!$K$9-Params!$H$13)/(Params!$K$33-Params!$H$33))*($B519-Params!$H$33),$C519&lt;Params!$D$9+((Params!$G$4-Params!$D$9)/(Params!$G$33-Params!$D$33))*($B519-Params!$D$33),$C519&lt;Params!$G$4+((Params!$K$9-Params!$G$4)/(Params!$K$33-Params!$G$33))*($B519-Params!$G$33)),$P$2,"")</f>
        <v/>
      </c>
      <c r="Q519" s="1" t="str">
        <f>IF(AND($C519&gt;=Params!$G$4+((Params!$K$9-Params!$G$4)/(Params!$K$33-Params!$G$33))*($B519-Params!$G$33),$C519&gt;Params!$K$9+((Params!$L$5-Params!$K$9)/(Params!$L$33-Params!$K$33))*($B519-Params!$K$33),$C519&lt;Params!$G$4+((Params!$L$5-Params!$G$4)/(Params!$L$33-Params!$G$33))*($B519-Params!$G$33)),$Q$2,"")</f>
        <v/>
      </c>
      <c r="R519" s="2" t="str">
        <f>IF(AND(OR($B519&lt;Params!$A$33,AND($B519&gt;=Params!$A$33,$B519&lt;Params!$C$33,$C519&gt;=Params!$A$18+((Params!$C$13-Params!$A$18)/(Params!$C$33-Params!$A$33))*($B519-Params!$A$33)),AND($B519&gt;=Params!$C$33,$B519&lt;Params!$D$33,$C519&gt;=Params!$C$13+((Params!$D$9-Params!$C$13)/(Params!$D$33-Params!$C$33))*($B519-Params!$C$33)),AND($B519&gt;=Params!$D$33,$C519&gt;=Params!$D$9+((Params!$G$4-Params!$D$9)/(Params!$G$33-Params!$D$33))*($B519-Params!$D$33))),$C519&lt;Params!$G$4,$B519&gt;0,$C519&gt;0),$R$2,"")</f>
        <v/>
      </c>
      <c r="S519" s="18" t="str">
        <f t="shared" si="8"/>
        <v>Basaltic Andesite</v>
      </c>
      <c r="T519" s="14" t="str">
        <f>IF(AND($S519&lt;&gt;$J$2,$S519&lt;&gt;$K$2,$S519&lt;&gt;$L$2),"",
IF($S519=$J$2,IF(Data!$C519&gt;=Data!$D519+2,"Hawaiite","Potassic Trachybasalt"),
IF($S519=$K$2,IF(Data!$C519&gt;=Data!$D519+2,"Mugearite","Shoshonite"),
IF($S519=$L$2,(IF(Data!$C519&gt;=Data!$D519+2,"Benmoreite","Latite")),""))))</f>
        <v/>
      </c>
    </row>
    <row r="520" spans="1:20" x14ac:dyDescent="0.2">
      <c r="A520" s="16" t="str">
        <f>Data!$A520</f>
        <v>Morizet et al 2010</v>
      </c>
      <c r="B520" s="27">
        <f>Data!$B520</f>
        <v>54.8</v>
      </c>
      <c r="C520" s="28">
        <f>Data!$C520+Data!$D520</f>
        <v>3.2</v>
      </c>
      <c r="D520" s="1" t="str">
        <f>IF(AND(AND($B520&gt;=Params!$A$33,$B520&lt;Params!$C$33),AND($C520&gt;=Params!$A$32,$C520&lt;Params!$A$26)),$D$2,"")</f>
        <v/>
      </c>
      <c r="E520" s="1" t="str">
        <f>IF(AND(AND($B520&gt;=Params!$C$33,$B520&lt;Params!$F$33),AND($C520&gt;=Params!$C$32,$C520&lt;Params!$C$22)),$E$2,"")</f>
        <v/>
      </c>
      <c r="F520" s="4" t="str">
        <f>IF(AND($B520&gt;=Params!$F$33,$B520&lt;Params!$J$33,$C520&lt;Params!$F$22+((Params!$J$20-Params!$F$22)/(Params!$J$33-Params!$F$33))*($B520-Params!$F$33)),$F$2,"")</f>
        <v>Basaltic Andesite</v>
      </c>
      <c r="G520" s="4" t="str">
        <f>IF(AND($B520&gt;=Params!$J$33,$B520&lt;Params!$N$33,$C520&lt;Params!$J$20+((Params!$N$18-Params!$J$20)/(Params!$N$33-Params!$J$33))*($B520-Params!$J$33)),$G$2,"")</f>
        <v/>
      </c>
      <c r="H520" s="4" t="str">
        <f>IF(AND($B520&gt;=Params!$N$33,$C520&lt;Params!$N$18+((Params!$Q$16-Params!$N$18)/(Params!$Q$33-Params!$N$33))*($B520-Params!$N$33),C$3&lt;Params!$Q$16+((Params!$S$32-Params!$Q$16)/(Params!$S$33-Params!$Q$33))*($B520-Params!$Q$33)),$H$2,"")</f>
        <v/>
      </c>
      <c r="I520" s="12" t="str">
        <f>IF(AND($B520&gt;=Params!$Q$33,$C520&gt;=Params!$Q$16+((Params!$S$32-Params!$Q$16)/(Params!$S$33-Params!$Q$33))*($B520-Params!$Q$33)),$I$2,"")</f>
        <v/>
      </c>
      <c r="J520" s="1" t="str">
        <f>IF(AND($C520&gt;=Params!$C$22,$C520&lt;Params!$C$22+((Params!$E$17-Params!$C$22)/(Params!$E$33-Params!$C$33))*($B520-Params!$C$33),$C520&lt;Params!$E$17+((Params!$F$22-Params!$E$17)/(Params!$F$33-Params!$E$33))*($B520-Params!$E$33)),$J$2,"")</f>
        <v/>
      </c>
      <c r="K520" s="1" t="str">
        <f>IF(AND($C520&gt;=Params!$E$17+((Params!$F$22-Params!$E$17)/(Params!$F$33-Params!$E$33))*($B520-Params!$E$33),$C520&gt;=Params!$F$22+((Params!$J$20-Params!$F$22)/(Params!$J$33-Params!$F$33))*($B520-Params!$F$33),$C520&lt;Params!$E$17+((Params!$H$13-Params!$E$17)/(Params!$H$33-Params!$E$33))*($B520-Params!$E$33),$C520&lt;Params!$H$13+((Params!$J$20-Params!$H$13)/(Params!$J$33-Params!$H$33))*($B520-Params!$H$33)),$K$2,"")</f>
        <v/>
      </c>
      <c r="L520" s="1" t="str">
        <f>IF(AND($C520&gt;=Params!$H$13+((Params!$J$20-Params!$H$13)/(Params!$J$33-Params!$H$33))*($B520-Params!$H$33),$C520&gt;=Params!$J$20+((Params!$N$18-Params!$J$20)/(Params!$N$33-Params!$J$33))*($B520-Params!$J$33),$C520&lt;Params!$H$13+((Params!$K$9-Params!$H$13)/(Params!$K$33-Params!$H$33))*($B520-Params!$H$33),$C520&lt;Params!$K$9+((Params!$N$18-Params!$K$9)/(Params!$N$33-Params!$K$33))*($B520-Params!$K$33)),$L$2,"")</f>
        <v/>
      </c>
      <c r="M520" s="2" t="str">
        <f>IF(AND($C520&gt;=Params!$K$9+((Params!$N$18-Params!$K$9)/(Params!$N$33-Params!$K$33))*($B520-Params!$K$33),$C520&gt;=Params!$N$18+((Params!$Q$16-Params!$N$18)/(Params!$Q$33-Params!$N550))*($B520-Params!$Q$33),$C520&lt;Params!$K$9+((Params!$L$5-Params!$K$9)/(Params!$L$33-Params!$K$33))*($B520-Params!$K$33),$C520&lt;Params!$L$5+((Params!$Q$4-Params!$L$5)/(Params!$Q$33-Params!$L$33))*($B520-Params!$L$33),$B520&lt;Params!$Q$33),$M$2,"")</f>
        <v/>
      </c>
      <c r="N520" s="3" t="str">
        <f>IF(OR(AND($C520&gt;=Params!$A$26,$B520&gt;=Params!$A$33,$B520&lt;Params!$C$33,$C520&lt;Params!$A$18+((Params!$C$13-Params!$A$18)/(Params!$C$33-Params!$A$33))*($B520-Params!$A$33)),AND($B520&gt;=Params!$C$33,$C520&gt;Params!$C$22+((Params!$E$17-Params!$C$22)/(Params!$E$33-Params!$C$33))*($B520-Params!$C$33),$C520&lt;Params!$C$13+((Params!$E$17-Params!$C$13)/(Params!$E$33-Params!$C$33))*($B520-Params!$C$33))),$N$2,"")</f>
        <v/>
      </c>
      <c r="O520" s="1" t="str">
        <f>IF(AND($C520&gt;=Params!$C$13+((Params!$E$17-Params!$C$13)/(Params!$E$33-Params!$C$33))*($B520-Params!$C$33),$C520&gt;=Params!$E$17+((Params!$H$13-Params!$E$17)/(Params!$H$33-Params!$E$33))*($B520-Params!$E$33),$C520&lt;Params!$C$13+((Params!$D$9-Params!$C$13)/(Params!$D$33-Params!$C$33))*($B520-Params!$C$33),$C520&lt;Params!$D$9+((Params!$H$13-Params!$D$9)/(Params!$H$33-Params!$D$33))*($B520-Params!$D$33)),$O$2,"")</f>
        <v/>
      </c>
      <c r="P520" s="1" t="str">
        <f>IF(AND($C520&gt;=Params!$D$9+((Params!$H$13-Params!$D$9)/(Params!$H$33-Params!$D$33))*($B520-Params!$D$33),$C520&gt;=Params!$H$13+((Params!$K$9-Params!$H$13)/(Params!$K$33-Params!$H$33))*($B520-Params!$H$33),$C520&lt;Params!$D$9+((Params!$G$4-Params!$D$9)/(Params!$G$33-Params!$D$33))*($B520-Params!$D$33),$C520&lt;Params!$G$4+((Params!$K$9-Params!$G$4)/(Params!$K$33-Params!$G$33))*($B520-Params!$G$33)),$P$2,"")</f>
        <v/>
      </c>
      <c r="Q520" s="1" t="str">
        <f>IF(AND($C520&gt;=Params!$G$4+((Params!$K$9-Params!$G$4)/(Params!$K$33-Params!$G$33))*($B520-Params!$G$33),$C520&gt;Params!$K$9+((Params!$L$5-Params!$K$9)/(Params!$L$33-Params!$K$33))*($B520-Params!$K$33),$C520&lt;Params!$G$4+((Params!$L$5-Params!$G$4)/(Params!$L$33-Params!$G$33))*($B520-Params!$G$33)),$Q$2,"")</f>
        <v/>
      </c>
      <c r="R520" s="2" t="str">
        <f>IF(AND(OR($B520&lt;Params!$A$33,AND($B520&gt;=Params!$A$33,$B520&lt;Params!$C$33,$C520&gt;=Params!$A$18+((Params!$C$13-Params!$A$18)/(Params!$C$33-Params!$A$33))*($B520-Params!$A$33)),AND($B520&gt;=Params!$C$33,$B520&lt;Params!$D$33,$C520&gt;=Params!$C$13+((Params!$D$9-Params!$C$13)/(Params!$D$33-Params!$C$33))*($B520-Params!$C$33)),AND($B520&gt;=Params!$D$33,$C520&gt;=Params!$D$9+((Params!$G$4-Params!$D$9)/(Params!$G$33-Params!$D$33))*($B520-Params!$D$33))),$C520&lt;Params!$G$4,$B520&gt;0,$C520&gt;0),$R$2,"")</f>
        <v/>
      </c>
      <c r="S520" s="18" t="str">
        <f t="shared" si="8"/>
        <v>Basaltic Andesite</v>
      </c>
      <c r="T520" s="14" t="str">
        <f>IF(AND($S520&lt;&gt;$J$2,$S520&lt;&gt;$K$2,$S520&lt;&gt;$L$2),"",
IF($S520=$J$2,IF(Data!$C520&gt;=Data!$D520+2,"Hawaiite","Potassic Trachybasalt"),
IF($S520=$K$2,IF(Data!$C520&gt;=Data!$D520+2,"Mugearite","Shoshonite"),
IF($S520=$L$2,(IF(Data!$C520&gt;=Data!$D520+2,"Benmoreite","Latite")),""))))</f>
        <v/>
      </c>
    </row>
    <row r="521" spans="1:20" x14ac:dyDescent="0.2">
      <c r="A521" s="16" t="str">
        <f>Data!$A521</f>
        <v>Morizet et al 2010</v>
      </c>
      <c r="B521" s="27">
        <f>Data!$B521</f>
        <v>54.8</v>
      </c>
      <c r="C521" s="28">
        <f>Data!$C521+Data!$D521</f>
        <v>3.2</v>
      </c>
      <c r="D521" s="1" t="str">
        <f>IF(AND(AND($B521&gt;=Params!$A$33,$B521&lt;Params!$C$33),AND($C521&gt;=Params!$A$32,$C521&lt;Params!$A$26)),$D$2,"")</f>
        <v/>
      </c>
      <c r="E521" s="1" t="str">
        <f>IF(AND(AND($B521&gt;=Params!$C$33,$B521&lt;Params!$F$33),AND($C521&gt;=Params!$C$32,$C521&lt;Params!$C$22)),$E$2,"")</f>
        <v/>
      </c>
      <c r="F521" s="4" t="str">
        <f>IF(AND($B521&gt;=Params!$F$33,$B521&lt;Params!$J$33,$C521&lt;Params!$F$22+((Params!$J$20-Params!$F$22)/(Params!$J$33-Params!$F$33))*($B521-Params!$F$33)),$F$2,"")</f>
        <v>Basaltic Andesite</v>
      </c>
      <c r="G521" s="4" t="str">
        <f>IF(AND($B521&gt;=Params!$J$33,$B521&lt;Params!$N$33,$C521&lt;Params!$J$20+((Params!$N$18-Params!$J$20)/(Params!$N$33-Params!$J$33))*($B521-Params!$J$33)),$G$2,"")</f>
        <v/>
      </c>
      <c r="H521" s="4" t="str">
        <f>IF(AND($B521&gt;=Params!$N$33,$C521&lt;Params!$N$18+((Params!$Q$16-Params!$N$18)/(Params!$Q$33-Params!$N$33))*($B521-Params!$N$33),C$3&lt;Params!$Q$16+((Params!$S$32-Params!$Q$16)/(Params!$S$33-Params!$Q$33))*($B521-Params!$Q$33)),$H$2,"")</f>
        <v/>
      </c>
      <c r="I521" s="12" t="str">
        <f>IF(AND($B521&gt;=Params!$Q$33,$C521&gt;=Params!$Q$16+((Params!$S$32-Params!$Q$16)/(Params!$S$33-Params!$Q$33))*($B521-Params!$Q$33)),$I$2,"")</f>
        <v/>
      </c>
      <c r="J521" s="1" t="str">
        <f>IF(AND($C521&gt;=Params!$C$22,$C521&lt;Params!$C$22+((Params!$E$17-Params!$C$22)/(Params!$E$33-Params!$C$33))*($B521-Params!$C$33),$C521&lt;Params!$E$17+((Params!$F$22-Params!$E$17)/(Params!$F$33-Params!$E$33))*($B521-Params!$E$33)),$J$2,"")</f>
        <v/>
      </c>
      <c r="K521" s="1" t="str">
        <f>IF(AND($C521&gt;=Params!$E$17+((Params!$F$22-Params!$E$17)/(Params!$F$33-Params!$E$33))*($B521-Params!$E$33),$C521&gt;=Params!$F$22+((Params!$J$20-Params!$F$22)/(Params!$J$33-Params!$F$33))*($B521-Params!$F$33),$C521&lt;Params!$E$17+((Params!$H$13-Params!$E$17)/(Params!$H$33-Params!$E$33))*($B521-Params!$E$33),$C521&lt;Params!$H$13+((Params!$J$20-Params!$H$13)/(Params!$J$33-Params!$H$33))*($B521-Params!$H$33)),$K$2,"")</f>
        <v/>
      </c>
      <c r="L521" s="1" t="str">
        <f>IF(AND($C521&gt;=Params!$H$13+((Params!$J$20-Params!$H$13)/(Params!$J$33-Params!$H$33))*($B521-Params!$H$33),$C521&gt;=Params!$J$20+((Params!$N$18-Params!$J$20)/(Params!$N$33-Params!$J$33))*($B521-Params!$J$33),$C521&lt;Params!$H$13+((Params!$K$9-Params!$H$13)/(Params!$K$33-Params!$H$33))*($B521-Params!$H$33),$C521&lt;Params!$K$9+((Params!$N$18-Params!$K$9)/(Params!$N$33-Params!$K$33))*($B521-Params!$K$33)),$L$2,"")</f>
        <v/>
      </c>
      <c r="M521" s="2" t="str">
        <f>IF(AND($C521&gt;=Params!$K$9+((Params!$N$18-Params!$K$9)/(Params!$N$33-Params!$K$33))*($B521-Params!$K$33),$C521&gt;=Params!$N$18+((Params!$Q$16-Params!$N$18)/(Params!$Q$33-Params!$N551))*($B521-Params!$Q$33),$C521&lt;Params!$K$9+((Params!$L$5-Params!$K$9)/(Params!$L$33-Params!$K$33))*($B521-Params!$K$33),$C521&lt;Params!$L$5+((Params!$Q$4-Params!$L$5)/(Params!$Q$33-Params!$L$33))*($B521-Params!$L$33),$B521&lt;Params!$Q$33),$M$2,"")</f>
        <v/>
      </c>
      <c r="N521" s="3" t="str">
        <f>IF(OR(AND($C521&gt;=Params!$A$26,$B521&gt;=Params!$A$33,$B521&lt;Params!$C$33,$C521&lt;Params!$A$18+((Params!$C$13-Params!$A$18)/(Params!$C$33-Params!$A$33))*($B521-Params!$A$33)),AND($B521&gt;=Params!$C$33,$C521&gt;Params!$C$22+((Params!$E$17-Params!$C$22)/(Params!$E$33-Params!$C$33))*($B521-Params!$C$33),$C521&lt;Params!$C$13+((Params!$E$17-Params!$C$13)/(Params!$E$33-Params!$C$33))*($B521-Params!$C$33))),$N$2,"")</f>
        <v/>
      </c>
      <c r="O521" s="1" t="str">
        <f>IF(AND($C521&gt;=Params!$C$13+((Params!$E$17-Params!$C$13)/(Params!$E$33-Params!$C$33))*($B521-Params!$C$33),$C521&gt;=Params!$E$17+((Params!$H$13-Params!$E$17)/(Params!$H$33-Params!$E$33))*($B521-Params!$E$33),$C521&lt;Params!$C$13+((Params!$D$9-Params!$C$13)/(Params!$D$33-Params!$C$33))*($B521-Params!$C$33),$C521&lt;Params!$D$9+((Params!$H$13-Params!$D$9)/(Params!$H$33-Params!$D$33))*($B521-Params!$D$33)),$O$2,"")</f>
        <v/>
      </c>
      <c r="P521" s="1" t="str">
        <f>IF(AND($C521&gt;=Params!$D$9+((Params!$H$13-Params!$D$9)/(Params!$H$33-Params!$D$33))*($B521-Params!$D$33),$C521&gt;=Params!$H$13+((Params!$K$9-Params!$H$13)/(Params!$K$33-Params!$H$33))*($B521-Params!$H$33),$C521&lt;Params!$D$9+((Params!$G$4-Params!$D$9)/(Params!$G$33-Params!$D$33))*($B521-Params!$D$33),$C521&lt;Params!$G$4+((Params!$K$9-Params!$G$4)/(Params!$K$33-Params!$G$33))*($B521-Params!$G$33)),$P$2,"")</f>
        <v/>
      </c>
      <c r="Q521" s="1" t="str">
        <f>IF(AND($C521&gt;=Params!$G$4+((Params!$K$9-Params!$G$4)/(Params!$K$33-Params!$G$33))*($B521-Params!$G$33),$C521&gt;Params!$K$9+((Params!$L$5-Params!$K$9)/(Params!$L$33-Params!$K$33))*($B521-Params!$K$33),$C521&lt;Params!$G$4+((Params!$L$5-Params!$G$4)/(Params!$L$33-Params!$G$33))*($B521-Params!$G$33)),$Q$2,"")</f>
        <v/>
      </c>
      <c r="R521" s="2" t="str">
        <f>IF(AND(OR($B521&lt;Params!$A$33,AND($B521&gt;=Params!$A$33,$B521&lt;Params!$C$33,$C521&gt;=Params!$A$18+((Params!$C$13-Params!$A$18)/(Params!$C$33-Params!$A$33))*($B521-Params!$A$33)),AND($B521&gt;=Params!$C$33,$B521&lt;Params!$D$33,$C521&gt;=Params!$C$13+((Params!$D$9-Params!$C$13)/(Params!$D$33-Params!$C$33))*($B521-Params!$C$33)),AND($B521&gt;=Params!$D$33,$C521&gt;=Params!$D$9+((Params!$G$4-Params!$D$9)/(Params!$G$33-Params!$D$33))*($B521-Params!$D$33))),$C521&lt;Params!$G$4,$B521&gt;0,$C521&gt;0),$R$2,"")</f>
        <v/>
      </c>
      <c r="S521" s="18" t="str">
        <f t="shared" si="8"/>
        <v>Basaltic Andesite</v>
      </c>
      <c r="T521" s="14" t="str">
        <f>IF(AND($S521&lt;&gt;$J$2,$S521&lt;&gt;$K$2,$S521&lt;&gt;$L$2),"",
IF($S521=$J$2,IF(Data!$C521&gt;=Data!$D521+2,"Hawaiite","Potassic Trachybasalt"),
IF($S521=$K$2,IF(Data!$C521&gt;=Data!$D521+2,"Mugearite","Shoshonite"),
IF($S521=$L$2,(IF(Data!$C521&gt;=Data!$D521+2,"Benmoreite","Latite")),""))))</f>
        <v/>
      </c>
    </row>
    <row r="522" spans="1:20" x14ac:dyDescent="0.2">
      <c r="A522" s="16" t="str">
        <f>Data!$A522</f>
        <v>Morizet et al 2010</v>
      </c>
      <c r="B522" s="27">
        <f>Data!$B522</f>
        <v>54.8</v>
      </c>
      <c r="C522" s="28">
        <f>Data!$C522+Data!$D522</f>
        <v>3.2</v>
      </c>
      <c r="D522" s="1" t="str">
        <f>IF(AND(AND($B522&gt;=Params!$A$33,$B522&lt;Params!$C$33),AND($C522&gt;=Params!$A$32,$C522&lt;Params!$A$26)),$D$2,"")</f>
        <v/>
      </c>
      <c r="E522" s="1" t="str">
        <f>IF(AND(AND($B522&gt;=Params!$C$33,$B522&lt;Params!$F$33),AND($C522&gt;=Params!$C$32,$C522&lt;Params!$C$22)),$E$2,"")</f>
        <v/>
      </c>
      <c r="F522" s="4" t="str">
        <f>IF(AND($B522&gt;=Params!$F$33,$B522&lt;Params!$J$33,$C522&lt;Params!$F$22+((Params!$J$20-Params!$F$22)/(Params!$J$33-Params!$F$33))*($B522-Params!$F$33)),$F$2,"")</f>
        <v>Basaltic Andesite</v>
      </c>
      <c r="G522" s="4" t="str">
        <f>IF(AND($B522&gt;=Params!$J$33,$B522&lt;Params!$N$33,$C522&lt;Params!$J$20+((Params!$N$18-Params!$J$20)/(Params!$N$33-Params!$J$33))*($B522-Params!$J$33)),$G$2,"")</f>
        <v/>
      </c>
      <c r="H522" s="4" t="str">
        <f>IF(AND($B522&gt;=Params!$N$33,$C522&lt;Params!$N$18+((Params!$Q$16-Params!$N$18)/(Params!$Q$33-Params!$N$33))*($B522-Params!$N$33),C$3&lt;Params!$Q$16+((Params!$S$32-Params!$Q$16)/(Params!$S$33-Params!$Q$33))*($B522-Params!$Q$33)),$H$2,"")</f>
        <v/>
      </c>
      <c r="I522" s="12" t="str">
        <f>IF(AND($B522&gt;=Params!$Q$33,$C522&gt;=Params!$Q$16+((Params!$S$32-Params!$Q$16)/(Params!$S$33-Params!$Q$33))*($B522-Params!$Q$33)),$I$2,"")</f>
        <v/>
      </c>
      <c r="J522" s="1" t="str">
        <f>IF(AND($C522&gt;=Params!$C$22,$C522&lt;Params!$C$22+((Params!$E$17-Params!$C$22)/(Params!$E$33-Params!$C$33))*($B522-Params!$C$33),$C522&lt;Params!$E$17+((Params!$F$22-Params!$E$17)/(Params!$F$33-Params!$E$33))*($B522-Params!$E$33)),$J$2,"")</f>
        <v/>
      </c>
      <c r="K522" s="1" t="str">
        <f>IF(AND($C522&gt;=Params!$E$17+((Params!$F$22-Params!$E$17)/(Params!$F$33-Params!$E$33))*($B522-Params!$E$33),$C522&gt;=Params!$F$22+((Params!$J$20-Params!$F$22)/(Params!$J$33-Params!$F$33))*($B522-Params!$F$33),$C522&lt;Params!$E$17+((Params!$H$13-Params!$E$17)/(Params!$H$33-Params!$E$33))*($B522-Params!$E$33),$C522&lt;Params!$H$13+((Params!$J$20-Params!$H$13)/(Params!$J$33-Params!$H$33))*($B522-Params!$H$33)),$K$2,"")</f>
        <v/>
      </c>
      <c r="L522" s="1" t="str">
        <f>IF(AND($C522&gt;=Params!$H$13+((Params!$J$20-Params!$H$13)/(Params!$J$33-Params!$H$33))*($B522-Params!$H$33),$C522&gt;=Params!$J$20+((Params!$N$18-Params!$J$20)/(Params!$N$33-Params!$J$33))*($B522-Params!$J$33),$C522&lt;Params!$H$13+((Params!$K$9-Params!$H$13)/(Params!$K$33-Params!$H$33))*($B522-Params!$H$33),$C522&lt;Params!$K$9+((Params!$N$18-Params!$K$9)/(Params!$N$33-Params!$K$33))*($B522-Params!$K$33)),$L$2,"")</f>
        <v/>
      </c>
      <c r="M522" s="2" t="str">
        <f>IF(AND($C522&gt;=Params!$K$9+((Params!$N$18-Params!$K$9)/(Params!$N$33-Params!$K$33))*($B522-Params!$K$33),$C522&gt;=Params!$N$18+((Params!$Q$16-Params!$N$18)/(Params!$Q$33-Params!$N552))*($B522-Params!$Q$33),$C522&lt;Params!$K$9+((Params!$L$5-Params!$K$9)/(Params!$L$33-Params!$K$33))*($B522-Params!$K$33),$C522&lt;Params!$L$5+((Params!$Q$4-Params!$L$5)/(Params!$Q$33-Params!$L$33))*($B522-Params!$L$33),$B522&lt;Params!$Q$33),$M$2,"")</f>
        <v/>
      </c>
      <c r="N522" s="3" t="str">
        <f>IF(OR(AND($C522&gt;=Params!$A$26,$B522&gt;=Params!$A$33,$B522&lt;Params!$C$33,$C522&lt;Params!$A$18+((Params!$C$13-Params!$A$18)/(Params!$C$33-Params!$A$33))*($B522-Params!$A$33)),AND($B522&gt;=Params!$C$33,$C522&gt;Params!$C$22+((Params!$E$17-Params!$C$22)/(Params!$E$33-Params!$C$33))*($B522-Params!$C$33),$C522&lt;Params!$C$13+((Params!$E$17-Params!$C$13)/(Params!$E$33-Params!$C$33))*($B522-Params!$C$33))),$N$2,"")</f>
        <v/>
      </c>
      <c r="O522" s="1" t="str">
        <f>IF(AND($C522&gt;=Params!$C$13+((Params!$E$17-Params!$C$13)/(Params!$E$33-Params!$C$33))*($B522-Params!$C$33),$C522&gt;=Params!$E$17+((Params!$H$13-Params!$E$17)/(Params!$H$33-Params!$E$33))*($B522-Params!$E$33),$C522&lt;Params!$C$13+((Params!$D$9-Params!$C$13)/(Params!$D$33-Params!$C$33))*($B522-Params!$C$33),$C522&lt;Params!$D$9+((Params!$H$13-Params!$D$9)/(Params!$H$33-Params!$D$33))*($B522-Params!$D$33)),$O$2,"")</f>
        <v/>
      </c>
      <c r="P522" s="1" t="str">
        <f>IF(AND($C522&gt;=Params!$D$9+((Params!$H$13-Params!$D$9)/(Params!$H$33-Params!$D$33))*($B522-Params!$D$33),$C522&gt;=Params!$H$13+((Params!$K$9-Params!$H$13)/(Params!$K$33-Params!$H$33))*($B522-Params!$H$33),$C522&lt;Params!$D$9+((Params!$G$4-Params!$D$9)/(Params!$G$33-Params!$D$33))*($B522-Params!$D$33),$C522&lt;Params!$G$4+((Params!$K$9-Params!$G$4)/(Params!$K$33-Params!$G$33))*($B522-Params!$G$33)),$P$2,"")</f>
        <v/>
      </c>
      <c r="Q522" s="1" t="str">
        <f>IF(AND($C522&gt;=Params!$G$4+((Params!$K$9-Params!$G$4)/(Params!$K$33-Params!$G$33))*($B522-Params!$G$33),$C522&gt;Params!$K$9+((Params!$L$5-Params!$K$9)/(Params!$L$33-Params!$K$33))*($B522-Params!$K$33),$C522&lt;Params!$G$4+((Params!$L$5-Params!$G$4)/(Params!$L$33-Params!$G$33))*($B522-Params!$G$33)),$Q$2,"")</f>
        <v/>
      </c>
      <c r="R522" s="2" t="str">
        <f>IF(AND(OR($B522&lt;Params!$A$33,AND($B522&gt;=Params!$A$33,$B522&lt;Params!$C$33,$C522&gt;=Params!$A$18+((Params!$C$13-Params!$A$18)/(Params!$C$33-Params!$A$33))*($B522-Params!$A$33)),AND($B522&gt;=Params!$C$33,$B522&lt;Params!$D$33,$C522&gt;=Params!$C$13+((Params!$D$9-Params!$C$13)/(Params!$D$33-Params!$C$33))*($B522-Params!$C$33)),AND($B522&gt;=Params!$D$33,$C522&gt;=Params!$D$9+((Params!$G$4-Params!$D$9)/(Params!$G$33-Params!$D$33))*($B522-Params!$D$33))),$C522&lt;Params!$G$4,$B522&gt;0,$C522&gt;0),$R$2,"")</f>
        <v/>
      </c>
      <c r="S522" s="18" t="str">
        <f t="shared" si="8"/>
        <v>Basaltic Andesite</v>
      </c>
      <c r="T522" s="14" t="str">
        <f>IF(AND($S522&lt;&gt;$J$2,$S522&lt;&gt;$K$2,$S522&lt;&gt;$L$2),"",
IF($S522=$J$2,IF(Data!$C522&gt;=Data!$D522+2,"Hawaiite","Potassic Trachybasalt"),
IF($S522=$K$2,IF(Data!$C522&gt;=Data!$D522+2,"Mugearite","Shoshonite"),
IF($S522=$L$2,(IF(Data!$C522&gt;=Data!$D522+2,"Benmoreite","Latite")),""))))</f>
        <v/>
      </c>
    </row>
    <row r="523" spans="1:20" x14ac:dyDescent="0.2">
      <c r="A523" s="16" t="str">
        <f>Data!$A523</f>
        <v>Morizet et al 2010</v>
      </c>
      <c r="B523" s="27">
        <f>Data!$B523</f>
        <v>54.8</v>
      </c>
      <c r="C523" s="28">
        <f>Data!$C523+Data!$D523</f>
        <v>3.2</v>
      </c>
      <c r="D523" s="1" t="str">
        <f>IF(AND(AND($B523&gt;=Params!$A$33,$B523&lt;Params!$C$33),AND($C523&gt;=Params!$A$32,$C523&lt;Params!$A$26)),$D$2,"")</f>
        <v/>
      </c>
      <c r="E523" s="1" t="str">
        <f>IF(AND(AND($B523&gt;=Params!$C$33,$B523&lt;Params!$F$33),AND($C523&gt;=Params!$C$32,$C523&lt;Params!$C$22)),$E$2,"")</f>
        <v/>
      </c>
      <c r="F523" s="4" t="str">
        <f>IF(AND($B523&gt;=Params!$F$33,$B523&lt;Params!$J$33,$C523&lt;Params!$F$22+((Params!$J$20-Params!$F$22)/(Params!$J$33-Params!$F$33))*($B523-Params!$F$33)),$F$2,"")</f>
        <v>Basaltic Andesite</v>
      </c>
      <c r="G523" s="4" t="str">
        <f>IF(AND($B523&gt;=Params!$J$33,$B523&lt;Params!$N$33,$C523&lt;Params!$J$20+((Params!$N$18-Params!$J$20)/(Params!$N$33-Params!$J$33))*($B523-Params!$J$33)),$G$2,"")</f>
        <v/>
      </c>
      <c r="H523" s="4" t="str">
        <f>IF(AND($B523&gt;=Params!$N$33,$C523&lt;Params!$N$18+((Params!$Q$16-Params!$N$18)/(Params!$Q$33-Params!$N$33))*($B523-Params!$N$33),C$3&lt;Params!$Q$16+((Params!$S$32-Params!$Q$16)/(Params!$S$33-Params!$Q$33))*($B523-Params!$Q$33)),$H$2,"")</f>
        <v/>
      </c>
      <c r="I523" s="12" t="str">
        <f>IF(AND($B523&gt;=Params!$Q$33,$C523&gt;=Params!$Q$16+((Params!$S$32-Params!$Q$16)/(Params!$S$33-Params!$Q$33))*($B523-Params!$Q$33)),$I$2,"")</f>
        <v/>
      </c>
      <c r="J523" s="1" t="str">
        <f>IF(AND($C523&gt;=Params!$C$22,$C523&lt;Params!$C$22+((Params!$E$17-Params!$C$22)/(Params!$E$33-Params!$C$33))*($B523-Params!$C$33),$C523&lt;Params!$E$17+((Params!$F$22-Params!$E$17)/(Params!$F$33-Params!$E$33))*($B523-Params!$E$33)),$J$2,"")</f>
        <v/>
      </c>
      <c r="K523" s="1" t="str">
        <f>IF(AND($C523&gt;=Params!$E$17+((Params!$F$22-Params!$E$17)/(Params!$F$33-Params!$E$33))*($B523-Params!$E$33),$C523&gt;=Params!$F$22+((Params!$J$20-Params!$F$22)/(Params!$J$33-Params!$F$33))*($B523-Params!$F$33),$C523&lt;Params!$E$17+((Params!$H$13-Params!$E$17)/(Params!$H$33-Params!$E$33))*($B523-Params!$E$33),$C523&lt;Params!$H$13+((Params!$J$20-Params!$H$13)/(Params!$J$33-Params!$H$33))*($B523-Params!$H$33)),$K$2,"")</f>
        <v/>
      </c>
      <c r="L523" s="1" t="str">
        <f>IF(AND($C523&gt;=Params!$H$13+((Params!$J$20-Params!$H$13)/(Params!$J$33-Params!$H$33))*($B523-Params!$H$33),$C523&gt;=Params!$J$20+((Params!$N$18-Params!$J$20)/(Params!$N$33-Params!$J$33))*($B523-Params!$J$33),$C523&lt;Params!$H$13+((Params!$K$9-Params!$H$13)/(Params!$K$33-Params!$H$33))*($B523-Params!$H$33),$C523&lt;Params!$K$9+((Params!$N$18-Params!$K$9)/(Params!$N$33-Params!$K$33))*($B523-Params!$K$33)),$L$2,"")</f>
        <v/>
      </c>
      <c r="M523" s="2" t="str">
        <f>IF(AND($C523&gt;=Params!$K$9+((Params!$N$18-Params!$K$9)/(Params!$N$33-Params!$K$33))*($B523-Params!$K$33),$C523&gt;=Params!$N$18+((Params!$Q$16-Params!$N$18)/(Params!$Q$33-Params!$N553))*($B523-Params!$Q$33),$C523&lt;Params!$K$9+((Params!$L$5-Params!$K$9)/(Params!$L$33-Params!$K$33))*($B523-Params!$K$33),$C523&lt;Params!$L$5+((Params!$Q$4-Params!$L$5)/(Params!$Q$33-Params!$L$33))*($B523-Params!$L$33),$B523&lt;Params!$Q$33),$M$2,"")</f>
        <v/>
      </c>
      <c r="N523" s="3" t="str">
        <f>IF(OR(AND($C523&gt;=Params!$A$26,$B523&gt;=Params!$A$33,$B523&lt;Params!$C$33,$C523&lt;Params!$A$18+((Params!$C$13-Params!$A$18)/(Params!$C$33-Params!$A$33))*($B523-Params!$A$33)),AND($B523&gt;=Params!$C$33,$C523&gt;Params!$C$22+((Params!$E$17-Params!$C$22)/(Params!$E$33-Params!$C$33))*($B523-Params!$C$33),$C523&lt;Params!$C$13+((Params!$E$17-Params!$C$13)/(Params!$E$33-Params!$C$33))*($B523-Params!$C$33))),$N$2,"")</f>
        <v/>
      </c>
      <c r="O523" s="1" t="str">
        <f>IF(AND($C523&gt;=Params!$C$13+((Params!$E$17-Params!$C$13)/(Params!$E$33-Params!$C$33))*($B523-Params!$C$33),$C523&gt;=Params!$E$17+((Params!$H$13-Params!$E$17)/(Params!$H$33-Params!$E$33))*($B523-Params!$E$33),$C523&lt;Params!$C$13+((Params!$D$9-Params!$C$13)/(Params!$D$33-Params!$C$33))*($B523-Params!$C$33),$C523&lt;Params!$D$9+((Params!$H$13-Params!$D$9)/(Params!$H$33-Params!$D$33))*($B523-Params!$D$33)),$O$2,"")</f>
        <v/>
      </c>
      <c r="P523" s="1" t="str">
        <f>IF(AND($C523&gt;=Params!$D$9+((Params!$H$13-Params!$D$9)/(Params!$H$33-Params!$D$33))*($B523-Params!$D$33),$C523&gt;=Params!$H$13+((Params!$K$9-Params!$H$13)/(Params!$K$33-Params!$H$33))*($B523-Params!$H$33),$C523&lt;Params!$D$9+((Params!$G$4-Params!$D$9)/(Params!$G$33-Params!$D$33))*($B523-Params!$D$33),$C523&lt;Params!$G$4+((Params!$K$9-Params!$G$4)/(Params!$K$33-Params!$G$33))*($B523-Params!$G$33)),$P$2,"")</f>
        <v/>
      </c>
      <c r="Q523" s="1" t="str">
        <f>IF(AND($C523&gt;=Params!$G$4+((Params!$K$9-Params!$G$4)/(Params!$K$33-Params!$G$33))*($B523-Params!$G$33),$C523&gt;Params!$K$9+((Params!$L$5-Params!$K$9)/(Params!$L$33-Params!$K$33))*($B523-Params!$K$33),$C523&lt;Params!$G$4+((Params!$L$5-Params!$G$4)/(Params!$L$33-Params!$G$33))*($B523-Params!$G$33)),$Q$2,"")</f>
        <v/>
      </c>
      <c r="R523" s="2" t="str">
        <f>IF(AND(OR($B523&lt;Params!$A$33,AND($B523&gt;=Params!$A$33,$B523&lt;Params!$C$33,$C523&gt;=Params!$A$18+((Params!$C$13-Params!$A$18)/(Params!$C$33-Params!$A$33))*($B523-Params!$A$33)),AND($B523&gt;=Params!$C$33,$B523&lt;Params!$D$33,$C523&gt;=Params!$C$13+((Params!$D$9-Params!$C$13)/(Params!$D$33-Params!$C$33))*($B523-Params!$C$33)),AND($B523&gt;=Params!$D$33,$C523&gt;=Params!$D$9+((Params!$G$4-Params!$D$9)/(Params!$G$33-Params!$D$33))*($B523-Params!$D$33))),$C523&lt;Params!$G$4,$B523&gt;0,$C523&gt;0),$R$2,"")</f>
        <v/>
      </c>
      <c r="S523" s="18" t="str">
        <f t="shared" si="8"/>
        <v>Basaltic Andesite</v>
      </c>
      <c r="T523" s="14" t="str">
        <f>IF(AND($S523&lt;&gt;$J$2,$S523&lt;&gt;$K$2,$S523&lt;&gt;$L$2),"",
IF($S523=$J$2,IF(Data!$C523&gt;=Data!$D523+2,"Hawaiite","Potassic Trachybasalt"),
IF($S523=$K$2,IF(Data!$C523&gt;=Data!$D523+2,"Mugearite","Shoshonite"),
IF($S523=$L$2,(IF(Data!$C523&gt;=Data!$D523+2,"Benmoreite","Latite")),""))))</f>
        <v/>
      </c>
    </row>
    <row r="524" spans="1:20" x14ac:dyDescent="0.2">
      <c r="A524" s="16" t="str">
        <f>Data!$A524</f>
        <v>Morizet et al 2010</v>
      </c>
      <c r="B524" s="27">
        <f>Data!$B524</f>
        <v>54.8</v>
      </c>
      <c r="C524" s="28">
        <f>Data!$C524+Data!$D524</f>
        <v>3.2</v>
      </c>
      <c r="D524" s="1" t="str">
        <f>IF(AND(AND($B524&gt;=Params!$A$33,$B524&lt;Params!$C$33),AND($C524&gt;=Params!$A$32,$C524&lt;Params!$A$26)),$D$2,"")</f>
        <v/>
      </c>
      <c r="E524" s="1" t="str">
        <f>IF(AND(AND($B524&gt;=Params!$C$33,$B524&lt;Params!$F$33),AND($C524&gt;=Params!$C$32,$C524&lt;Params!$C$22)),$E$2,"")</f>
        <v/>
      </c>
      <c r="F524" s="4" t="str">
        <f>IF(AND($B524&gt;=Params!$F$33,$B524&lt;Params!$J$33,$C524&lt;Params!$F$22+((Params!$J$20-Params!$F$22)/(Params!$J$33-Params!$F$33))*($B524-Params!$F$33)),$F$2,"")</f>
        <v>Basaltic Andesite</v>
      </c>
      <c r="G524" s="4" t="str">
        <f>IF(AND($B524&gt;=Params!$J$33,$B524&lt;Params!$N$33,$C524&lt;Params!$J$20+((Params!$N$18-Params!$J$20)/(Params!$N$33-Params!$J$33))*($B524-Params!$J$33)),$G$2,"")</f>
        <v/>
      </c>
      <c r="H524" s="4" t="str">
        <f>IF(AND($B524&gt;=Params!$N$33,$C524&lt;Params!$N$18+((Params!$Q$16-Params!$N$18)/(Params!$Q$33-Params!$N$33))*($B524-Params!$N$33),C$3&lt;Params!$Q$16+((Params!$S$32-Params!$Q$16)/(Params!$S$33-Params!$Q$33))*($B524-Params!$Q$33)),$H$2,"")</f>
        <v/>
      </c>
      <c r="I524" s="12" t="str">
        <f>IF(AND($B524&gt;=Params!$Q$33,$C524&gt;=Params!$Q$16+((Params!$S$32-Params!$Q$16)/(Params!$S$33-Params!$Q$33))*($B524-Params!$Q$33)),$I$2,"")</f>
        <v/>
      </c>
      <c r="J524" s="1" t="str">
        <f>IF(AND($C524&gt;=Params!$C$22,$C524&lt;Params!$C$22+((Params!$E$17-Params!$C$22)/(Params!$E$33-Params!$C$33))*($B524-Params!$C$33),$C524&lt;Params!$E$17+((Params!$F$22-Params!$E$17)/(Params!$F$33-Params!$E$33))*($B524-Params!$E$33)),$J$2,"")</f>
        <v/>
      </c>
      <c r="K524" s="1" t="str">
        <f>IF(AND($C524&gt;=Params!$E$17+((Params!$F$22-Params!$E$17)/(Params!$F$33-Params!$E$33))*($B524-Params!$E$33),$C524&gt;=Params!$F$22+((Params!$J$20-Params!$F$22)/(Params!$J$33-Params!$F$33))*($B524-Params!$F$33),$C524&lt;Params!$E$17+((Params!$H$13-Params!$E$17)/(Params!$H$33-Params!$E$33))*($B524-Params!$E$33),$C524&lt;Params!$H$13+((Params!$J$20-Params!$H$13)/(Params!$J$33-Params!$H$33))*($B524-Params!$H$33)),$K$2,"")</f>
        <v/>
      </c>
      <c r="L524" s="1" t="str">
        <f>IF(AND($C524&gt;=Params!$H$13+((Params!$J$20-Params!$H$13)/(Params!$J$33-Params!$H$33))*($B524-Params!$H$33),$C524&gt;=Params!$J$20+((Params!$N$18-Params!$J$20)/(Params!$N$33-Params!$J$33))*($B524-Params!$J$33),$C524&lt;Params!$H$13+((Params!$K$9-Params!$H$13)/(Params!$K$33-Params!$H$33))*($B524-Params!$H$33),$C524&lt;Params!$K$9+((Params!$N$18-Params!$K$9)/(Params!$N$33-Params!$K$33))*($B524-Params!$K$33)),$L$2,"")</f>
        <v/>
      </c>
      <c r="M524" s="2" t="str">
        <f>IF(AND($C524&gt;=Params!$K$9+((Params!$N$18-Params!$K$9)/(Params!$N$33-Params!$K$33))*($B524-Params!$K$33),$C524&gt;=Params!$N$18+((Params!$Q$16-Params!$N$18)/(Params!$Q$33-Params!$N554))*($B524-Params!$Q$33),$C524&lt;Params!$K$9+((Params!$L$5-Params!$K$9)/(Params!$L$33-Params!$K$33))*($B524-Params!$K$33),$C524&lt;Params!$L$5+((Params!$Q$4-Params!$L$5)/(Params!$Q$33-Params!$L$33))*($B524-Params!$L$33),$B524&lt;Params!$Q$33),$M$2,"")</f>
        <v/>
      </c>
      <c r="N524" s="3" t="str">
        <f>IF(OR(AND($C524&gt;=Params!$A$26,$B524&gt;=Params!$A$33,$B524&lt;Params!$C$33,$C524&lt;Params!$A$18+((Params!$C$13-Params!$A$18)/(Params!$C$33-Params!$A$33))*($B524-Params!$A$33)),AND($B524&gt;=Params!$C$33,$C524&gt;Params!$C$22+((Params!$E$17-Params!$C$22)/(Params!$E$33-Params!$C$33))*($B524-Params!$C$33),$C524&lt;Params!$C$13+((Params!$E$17-Params!$C$13)/(Params!$E$33-Params!$C$33))*($B524-Params!$C$33))),$N$2,"")</f>
        <v/>
      </c>
      <c r="O524" s="1" t="str">
        <f>IF(AND($C524&gt;=Params!$C$13+((Params!$E$17-Params!$C$13)/(Params!$E$33-Params!$C$33))*($B524-Params!$C$33),$C524&gt;=Params!$E$17+((Params!$H$13-Params!$E$17)/(Params!$H$33-Params!$E$33))*($B524-Params!$E$33),$C524&lt;Params!$C$13+((Params!$D$9-Params!$C$13)/(Params!$D$33-Params!$C$33))*($B524-Params!$C$33),$C524&lt;Params!$D$9+((Params!$H$13-Params!$D$9)/(Params!$H$33-Params!$D$33))*($B524-Params!$D$33)),$O$2,"")</f>
        <v/>
      </c>
      <c r="P524" s="1" t="str">
        <f>IF(AND($C524&gt;=Params!$D$9+((Params!$H$13-Params!$D$9)/(Params!$H$33-Params!$D$33))*($B524-Params!$D$33),$C524&gt;=Params!$H$13+((Params!$K$9-Params!$H$13)/(Params!$K$33-Params!$H$33))*($B524-Params!$H$33),$C524&lt;Params!$D$9+((Params!$G$4-Params!$D$9)/(Params!$G$33-Params!$D$33))*($B524-Params!$D$33),$C524&lt;Params!$G$4+((Params!$K$9-Params!$G$4)/(Params!$K$33-Params!$G$33))*($B524-Params!$G$33)),$P$2,"")</f>
        <v/>
      </c>
      <c r="Q524" s="1" t="str">
        <f>IF(AND($C524&gt;=Params!$G$4+((Params!$K$9-Params!$G$4)/(Params!$K$33-Params!$G$33))*($B524-Params!$G$33),$C524&gt;Params!$K$9+((Params!$L$5-Params!$K$9)/(Params!$L$33-Params!$K$33))*($B524-Params!$K$33),$C524&lt;Params!$G$4+((Params!$L$5-Params!$G$4)/(Params!$L$33-Params!$G$33))*($B524-Params!$G$33)),$Q$2,"")</f>
        <v/>
      </c>
      <c r="R524" s="2" t="str">
        <f>IF(AND(OR($B524&lt;Params!$A$33,AND($B524&gt;=Params!$A$33,$B524&lt;Params!$C$33,$C524&gt;=Params!$A$18+((Params!$C$13-Params!$A$18)/(Params!$C$33-Params!$A$33))*($B524-Params!$A$33)),AND($B524&gt;=Params!$C$33,$B524&lt;Params!$D$33,$C524&gt;=Params!$C$13+((Params!$D$9-Params!$C$13)/(Params!$D$33-Params!$C$33))*($B524-Params!$C$33)),AND($B524&gt;=Params!$D$33,$C524&gt;=Params!$D$9+((Params!$G$4-Params!$D$9)/(Params!$G$33-Params!$D$33))*($B524-Params!$D$33))),$C524&lt;Params!$G$4,$B524&gt;0,$C524&gt;0),$R$2,"")</f>
        <v/>
      </c>
      <c r="S524" s="18" t="str">
        <f t="shared" si="8"/>
        <v>Basaltic Andesite</v>
      </c>
      <c r="T524" s="14" t="str">
        <f>IF(AND($S524&lt;&gt;$J$2,$S524&lt;&gt;$K$2,$S524&lt;&gt;$L$2),"",
IF($S524=$J$2,IF(Data!$C524&gt;=Data!$D524+2,"Hawaiite","Potassic Trachybasalt"),
IF($S524=$K$2,IF(Data!$C524&gt;=Data!$D524+2,"Mugearite","Shoshonite"),
IF($S524=$L$2,(IF(Data!$C524&gt;=Data!$D524+2,"Benmoreite","Latite")),""))))</f>
        <v/>
      </c>
    </row>
    <row r="525" spans="1:20" x14ac:dyDescent="0.2">
      <c r="A525" s="16" t="str">
        <f>Data!$A525</f>
        <v>Morizet et al 2010</v>
      </c>
      <c r="B525" s="27">
        <f>Data!$B525</f>
        <v>54.8</v>
      </c>
      <c r="C525" s="28">
        <f>Data!$C525+Data!$D525</f>
        <v>3.2</v>
      </c>
      <c r="D525" s="1" t="str">
        <f>IF(AND(AND($B525&gt;=Params!$A$33,$B525&lt;Params!$C$33),AND($C525&gt;=Params!$A$32,$C525&lt;Params!$A$26)),$D$2,"")</f>
        <v/>
      </c>
      <c r="E525" s="1" t="str">
        <f>IF(AND(AND($B525&gt;=Params!$C$33,$B525&lt;Params!$F$33),AND($C525&gt;=Params!$C$32,$C525&lt;Params!$C$22)),$E$2,"")</f>
        <v/>
      </c>
      <c r="F525" s="4" t="str">
        <f>IF(AND($B525&gt;=Params!$F$33,$B525&lt;Params!$J$33,$C525&lt;Params!$F$22+((Params!$J$20-Params!$F$22)/(Params!$J$33-Params!$F$33))*($B525-Params!$F$33)),$F$2,"")</f>
        <v>Basaltic Andesite</v>
      </c>
      <c r="G525" s="4" t="str">
        <f>IF(AND($B525&gt;=Params!$J$33,$B525&lt;Params!$N$33,$C525&lt;Params!$J$20+((Params!$N$18-Params!$J$20)/(Params!$N$33-Params!$J$33))*($B525-Params!$J$33)),$G$2,"")</f>
        <v/>
      </c>
      <c r="H525" s="4" t="str">
        <f>IF(AND($B525&gt;=Params!$N$33,$C525&lt;Params!$N$18+((Params!$Q$16-Params!$N$18)/(Params!$Q$33-Params!$N$33))*($B525-Params!$N$33),C$3&lt;Params!$Q$16+((Params!$S$32-Params!$Q$16)/(Params!$S$33-Params!$Q$33))*($B525-Params!$Q$33)),$H$2,"")</f>
        <v/>
      </c>
      <c r="I525" s="12" t="str">
        <f>IF(AND($B525&gt;=Params!$Q$33,$C525&gt;=Params!$Q$16+((Params!$S$32-Params!$Q$16)/(Params!$S$33-Params!$Q$33))*($B525-Params!$Q$33)),$I$2,"")</f>
        <v/>
      </c>
      <c r="J525" s="1" t="str">
        <f>IF(AND($C525&gt;=Params!$C$22,$C525&lt;Params!$C$22+((Params!$E$17-Params!$C$22)/(Params!$E$33-Params!$C$33))*($B525-Params!$C$33),$C525&lt;Params!$E$17+((Params!$F$22-Params!$E$17)/(Params!$F$33-Params!$E$33))*($B525-Params!$E$33)),$J$2,"")</f>
        <v/>
      </c>
      <c r="K525" s="1" t="str">
        <f>IF(AND($C525&gt;=Params!$E$17+((Params!$F$22-Params!$E$17)/(Params!$F$33-Params!$E$33))*($B525-Params!$E$33),$C525&gt;=Params!$F$22+((Params!$J$20-Params!$F$22)/(Params!$J$33-Params!$F$33))*($B525-Params!$F$33),$C525&lt;Params!$E$17+((Params!$H$13-Params!$E$17)/(Params!$H$33-Params!$E$33))*($B525-Params!$E$33),$C525&lt;Params!$H$13+((Params!$J$20-Params!$H$13)/(Params!$J$33-Params!$H$33))*($B525-Params!$H$33)),$K$2,"")</f>
        <v/>
      </c>
      <c r="L525" s="1" t="str">
        <f>IF(AND($C525&gt;=Params!$H$13+((Params!$J$20-Params!$H$13)/(Params!$J$33-Params!$H$33))*($B525-Params!$H$33),$C525&gt;=Params!$J$20+((Params!$N$18-Params!$J$20)/(Params!$N$33-Params!$J$33))*($B525-Params!$J$33),$C525&lt;Params!$H$13+((Params!$K$9-Params!$H$13)/(Params!$K$33-Params!$H$33))*($B525-Params!$H$33),$C525&lt;Params!$K$9+((Params!$N$18-Params!$K$9)/(Params!$N$33-Params!$K$33))*($B525-Params!$K$33)),$L$2,"")</f>
        <v/>
      </c>
      <c r="M525" s="2" t="str">
        <f>IF(AND($C525&gt;=Params!$K$9+((Params!$N$18-Params!$K$9)/(Params!$N$33-Params!$K$33))*($B525-Params!$K$33),$C525&gt;=Params!$N$18+((Params!$Q$16-Params!$N$18)/(Params!$Q$33-Params!$N555))*($B525-Params!$Q$33),$C525&lt;Params!$K$9+((Params!$L$5-Params!$K$9)/(Params!$L$33-Params!$K$33))*($B525-Params!$K$33),$C525&lt;Params!$L$5+((Params!$Q$4-Params!$L$5)/(Params!$Q$33-Params!$L$33))*($B525-Params!$L$33),$B525&lt;Params!$Q$33),$M$2,"")</f>
        <v/>
      </c>
      <c r="N525" s="3" t="str">
        <f>IF(OR(AND($C525&gt;=Params!$A$26,$B525&gt;=Params!$A$33,$B525&lt;Params!$C$33,$C525&lt;Params!$A$18+((Params!$C$13-Params!$A$18)/(Params!$C$33-Params!$A$33))*($B525-Params!$A$33)),AND($B525&gt;=Params!$C$33,$C525&gt;Params!$C$22+((Params!$E$17-Params!$C$22)/(Params!$E$33-Params!$C$33))*($B525-Params!$C$33),$C525&lt;Params!$C$13+((Params!$E$17-Params!$C$13)/(Params!$E$33-Params!$C$33))*($B525-Params!$C$33))),$N$2,"")</f>
        <v/>
      </c>
      <c r="O525" s="1" t="str">
        <f>IF(AND($C525&gt;=Params!$C$13+((Params!$E$17-Params!$C$13)/(Params!$E$33-Params!$C$33))*($B525-Params!$C$33),$C525&gt;=Params!$E$17+((Params!$H$13-Params!$E$17)/(Params!$H$33-Params!$E$33))*($B525-Params!$E$33),$C525&lt;Params!$C$13+((Params!$D$9-Params!$C$13)/(Params!$D$33-Params!$C$33))*($B525-Params!$C$33),$C525&lt;Params!$D$9+((Params!$H$13-Params!$D$9)/(Params!$H$33-Params!$D$33))*($B525-Params!$D$33)),$O$2,"")</f>
        <v/>
      </c>
      <c r="P525" s="1" t="str">
        <f>IF(AND($C525&gt;=Params!$D$9+((Params!$H$13-Params!$D$9)/(Params!$H$33-Params!$D$33))*($B525-Params!$D$33),$C525&gt;=Params!$H$13+((Params!$K$9-Params!$H$13)/(Params!$K$33-Params!$H$33))*($B525-Params!$H$33),$C525&lt;Params!$D$9+((Params!$G$4-Params!$D$9)/(Params!$G$33-Params!$D$33))*($B525-Params!$D$33),$C525&lt;Params!$G$4+((Params!$K$9-Params!$G$4)/(Params!$K$33-Params!$G$33))*($B525-Params!$G$33)),$P$2,"")</f>
        <v/>
      </c>
      <c r="Q525" s="1" t="str">
        <f>IF(AND($C525&gt;=Params!$G$4+((Params!$K$9-Params!$G$4)/(Params!$K$33-Params!$G$33))*($B525-Params!$G$33),$C525&gt;Params!$K$9+((Params!$L$5-Params!$K$9)/(Params!$L$33-Params!$K$33))*($B525-Params!$K$33),$C525&lt;Params!$G$4+((Params!$L$5-Params!$G$4)/(Params!$L$33-Params!$G$33))*($B525-Params!$G$33)),$Q$2,"")</f>
        <v/>
      </c>
      <c r="R525" s="2" t="str">
        <f>IF(AND(OR($B525&lt;Params!$A$33,AND($B525&gt;=Params!$A$33,$B525&lt;Params!$C$33,$C525&gt;=Params!$A$18+((Params!$C$13-Params!$A$18)/(Params!$C$33-Params!$A$33))*($B525-Params!$A$33)),AND($B525&gt;=Params!$C$33,$B525&lt;Params!$D$33,$C525&gt;=Params!$C$13+((Params!$D$9-Params!$C$13)/(Params!$D$33-Params!$C$33))*($B525-Params!$C$33)),AND($B525&gt;=Params!$D$33,$C525&gt;=Params!$D$9+((Params!$G$4-Params!$D$9)/(Params!$G$33-Params!$D$33))*($B525-Params!$D$33))),$C525&lt;Params!$G$4,$B525&gt;0,$C525&gt;0),$R$2,"")</f>
        <v/>
      </c>
      <c r="S525" s="18" t="str">
        <f t="shared" si="8"/>
        <v>Basaltic Andesite</v>
      </c>
      <c r="T525" s="14" t="str">
        <f>IF(AND($S525&lt;&gt;$J$2,$S525&lt;&gt;$K$2,$S525&lt;&gt;$L$2),"",
IF($S525=$J$2,IF(Data!$C525&gt;=Data!$D525+2,"Hawaiite","Potassic Trachybasalt"),
IF($S525=$K$2,IF(Data!$C525&gt;=Data!$D525+2,"Mugearite","Shoshonite"),
IF($S525=$L$2,(IF(Data!$C525&gt;=Data!$D525+2,"Benmoreite","Latite")),""))))</f>
        <v/>
      </c>
    </row>
    <row r="526" spans="1:20" x14ac:dyDescent="0.2">
      <c r="A526" s="16" t="str">
        <f>Data!$A526</f>
        <v>Morizet et al 2010</v>
      </c>
      <c r="B526" s="27">
        <f>Data!$B526</f>
        <v>54.8</v>
      </c>
      <c r="C526" s="28">
        <f>Data!$C526+Data!$D526</f>
        <v>3.2</v>
      </c>
      <c r="D526" s="1" t="str">
        <f>IF(AND(AND($B526&gt;=Params!$A$33,$B526&lt;Params!$C$33),AND($C526&gt;=Params!$A$32,$C526&lt;Params!$A$26)),$D$2,"")</f>
        <v/>
      </c>
      <c r="E526" s="1" t="str">
        <f>IF(AND(AND($B526&gt;=Params!$C$33,$B526&lt;Params!$F$33),AND($C526&gt;=Params!$C$32,$C526&lt;Params!$C$22)),$E$2,"")</f>
        <v/>
      </c>
      <c r="F526" s="4" t="str">
        <f>IF(AND($B526&gt;=Params!$F$33,$B526&lt;Params!$J$33,$C526&lt;Params!$F$22+((Params!$J$20-Params!$F$22)/(Params!$J$33-Params!$F$33))*($B526-Params!$F$33)),$F$2,"")</f>
        <v>Basaltic Andesite</v>
      </c>
      <c r="G526" s="4" t="str">
        <f>IF(AND($B526&gt;=Params!$J$33,$B526&lt;Params!$N$33,$C526&lt;Params!$J$20+((Params!$N$18-Params!$J$20)/(Params!$N$33-Params!$J$33))*($B526-Params!$J$33)),$G$2,"")</f>
        <v/>
      </c>
      <c r="H526" s="4" t="str">
        <f>IF(AND($B526&gt;=Params!$N$33,$C526&lt;Params!$N$18+((Params!$Q$16-Params!$N$18)/(Params!$Q$33-Params!$N$33))*($B526-Params!$N$33),C$3&lt;Params!$Q$16+((Params!$S$32-Params!$Q$16)/(Params!$S$33-Params!$Q$33))*($B526-Params!$Q$33)),$H$2,"")</f>
        <v/>
      </c>
      <c r="I526" s="12" t="str">
        <f>IF(AND($B526&gt;=Params!$Q$33,$C526&gt;=Params!$Q$16+((Params!$S$32-Params!$Q$16)/(Params!$S$33-Params!$Q$33))*($B526-Params!$Q$33)),$I$2,"")</f>
        <v/>
      </c>
      <c r="J526" s="1" t="str">
        <f>IF(AND($C526&gt;=Params!$C$22,$C526&lt;Params!$C$22+((Params!$E$17-Params!$C$22)/(Params!$E$33-Params!$C$33))*($B526-Params!$C$33),$C526&lt;Params!$E$17+((Params!$F$22-Params!$E$17)/(Params!$F$33-Params!$E$33))*($B526-Params!$E$33)),$J$2,"")</f>
        <v/>
      </c>
      <c r="K526" s="1" t="str">
        <f>IF(AND($C526&gt;=Params!$E$17+((Params!$F$22-Params!$E$17)/(Params!$F$33-Params!$E$33))*($B526-Params!$E$33),$C526&gt;=Params!$F$22+((Params!$J$20-Params!$F$22)/(Params!$J$33-Params!$F$33))*($B526-Params!$F$33),$C526&lt;Params!$E$17+((Params!$H$13-Params!$E$17)/(Params!$H$33-Params!$E$33))*($B526-Params!$E$33),$C526&lt;Params!$H$13+((Params!$J$20-Params!$H$13)/(Params!$J$33-Params!$H$33))*($B526-Params!$H$33)),$K$2,"")</f>
        <v/>
      </c>
      <c r="L526" s="1" t="str">
        <f>IF(AND($C526&gt;=Params!$H$13+((Params!$J$20-Params!$H$13)/(Params!$J$33-Params!$H$33))*($B526-Params!$H$33),$C526&gt;=Params!$J$20+((Params!$N$18-Params!$J$20)/(Params!$N$33-Params!$J$33))*($B526-Params!$J$33),$C526&lt;Params!$H$13+((Params!$K$9-Params!$H$13)/(Params!$K$33-Params!$H$33))*($B526-Params!$H$33),$C526&lt;Params!$K$9+((Params!$N$18-Params!$K$9)/(Params!$N$33-Params!$K$33))*($B526-Params!$K$33)),$L$2,"")</f>
        <v/>
      </c>
      <c r="M526" s="2" t="str">
        <f>IF(AND($C526&gt;=Params!$K$9+((Params!$N$18-Params!$K$9)/(Params!$N$33-Params!$K$33))*($B526-Params!$K$33),$C526&gt;=Params!$N$18+((Params!$Q$16-Params!$N$18)/(Params!$Q$33-Params!$N556))*($B526-Params!$Q$33),$C526&lt;Params!$K$9+((Params!$L$5-Params!$K$9)/(Params!$L$33-Params!$K$33))*($B526-Params!$K$33),$C526&lt;Params!$L$5+((Params!$Q$4-Params!$L$5)/(Params!$Q$33-Params!$L$33))*($B526-Params!$L$33),$B526&lt;Params!$Q$33),$M$2,"")</f>
        <v/>
      </c>
      <c r="N526" s="3" t="str">
        <f>IF(OR(AND($C526&gt;=Params!$A$26,$B526&gt;=Params!$A$33,$B526&lt;Params!$C$33,$C526&lt;Params!$A$18+((Params!$C$13-Params!$A$18)/(Params!$C$33-Params!$A$33))*($B526-Params!$A$33)),AND($B526&gt;=Params!$C$33,$C526&gt;Params!$C$22+((Params!$E$17-Params!$C$22)/(Params!$E$33-Params!$C$33))*($B526-Params!$C$33),$C526&lt;Params!$C$13+((Params!$E$17-Params!$C$13)/(Params!$E$33-Params!$C$33))*($B526-Params!$C$33))),$N$2,"")</f>
        <v/>
      </c>
      <c r="O526" s="1" t="str">
        <f>IF(AND($C526&gt;=Params!$C$13+((Params!$E$17-Params!$C$13)/(Params!$E$33-Params!$C$33))*($B526-Params!$C$33),$C526&gt;=Params!$E$17+((Params!$H$13-Params!$E$17)/(Params!$H$33-Params!$E$33))*($B526-Params!$E$33),$C526&lt;Params!$C$13+((Params!$D$9-Params!$C$13)/(Params!$D$33-Params!$C$33))*($B526-Params!$C$33),$C526&lt;Params!$D$9+((Params!$H$13-Params!$D$9)/(Params!$H$33-Params!$D$33))*($B526-Params!$D$33)),$O$2,"")</f>
        <v/>
      </c>
      <c r="P526" s="1" t="str">
        <f>IF(AND($C526&gt;=Params!$D$9+((Params!$H$13-Params!$D$9)/(Params!$H$33-Params!$D$33))*($B526-Params!$D$33),$C526&gt;=Params!$H$13+((Params!$K$9-Params!$H$13)/(Params!$K$33-Params!$H$33))*($B526-Params!$H$33),$C526&lt;Params!$D$9+((Params!$G$4-Params!$D$9)/(Params!$G$33-Params!$D$33))*($B526-Params!$D$33),$C526&lt;Params!$G$4+((Params!$K$9-Params!$G$4)/(Params!$K$33-Params!$G$33))*($B526-Params!$G$33)),$P$2,"")</f>
        <v/>
      </c>
      <c r="Q526" s="1" t="str">
        <f>IF(AND($C526&gt;=Params!$G$4+((Params!$K$9-Params!$G$4)/(Params!$K$33-Params!$G$33))*($B526-Params!$G$33),$C526&gt;Params!$K$9+((Params!$L$5-Params!$K$9)/(Params!$L$33-Params!$K$33))*($B526-Params!$K$33),$C526&lt;Params!$G$4+((Params!$L$5-Params!$G$4)/(Params!$L$33-Params!$G$33))*($B526-Params!$G$33)),$Q$2,"")</f>
        <v/>
      </c>
      <c r="R526" s="2" t="str">
        <f>IF(AND(OR($B526&lt;Params!$A$33,AND($B526&gt;=Params!$A$33,$B526&lt;Params!$C$33,$C526&gt;=Params!$A$18+((Params!$C$13-Params!$A$18)/(Params!$C$33-Params!$A$33))*($B526-Params!$A$33)),AND($B526&gt;=Params!$C$33,$B526&lt;Params!$D$33,$C526&gt;=Params!$C$13+((Params!$D$9-Params!$C$13)/(Params!$D$33-Params!$C$33))*($B526-Params!$C$33)),AND($B526&gt;=Params!$D$33,$C526&gt;=Params!$D$9+((Params!$G$4-Params!$D$9)/(Params!$G$33-Params!$D$33))*($B526-Params!$D$33))),$C526&lt;Params!$G$4,$B526&gt;0,$C526&gt;0),$R$2,"")</f>
        <v/>
      </c>
      <c r="S526" s="18" t="str">
        <f t="shared" si="8"/>
        <v>Basaltic Andesite</v>
      </c>
      <c r="T526" s="14" t="str">
        <f>IF(AND($S526&lt;&gt;$J$2,$S526&lt;&gt;$K$2,$S526&lt;&gt;$L$2),"",
IF($S526=$J$2,IF(Data!$C526&gt;=Data!$D526+2,"Hawaiite","Potassic Trachybasalt"),
IF($S526=$K$2,IF(Data!$C526&gt;=Data!$D526+2,"Mugearite","Shoshonite"),
IF($S526=$L$2,(IF(Data!$C526&gt;=Data!$D526+2,"Benmoreite","Latite")),""))))</f>
        <v/>
      </c>
    </row>
    <row r="527" spans="1:20" x14ac:dyDescent="0.2">
      <c r="A527" s="16" t="str">
        <f>Data!$A527</f>
        <v>Morizet et al 2010</v>
      </c>
      <c r="B527" s="27">
        <f>Data!$B527</f>
        <v>54.8</v>
      </c>
      <c r="C527" s="28">
        <f>Data!$C527+Data!$D527</f>
        <v>3.2</v>
      </c>
      <c r="D527" s="1" t="str">
        <f>IF(AND(AND($B527&gt;=Params!$A$33,$B527&lt;Params!$C$33),AND($C527&gt;=Params!$A$32,$C527&lt;Params!$A$26)),$D$2,"")</f>
        <v/>
      </c>
      <c r="E527" s="1" t="str">
        <f>IF(AND(AND($B527&gt;=Params!$C$33,$B527&lt;Params!$F$33),AND($C527&gt;=Params!$C$32,$C527&lt;Params!$C$22)),$E$2,"")</f>
        <v/>
      </c>
      <c r="F527" s="4" t="str">
        <f>IF(AND($B527&gt;=Params!$F$33,$B527&lt;Params!$J$33,$C527&lt;Params!$F$22+((Params!$J$20-Params!$F$22)/(Params!$J$33-Params!$F$33))*($B527-Params!$F$33)),$F$2,"")</f>
        <v>Basaltic Andesite</v>
      </c>
      <c r="G527" s="4" t="str">
        <f>IF(AND($B527&gt;=Params!$J$33,$B527&lt;Params!$N$33,$C527&lt;Params!$J$20+((Params!$N$18-Params!$J$20)/(Params!$N$33-Params!$J$33))*($B527-Params!$J$33)),$G$2,"")</f>
        <v/>
      </c>
      <c r="H527" s="4" t="str">
        <f>IF(AND($B527&gt;=Params!$N$33,$C527&lt;Params!$N$18+((Params!$Q$16-Params!$N$18)/(Params!$Q$33-Params!$N$33))*($B527-Params!$N$33),C$3&lt;Params!$Q$16+((Params!$S$32-Params!$Q$16)/(Params!$S$33-Params!$Q$33))*($B527-Params!$Q$33)),$H$2,"")</f>
        <v/>
      </c>
      <c r="I527" s="12" t="str">
        <f>IF(AND($B527&gt;=Params!$Q$33,$C527&gt;=Params!$Q$16+((Params!$S$32-Params!$Q$16)/(Params!$S$33-Params!$Q$33))*($B527-Params!$Q$33)),$I$2,"")</f>
        <v/>
      </c>
      <c r="J527" s="1" t="str">
        <f>IF(AND($C527&gt;=Params!$C$22,$C527&lt;Params!$C$22+((Params!$E$17-Params!$C$22)/(Params!$E$33-Params!$C$33))*($B527-Params!$C$33),$C527&lt;Params!$E$17+((Params!$F$22-Params!$E$17)/(Params!$F$33-Params!$E$33))*($B527-Params!$E$33)),$J$2,"")</f>
        <v/>
      </c>
      <c r="K527" s="1" t="str">
        <f>IF(AND($C527&gt;=Params!$E$17+((Params!$F$22-Params!$E$17)/(Params!$F$33-Params!$E$33))*($B527-Params!$E$33),$C527&gt;=Params!$F$22+((Params!$J$20-Params!$F$22)/(Params!$J$33-Params!$F$33))*($B527-Params!$F$33),$C527&lt;Params!$E$17+((Params!$H$13-Params!$E$17)/(Params!$H$33-Params!$E$33))*($B527-Params!$E$33),$C527&lt;Params!$H$13+((Params!$J$20-Params!$H$13)/(Params!$J$33-Params!$H$33))*($B527-Params!$H$33)),$K$2,"")</f>
        <v/>
      </c>
      <c r="L527" s="1" t="str">
        <f>IF(AND($C527&gt;=Params!$H$13+((Params!$J$20-Params!$H$13)/(Params!$J$33-Params!$H$33))*($B527-Params!$H$33),$C527&gt;=Params!$J$20+((Params!$N$18-Params!$J$20)/(Params!$N$33-Params!$J$33))*($B527-Params!$J$33),$C527&lt;Params!$H$13+((Params!$K$9-Params!$H$13)/(Params!$K$33-Params!$H$33))*($B527-Params!$H$33),$C527&lt;Params!$K$9+((Params!$N$18-Params!$K$9)/(Params!$N$33-Params!$K$33))*($B527-Params!$K$33)),$L$2,"")</f>
        <v/>
      </c>
      <c r="M527" s="2" t="str">
        <f>IF(AND($C527&gt;=Params!$K$9+((Params!$N$18-Params!$K$9)/(Params!$N$33-Params!$K$33))*($B527-Params!$K$33),$C527&gt;=Params!$N$18+((Params!$Q$16-Params!$N$18)/(Params!$Q$33-Params!$N557))*($B527-Params!$Q$33),$C527&lt;Params!$K$9+((Params!$L$5-Params!$K$9)/(Params!$L$33-Params!$K$33))*($B527-Params!$K$33),$C527&lt;Params!$L$5+((Params!$Q$4-Params!$L$5)/(Params!$Q$33-Params!$L$33))*($B527-Params!$L$33),$B527&lt;Params!$Q$33),$M$2,"")</f>
        <v/>
      </c>
      <c r="N527" s="3" t="str">
        <f>IF(OR(AND($C527&gt;=Params!$A$26,$B527&gt;=Params!$A$33,$B527&lt;Params!$C$33,$C527&lt;Params!$A$18+((Params!$C$13-Params!$A$18)/(Params!$C$33-Params!$A$33))*($B527-Params!$A$33)),AND($B527&gt;=Params!$C$33,$C527&gt;Params!$C$22+((Params!$E$17-Params!$C$22)/(Params!$E$33-Params!$C$33))*($B527-Params!$C$33),$C527&lt;Params!$C$13+((Params!$E$17-Params!$C$13)/(Params!$E$33-Params!$C$33))*($B527-Params!$C$33))),$N$2,"")</f>
        <v/>
      </c>
      <c r="O527" s="1" t="str">
        <f>IF(AND($C527&gt;=Params!$C$13+((Params!$E$17-Params!$C$13)/(Params!$E$33-Params!$C$33))*($B527-Params!$C$33),$C527&gt;=Params!$E$17+((Params!$H$13-Params!$E$17)/(Params!$H$33-Params!$E$33))*($B527-Params!$E$33),$C527&lt;Params!$C$13+((Params!$D$9-Params!$C$13)/(Params!$D$33-Params!$C$33))*($B527-Params!$C$33),$C527&lt;Params!$D$9+((Params!$H$13-Params!$D$9)/(Params!$H$33-Params!$D$33))*($B527-Params!$D$33)),$O$2,"")</f>
        <v/>
      </c>
      <c r="P527" s="1" t="str">
        <f>IF(AND($C527&gt;=Params!$D$9+((Params!$H$13-Params!$D$9)/(Params!$H$33-Params!$D$33))*($B527-Params!$D$33),$C527&gt;=Params!$H$13+((Params!$K$9-Params!$H$13)/(Params!$K$33-Params!$H$33))*($B527-Params!$H$33),$C527&lt;Params!$D$9+((Params!$G$4-Params!$D$9)/(Params!$G$33-Params!$D$33))*($B527-Params!$D$33),$C527&lt;Params!$G$4+((Params!$K$9-Params!$G$4)/(Params!$K$33-Params!$G$33))*($B527-Params!$G$33)),$P$2,"")</f>
        <v/>
      </c>
      <c r="Q527" s="1" t="str">
        <f>IF(AND($C527&gt;=Params!$G$4+((Params!$K$9-Params!$G$4)/(Params!$K$33-Params!$G$33))*($B527-Params!$G$33),$C527&gt;Params!$K$9+((Params!$L$5-Params!$K$9)/(Params!$L$33-Params!$K$33))*($B527-Params!$K$33),$C527&lt;Params!$G$4+((Params!$L$5-Params!$G$4)/(Params!$L$33-Params!$G$33))*($B527-Params!$G$33)),$Q$2,"")</f>
        <v/>
      </c>
      <c r="R527" s="2" t="str">
        <f>IF(AND(OR($B527&lt;Params!$A$33,AND($B527&gt;=Params!$A$33,$B527&lt;Params!$C$33,$C527&gt;=Params!$A$18+((Params!$C$13-Params!$A$18)/(Params!$C$33-Params!$A$33))*($B527-Params!$A$33)),AND($B527&gt;=Params!$C$33,$B527&lt;Params!$D$33,$C527&gt;=Params!$C$13+((Params!$D$9-Params!$C$13)/(Params!$D$33-Params!$C$33))*($B527-Params!$C$33)),AND($B527&gt;=Params!$D$33,$C527&gt;=Params!$D$9+((Params!$G$4-Params!$D$9)/(Params!$G$33-Params!$D$33))*($B527-Params!$D$33))),$C527&lt;Params!$G$4,$B527&gt;0,$C527&gt;0),$R$2,"")</f>
        <v/>
      </c>
      <c r="S527" s="18" t="str">
        <f t="shared" si="8"/>
        <v>Basaltic Andesite</v>
      </c>
      <c r="T527" s="14" t="str">
        <f>IF(AND($S527&lt;&gt;$J$2,$S527&lt;&gt;$K$2,$S527&lt;&gt;$L$2),"",
IF($S527=$J$2,IF(Data!$C527&gt;=Data!$D527+2,"Hawaiite","Potassic Trachybasalt"),
IF($S527=$K$2,IF(Data!$C527&gt;=Data!$D527+2,"Mugearite","Shoshonite"),
IF($S527=$L$2,(IF(Data!$C527&gt;=Data!$D527+2,"Benmoreite","Latite")),""))))</f>
        <v/>
      </c>
    </row>
    <row r="528" spans="1:20" x14ac:dyDescent="0.2">
      <c r="A528" s="16" t="str">
        <f>Data!$A528</f>
        <v>Morizet et al 2010</v>
      </c>
      <c r="B528" s="27">
        <f>Data!$B528</f>
        <v>54.8</v>
      </c>
      <c r="C528" s="28">
        <f>Data!$C528+Data!$D528</f>
        <v>3.2</v>
      </c>
      <c r="D528" s="1" t="str">
        <f>IF(AND(AND($B528&gt;=Params!$A$33,$B528&lt;Params!$C$33),AND($C528&gt;=Params!$A$32,$C528&lt;Params!$A$26)),$D$2,"")</f>
        <v/>
      </c>
      <c r="E528" s="1" t="str">
        <f>IF(AND(AND($B528&gt;=Params!$C$33,$B528&lt;Params!$F$33),AND($C528&gt;=Params!$C$32,$C528&lt;Params!$C$22)),$E$2,"")</f>
        <v/>
      </c>
      <c r="F528" s="4" t="str">
        <f>IF(AND($B528&gt;=Params!$F$33,$B528&lt;Params!$J$33,$C528&lt;Params!$F$22+((Params!$J$20-Params!$F$22)/(Params!$J$33-Params!$F$33))*($B528-Params!$F$33)),$F$2,"")</f>
        <v>Basaltic Andesite</v>
      </c>
      <c r="G528" s="4" t="str">
        <f>IF(AND($B528&gt;=Params!$J$33,$B528&lt;Params!$N$33,$C528&lt;Params!$J$20+((Params!$N$18-Params!$J$20)/(Params!$N$33-Params!$J$33))*($B528-Params!$J$33)),$G$2,"")</f>
        <v/>
      </c>
      <c r="H528" s="4" t="str">
        <f>IF(AND($B528&gt;=Params!$N$33,$C528&lt;Params!$N$18+((Params!$Q$16-Params!$N$18)/(Params!$Q$33-Params!$N$33))*($B528-Params!$N$33),C$3&lt;Params!$Q$16+((Params!$S$32-Params!$Q$16)/(Params!$S$33-Params!$Q$33))*($B528-Params!$Q$33)),$H$2,"")</f>
        <v/>
      </c>
      <c r="I528" s="12" t="str">
        <f>IF(AND($B528&gt;=Params!$Q$33,$C528&gt;=Params!$Q$16+((Params!$S$32-Params!$Q$16)/(Params!$S$33-Params!$Q$33))*($B528-Params!$Q$33)),$I$2,"")</f>
        <v/>
      </c>
      <c r="J528" s="1" t="str">
        <f>IF(AND($C528&gt;=Params!$C$22,$C528&lt;Params!$C$22+((Params!$E$17-Params!$C$22)/(Params!$E$33-Params!$C$33))*($B528-Params!$C$33),$C528&lt;Params!$E$17+((Params!$F$22-Params!$E$17)/(Params!$F$33-Params!$E$33))*($B528-Params!$E$33)),$J$2,"")</f>
        <v/>
      </c>
      <c r="K528" s="1" t="str">
        <f>IF(AND($C528&gt;=Params!$E$17+((Params!$F$22-Params!$E$17)/(Params!$F$33-Params!$E$33))*($B528-Params!$E$33),$C528&gt;=Params!$F$22+((Params!$J$20-Params!$F$22)/(Params!$J$33-Params!$F$33))*($B528-Params!$F$33),$C528&lt;Params!$E$17+((Params!$H$13-Params!$E$17)/(Params!$H$33-Params!$E$33))*($B528-Params!$E$33),$C528&lt;Params!$H$13+((Params!$J$20-Params!$H$13)/(Params!$J$33-Params!$H$33))*($B528-Params!$H$33)),$K$2,"")</f>
        <v/>
      </c>
      <c r="L528" s="1" t="str">
        <f>IF(AND($C528&gt;=Params!$H$13+((Params!$J$20-Params!$H$13)/(Params!$J$33-Params!$H$33))*($B528-Params!$H$33),$C528&gt;=Params!$J$20+((Params!$N$18-Params!$J$20)/(Params!$N$33-Params!$J$33))*($B528-Params!$J$33),$C528&lt;Params!$H$13+((Params!$K$9-Params!$H$13)/(Params!$K$33-Params!$H$33))*($B528-Params!$H$33),$C528&lt;Params!$K$9+((Params!$N$18-Params!$K$9)/(Params!$N$33-Params!$K$33))*($B528-Params!$K$33)),$L$2,"")</f>
        <v/>
      </c>
      <c r="M528" s="2" t="str">
        <f>IF(AND($C528&gt;=Params!$K$9+((Params!$N$18-Params!$K$9)/(Params!$N$33-Params!$K$33))*($B528-Params!$K$33),$C528&gt;=Params!$N$18+((Params!$Q$16-Params!$N$18)/(Params!$Q$33-Params!$N558))*($B528-Params!$Q$33),$C528&lt;Params!$K$9+((Params!$L$5-Params!$K$9)/(Params!$L$33-Params!$K$33))*($B528-Params!$K$33),$C528&lt;Params!$L$5+((Params!$Q$4-Params!$L$5)/(Params!$Q$33-Params!$L$33))*($B528-Params!$L$33),$B528&lt;Params!$Q$33),$M$2,"")</f>
        <v/>
      </c>
      <c r="N528" s="3" t="str">
        <f>IF(OR(AND($C528&gt;=Params!$A$26,$B528&gt;=Params!$A$33,$B528&lt;Params!$C$33,$C528&lt;Params!$A$18+((Params!$C$13-Params!$A$18)/(Params!$C$33-Params!$A$33))*($B528-Params!$A$33)),AND($B528&gt;=Params!$C$33,$C528&gt;Params!$C$22+((Params!$E$17-Params!$C$22)/(Params!$E$33-Params!$C$33))*($B528-Params!$C$33),$C528&lt;Params!$C$13+((Params!$E$17-Params!$C$13)/(Params!$E$33-Params!$C$33))*($B528-Params!$C$33))),$N$2,"")</f>
        <v/>
      </c>
      <c r="O528" s="1" t="str">
        <f>IF(AND($C528&gt;=Params!$C$13+((Params!$E$17-Params!$C$13)/(Params!$E$33-Params!$C$33))*($B528-Params!$C$33),$C528&gt;=Params!$E$17+((Params!$H$13-Params!$E$17)/(Params!$H$33-Params!$E$33))*($B528-Params!$E$33),$C528&lt;Params!$C$13+((Params!$D$9-Params!$C$13)/(Params!$D$33-Params!$C$33))*($B528-Params!$C$33),$C528&lt;Params!$D$9+((Params!$H$13-Params!$D$9)/(Params!$H$33-Params!$D$33))*($B528-Params!$D$33)),$O$2,"")</f>
        <v/>
      </c>
      <c r="P528" s="1" t="str">
        <f>IF(AND($C528&gt;=Params!$D$9+((Params!$H$13-Params!$D$9)/(Params!$H$33-Params!$D$33))*($B528-Params!$D$33),$C528&gt;=Params!$H$13+((Params!$K$9-Params!$H$13)/(Params!$K$33-Params!$H$33))*($B528-Params!$H$33),$C528&lt;Params!$D$9+((Params!$G$4-Params!$D$9)/(Params!$G$33-Params!$D$33))*($B528-Params!$D$33),$C528&lt;Params!$G$4+((Params!$K$9-Params!$G$4)/(Params!$K$33-Params!$G$33))*($B528-Params!$G$33)),$P$2,"")</f>
        <v/>
      </c>
      <c r="Q528" s="1" t="str">
        <f>IF(AND($C528&gt;=Params!$G$4+((Params!$K$9-Params!$G$4)/(Params!$K$33-Params!$G$33))*($B528-Params!$G$33),$C528&gt;Params!$K$9+((Params!$L$5-Params!$K$9)/(Params!$L$33-Params!$K$33))*($B528-Params!$K$33),$C528&lt;Params!$G$4+((Params!$L$5-Params!$G$4)/(Params!$L$33-Params!$G$33))*($B528-Params!$G$33)),$Q$2,"")</f>
        <v/>
      </c>
      <c r="R528" s="2" t="str">
        <f>IF(AND(OR($B528&lt;Params!$A$33,AND($B528&gt;=Params!$A$33,$B528&lt;Params!$C$33,$C528&gt;=Params!$A$18+((Params!$C$13-Params!$A$18)/(Params!$C$33-Params!$A$33))*($B528-Params!$A$33)),AND($B528&gt;=Params!$C$33,$B528&lt;Params!$D$33,$C528&gt;=Params!$C$13+((Params!$D$9-Params!$C$13)/(Params!$D$33-Params!$C$33))*($B528-Params!$C$33)),AND($B528&gt;=Params!$D$33,$C528&gt;=Params!$D$9+((Params!$G$4-Params!$D$9)/(Params!$G$33-Params!$D$33))*($B528-Params!$D$33))),$C528&lt;Params!$G$4,$B528&gt;0,$C528&gt;0),$R$2,"")</f>
        <v/>
      </c>
      <c r="S528" s="18" t="str">
        <f t="shared" si="8"/>
        <v>Basaltic Andesite</v>
      </c>
      <c r="T528" s="14" t="str">
        <f>IF(AND($S528&lt;&gt;$J$2,$S528&lt;&gt;$K$2,$S528&lt;&gt;$L$2),"",
IF($S528=$J$2,IF(Data!$C528&gt;=Data!$D528+2,"Hawaiite","Potassic Trachybasalt"),
IF($S528=$K$2,IF(Data!$C528&gt;=Data!$D528+2,"Mugearite","Shoshonite"),
IF($S528=$L$2,(IF(Data!$C528&gt;=Data!$D528+2,"Benmoreite","Latite")),""))))</f>
        <v/>
      </c>
    </row>
    <row r="529" spans="1:20" x14ac:dyDescent="0.2">
      <c r="A529" s="16" t="str">
        <f>Data!$A529</f>
        <v>Morizet et al 2010</v>
      </c>
      <c r="B529" s="27">
        <f>Data!$B529</f>
        <v>54.8</v>
      </c>
      <c r="C529" s="28">
        <f>Data!$C529+Data!$D529</f>
        <v>3.2</v>
      </c>
      <c r="D529" s="1" t="str">
        <f>IF(AND(AND($B529&gt;=Params!$A$33,$B529&lt;Params!$C$33),AND($C529&gt;=Params!$A$32,$C529&lt;Params!$A$26)),$D$2,"")</f>
        <v/>
      </c>
      <c r="E529" s="1" t="str">
        <f>IF(AND(AND($B529&gt;=Params!$C$33,$B529&lt;Params!$F$33),AND($C529&gt;=Params!$C$32,$C529&lt;Params!$C$22)),$E$2,"")</f>
        <v/>
      </c>
      <c r="F529" s="4" t="str">
        <f>IF(AND($B529&gt;=Params!$F$33,$B529&lt;Params!$J$33,$C529&lt;Params!$F$22+((Params!$J$20-Params!$F$22)/(Params!$J$33-Params!$F$33))*($B529-Params!$F$33)),$F$2,"")</f>
        <v>Basaltic Andesite</v>
      </c>
      <c r="G529" s="4" t="str">
        <f>IF(AND($B529&gt;=Params!$J$33,$B529&lt;Params!$N$33,$C529&lt;Params!$J$20+((Params!$N$18-Params!$J$20)/(Params!$N$33-Params!$J$33))*($B529-Params!$J$33)),$G$2,"")</f>
        <v/>
      </c>
      <c r="H529" s="4" t="str">
        <f>IF(AND($B529&gt;=Params!$N$33,$C529&lt;Params!$N$18+((Params!$Q$16-Params!$N$18)/(Params!$Q$33-Params!$N$33))*($B529-Params!$N$33),C$3&lt;Params!$Q$16+((Params!$S$32-Params!$Q$16)/(Params!$S$33-Params!$Q$33))*($B529-Params!$Q$33)),$H$2,"")</f>
        <v/>
      </c>
      <c r="I529" s="12" t="str">
        <f>IF(AND($B529&gt;=Params!$Q$33,$C529&gt;=Params!$Q$16+((Params!$S$32-Params!$Q$16)/(Params!$S$33-Params!$Q$33))*($B529-Params!$Q$33)),$I$2,"")</f>
        <v/>
      </c>
      <c r="J529" s="1" t="str">
        <f>IF(AND($C529&gt;=Params!$C$22,$C529&lt;Params!$C$22+((Params!$E$17-Params!$C$22)/(Params!$E$33-Params!$C$33))*($B529-Params!$C$33),$C529&lt;Params!$E$17+((Params!$F$22-Params!$E$17)/(Params!$F$33-Params!$E$33))*($B529-Params!$E$33)),$J$2,"")</f>
        <v/>
      </c>
      <c r="K529" s="1" t="str">
        <f>IF(AND($C529&gt;=Params!$E$17+((Params!$F$22-Params!$E$17)/(Params!$F$33-Params!$E$33))*($B529-Params!$E$33),$C529&gt;=Params!$F$22+((Params!$J$20-Params!$F$22)/(Params!$J$33-Params!$F$33))*($B529-Params!$F$33),$C529&lt;Params!$E$17+((Params!$H$13-Params!$E$17)/(Params!$H$33-Params!$E$33))*($B529-Params!$E$33),$C529&lt;Params!$H$13+((Params!$J$20-Params!$H$13)/(Params!$J$33-Params!$H$33))*($B529-Params!$H$33)),$K$2,"")</f>
        <v/>
      </c>
      <c r="L529" s="1" t="str">
        <f>IF(AND($C529&gt;=Params!$H$13+((Params!$J$20-Params!$H$13)/(Params!$J$33-Params!$H$33))*($B529-Params!$H$33),$C529&gt;=Params!$J$20+((Params!$N$18-Params!$J$20)/(Params!$N$33-Params!$J$33))*($B529-Params!$J$33),$C529&lt;Params!$H$13+((Params!$K$9-Params!$H$13)/(Params!$K$33-Params!$H$33))*($B529-Params!$H$33),$C529&lt;Params!$K$9+((Params!$N$18-Params!$K$9)/(Params!$N$33-Params!$K$33))*($B529-Params!$K$33)),$L$2,"")</f>
        <v/>
      </c>
      <c r="M529" s="2" t="str">
        <f>IF(AND($C529&gt;=Params!$K$9+((Params!$N$18-Params!$K$9)/(Params!$N$33-Params!$K$33))*($B529-Params!$K$33),$C529&gt;=Params!$N$18+((Params!$Q$16-Params!$N$18)/(Params!$Q$33-Params!$N559))*($B529-Params!$Q$33),$C529&lt;Params!$K$9+((Params!$L$5-Params!$K$9)/(Params!$L$33-Params!$K$33))*($B529-Params!$K$33),$C529&lt;Params!$L$5+((Params!$Q$4-Params!$L$5)/(Params!$Q$33-Params!$L$33))*($B529-Params!$L$33),$B529&lt;Params!$Q$33),$M$2,"")</f>
        <v/>
      </c>
      <c r="N529" s="3" t="str">
        <f>IF(OR(AND($C529&gt;=Params!$A$26,$B529&gt;=Params!$A$33,$B529&lt;Params!$C$33,$C529&lt;Params!$A$18+((Params!$C$13-Params!$A$18)/(Params!$C$33-Params!$A$33))*($B529-Params!$A$33)),AND($B529&gt;=Params!$C$33,$C529&gt;Params!$C$22+((Params!$E$17-Params!$C$22)/(Params!$E$33-Params!$C$33))*($B529-Params!$C$33),$C529&lt;Params!$C$13+((Params!$E$17-Params!$C$13)/(Params!$E$33-Params!$C$33))*($B529-Params!$C$33))),$N$2,"")</f>
        <v/>
      </c>
      <c r="O529" s="1" t="str">
        <f>IF(AND($C529&gt;=Params!$C$13+((Params!$E$17-Params!$C$13)/(Params!$E$33-Params!$C$33))*($B529-Params!$C$33),$C529&gt;=Params!$E$17+((Params!$H$13-Params!$E$17)/(Params!$H$33-Params!$E$33))*($B529-Params!$E$33),$C529&lt;Params!$C$13+((Params!$D$9-Params!$C$13)/(Params!$D$33-Params!$C$33))*($B529-Params!$C$33),$C529&lt;Params!$D$9+((Params!$H$13-Params!$D$9)/(Params!$H$33-Params!$D$33))*($B529-Params!$D$33)),$O$2,"")</f>
        <v/>
      </c>
      <c r="P529" s="1" t="str">
        <f>IF(AND($C529&gt;=Params!$D$9+((Params!$H$13-Params!$D$9)/(Params!$H$33-Params!$D$33))*($B529-Params!$D$33),$C529&gt;=Params!$H$13+((Params!$K$9-Params!$H$13)/(Params!$K$33-Params!$H$33))*($B529-Params!$H$33),$C529&lt;Params!$D$9+((Params!$G$4-Params!$D$9)/(Params!$G$33-Params!$D$33))*($B529-Params!$D$33),$C529&lt;Params!$G$4+((Params!$K$9-Params!$G$4)/(Params!$K$33-Params!$G$33))*($B529-Params!$G$33)),$P$2,"")</f>
        <v/>
      </c>
      <c r="Q529" s="1" t="str">
        <f>IF(AND($C529&gt;=Params!$G$4+((Params!$K$9-Params!$G$4)/(Params!$K$33-Params!$G$33))*($B529-Params!$G$33),$C529&gt;Params!$K$9+((Params!$L$5-Params!$K$9)/(Params!$L$33-Params!$K$33))*($B529-Params!$K$33),$C529&lt;Params!$G$4+((Params!$L$5-Params!$G$4)/(Params!$L$33-Params!$G$33))*($B529-Params!$G$33)),$Q$2,"")</f>
        <v/>
      </c>
      <c r="R529" s="2" t="str">
        <f>IF(AND(OR($B529&lt;Params!$A$33,AND($B529&gt;=Params!$A$33,$B529&lt;Params!$C$33,$C529&gt;=Params!$A$18+((Params!$C$13-Params!$A$18)/(Params!$C$33-Params!$A$33))*($B529-Params!$A$33)),AND($B529&gt;=Params!$C$33,$B529&lt;Params!$D$33,$C529&gt;=Params!$C$13+((Params!$D$9-Params!$C$13)/(Params!$D$33-Params!$C$33))*($B529-Params!$C$33)),AND($B529&gt;=Params!$D$33,$C529&gt;=Params!$D$9+((Params!$G$4-Params!$D$9)/(Params!$G$33-Params!$D$33))*($B529-Params!$D$33))),$C529&lt;Params!$G$4,$B529&gt;0,$C529&gt;0),$R$2,"")</f>
        <v/>
      </c>
      <c r="S529" s="18" t="str">
        <f t="shared" si="8"/>
        <v>Basaltic Andesite</v>
      </c>
      <c r="T529" s="14" t="str">
        <f>IF(AND($S529&lt;&gt;$J$2,$S529&lt;&gt;$K$2,$S529&lt;&gt;$L$2),"",
IF($S529=$J$2,IF(Data!$C529&gt;=Data!$D529+2,"Hawaiite","Potassic Trachybasalt"),
IF($S529=$K$2,IF(Data!$C529&gt;=Data!$D529+2,"Mugearite","Shoshonite"),
IF($S529=$L$2,(IF(Data!$C529&gt;=Data!$D529+2,"Benmoreite","Latite")),""))))</f>
        <v/>
      </c>
    </row>
    <row r="530" spans="1:20" x14ac:dyDescent="0.2">
      <c r="A530" s="16" t="str">
        <f>Data!$A530</f>
        <v>Moore et al 1995a</v>
      </c>
      <c r="B530" s="27">
        <f>Data!$B530</f>
        <v>55.3</v>
      </c>
      <c r="C530" s="28">
        <f>Data!$C530+Data!$D530</f>
        <v>5.15</v>
      </c>
      <c r="D530" s="1" t="str">
        <f>IF(AND(AND($B530&gt;=Params!$A$33,$B530&lt;Params!$C$33),AND($C530&gt;=Params!$A$32,$C530&lt;Params!$A$26)),$D$2,"")</f>
        <v/>
      </c>
      <c r="E530" s="1" t="str">
        <f>IF(AND(AND($B530&gt;=Params!$C$33,$B530&lt;Params!$F$33),AND($C530&gt;=Params!$C$32,$C530&lt;Params!$C$22)),$E$2,"")</f>
        <v/>
      </c>
      <c r="F530" s="4" t="str">
        <f>IF(AND($B530&gt;=Params!$F$33,$B530&lt;Params!$J$33,$C530&lt;Params!$F$22+((Params!$J$20-Params!$F$22)/(Params!$J$33-Params!$F$33))*($B530-Params!$F$33)),$F$2,"")</f>
        <v>Basaltic Andesite</v>
      </c>
      <c r="G530" s="4" t="str">
        <f>IF(AND($B530&gt;=Params!$J$33,$B530&lt;Params!$N$33,$C530&lt;Params!$J$20+((Params!$N$18-Params!$J$20)/(Params!$N$33-Params!$J$33))*($B530-Params!$J$33)),$G$2,"")</f>
        <v/>
      </c>
      <c r="H530" s="4" t="str">
        <f>IF(AND($B530&gt;=Params!$N$33,$C530&lt;Params!$N$18+((Params!$Q$16-Params!$N$18)/(Params!$Q$33-Params!$N$33))*($B530-Params!$N$33),C$3&lt;Params!$Q$16+((Params!$S$32-Params!$Q$16)/(Params!$S$33-Params!$Q$33))*($B530-Params!$Q$33)),$H$2,"")</f>
        <v/>
      </c>
      <c r="I530" s="12" t="str">
        <f>IF(AND($B530&gt;=Params!$Q$33,$C530&gt;=Params!$Q$16+((Params!$S$32-Params!$Q$16)/(Params!$S$33-Params!$Q$33))*($B530-Params!$Q$33)),$I$2,"")</f>
        <v/>
      </c>
      <c r="J530" s="1" t="str">
        <f>IF(AND($C530&gt;=Params!$C$22,$C530&lt;Params!$C$22+((Params!$E$17-Params!$C$22)/(Params!$E$33-Params!$C$33))*($B530-Params!$C$33),$C530&lt;Params!$E$17+((Params!$F$22-Params!$E$17)/(Params!$F$33-Params!$E$33))*($B530-Params!$E$33)),$J$2,"")</f>
        <v/>
      </c>
      <c r="K530" s="1" t="str">
        <f>IF(AND($C530&gt;=Params!$E$17+((Params!$F$22-Params!$E$17)/(Params!$F$33-Params!$E$33))*($B530-Params!$E$33),$C530&gt;=Params!$F$22+((Params!$J$20-Params!$F$22)/(Params!$J$33-Params!$F$33))*($B530-Params!$F$33),$C530&lt;Params!$E$17+((Params!$H$13-Params!$E$17)/(Params!$H$33-Params!$E$33))*($B530-Params!$E$33),$C530&lt;Params!$H$13+((Params!$J$20-Params!$H$13)/(Params!$J$33-Params!$H$33))*($B530-Params!$H$33)),$K$2,"")</f>
        <v/>
      </c>
      <c r="L530" s="1" t="str">
        <f>IF(AND($C530&gt;=Params!$H$13+((Params!$J$20-Params!$H$13)/(Params!$J$33-Params!$H$33))*($B530-Params!$H$33),$C530&gt;=Params!$J$20+((Params!$N$18-Params!$J$20)/(Params!$N$33-Params!$J$33))*($B530-Params!$J$33),$C530&lt;Params!$H$13+((Params!$K$9-Params!$H$13)/(Params!$K$33-Params!$H$33))*($B530-Params!$H$33),$C530&lt;Params!$K$9+((Params!$N$18-Params!$K$9)/(Params!$N$33-Params!$K$33))*($B530-Params!$K$33)),$L$2,"")</f>
        <v/>
      </c>
      <c r="M530" s="2" t="str">
        <f>IF(AND($C530&gt;=Params!$K$9+((Params!$N$18-Params!$K$9)/(Params!$N$33-Params!$K$33))*($B530-Params!$K$33),$C530&gt;=Params!$N$18+((Params!$Q$16-Params!$N$18)/(Params!$Q$33-Params!$N560))*($B530-Params!$Q$33),$C530&lt;Params!$K$9+((Params!$L$5-Params!$K$9)/(Params!$L$33-Params!$K$33))*($B530-Params!$K$33),$C530&lt;Params!$L$5+((Params!$Q$4-Params!$L$5)/(Params!$Q$33-Params!$L$33))*($B530-Params!$L$33),$B530&lt;Params!$Q$33),$M$2,"")</f>
        <v/>
      </c>
      <c r="N530" s="3" t="str">
        <f>IF(OR(AND($C530&gt;=Params!$A$26,$B530&gt;=Params!$A$33,$B530&lt;Params!$C$33,$C530&lt;Params!$A$18+((Params!$C$13-Params!$A$18)/(Params!$C$33-Params!$A$33))*($B530-Params!$A$33)),AND($B530&gt;=Params!$C$33,$C530&gt;Params!$C$22+((Params!$E$17-Params!$C$22)/(Params!$E$33-Params!$C$33))*($B530-Params!$C$33),$C530&lt;Params!$C$13+((Params!$E$17-Params!$C$13)/(Params!$E$33-Params!$C$33))*($B530-Params!$C$33))),$N$2,"")</f>
        <v/>
      </c>
      <c r="O530" s="1" t="str">
        <f>IF(AND($C530&gt;=Params!$C$13+((Params!$E$17-Params!$C$13)/(Params!$E$33-Params!$C$33))*($B530-Params!$C$33),$C530&gt;=Params!$E$17+((Params!$H$13-Params!$E$17)/(Params!$H$33-Params!$E$33))*($B530-Params!$E$33),$C530&lt;Params!$C$13+((Params!$D$9-Params!$C$13)/(Params!$D$33-Params!$C$33))*($B530-Params!$C$33),$C530&lt;Params!$D$9+((Params!$H$13-Params!$D$9)/(Params!$H$33-Params!$D$33))*($B530-Params!$D$33)),$O$2,"")</f>
        <v/>
      </c>
      <c r="P530" s="1" t="str">
        <f>IF(AND($C530&gt;=Params!$D$9+((Params!$H$13-Params!$D$9)/(Params!$H$33-Params!$D$33))*($B530-Params!$D$33),$C530&gt;=Params!$H$13+((Params!$K$9-Params!$H$13)/(Params!$K$33-Params!$H$33))*($B530-Params!$H$33),$C530&lt;Params!$D$9+((Params!$G$4-Params!$D$9)/(Params!$G$33-Params!$D$33))*($B530-Params!$D$33),$C530&lt;Params!$G$4+((Params!$K$9-Params!$G$4)/(Params!$K$33-Params!$G$33))*($B530-Params!$G$33)),$P$2,"")</f>
        <v/>
      </c>
      <c r="Q530" s="1" t="str">
        <f>IF(AND($C530&gt;=Params!$G$4+((Params!$K$9-Params!$G$4)/(Params!$K$33-Params!$G$33))*($B530-Params!$G$33),$C530&gt;Params!$K$9+((Params!$L$5-Params!$K$9)/(Params!$L$33-Params!$K$33))*($B530-Params!$K$33),$C530&lt;Params!$G$4+((Params!$L$5-Params!$G$4)/(Params!$L$33-Params!$G$33))*($B530-Params!$G$33)),$Q$2,"")</f>
        <v/>
      </c>
      <c r="R530" s="2" t="str">
        <f>IF(AND(OR($B530&lt;Params!$A$33,AND($B530&gt;=Params!$A$33,$B530&lt;Params!$C$33,$C530&gt;=Params!$A$18+((Params!$C$13-Params!$A$18)/(Params!$C$33-Params!$A$33))*($B530-Params!$A$33)),AND($B530&gt;=Params!$C$33,$B530&lt;Params!$D$33,$C530&gt;=Params!$C$13+((Params!$D$9-Params!$C$13)/(Params!$D$33-Params!$C$33))*($B530-Params!$C$33)),AND($B530&gt;=Params!$D$33,$C530&gt;=Params!$D$9+((Params!$G$4-Params!$D$9)/(Params!$G$33-Params!$D$33))*($B530-Params!$D$33))),$C530&lt;Params!$G$4,$B530&gt;0,$C530&gt;0),$R$2,"")</f>
        <v/>
      </c>
      <c r="S530" s="18" t="str">
        <f t="shared" si="8"/>
        <v>Basaltic Andesite</v>
      </c>
      <c r="T530" s="14" t="str">
        <f>IF(AND($S530&lt;&gt;$J$2,$S530&lt;&gt;$K$2,$S530&lt;&gt;$L$2),"",
IF($S530=$J$2,IF(Data!$C530&gt;=Data!$D530+2,"Hawaiite","Potassic Trachybasalt"),
IF($S530=$K$2,IF(Data!$C530&gt;=Data!$D530+2,"Mugearite","Shoshonite"),
IF($S530=$L$2,(IF(Data!$C530&gt;=Data!$D530+2,"Benmoreite","Latite")),""))))</f>
        <v/>
      </c>
    </row>
    <row r="531" spans="1:20" x14ac:dyDescent="0.2">
      <c r="A531" s="16" t="str">
        <f>Data!$A531</f>
        <v>Moore et al 1995a</v>
      </c>
      <c r="B531" s="27">
        <f>Data!$B531</f>
        <v>55.3</v>
      </c>
      <c r="C531" s="28">
        <f>Data!$C531+Data!$D531</f>
        <v>5.15</v>
      </c>
      <c r="D531" s="1" t="str">
        <f>IF(AND(AND($B531&gt;=Params!$A$33,$B531&lt;Params!$C$33),AND($C531&gt;=Params!$A$32,$C531&lt;Params!$A$26)),$D$2,"")</f>
        <v/>
      </c>
      <c r="E531" s="1" t="str">
        <f>IF(AND(AND($B531&gt;=Params!$C$33,$B531&lt;Params!$F$33),AND($C531&gt;=Params!$C$32,$C531&lt;Params!$C$22)),$E$2,"")</f>
        <v/>
      </c>
      <c r="F531" s="4" t="str">
        <f>IF(AND($B531&gt;=Params!$F$33,$B531&lt;Params!$J$33,$C531&lt;Params!$F$22+((Params!$J$20-Params!$F$22)/(Params!$J$33-Params!$F$33))*($B531-Params!$F$33)),$F$2,"")</f>
        <v>Basaltic Andesite</v>
      </c>
      <c r="G531" s="4" t="str">
        <f>IF(AND($B531&gt;=Params!$J$33,$B531&lt;Params!$N$33,$C531&lt;Params!$J$20+((Params!$N$18-Params!$J$20)/(Params!$N$33-Params!$J$33))*($B531-Params!$J$33)),$G$2,"")</f>
        <v/>
      </c>
      <c r="H531" s="4" t="str">
        <f>IF(AND($B531&gt;=Params!$N$33,$C531&lt;Params!$N$18+((Params!$Q$16-Params!$N$18)/(Params!$Q$33-Params!$N$33))*($B531-Params!$N$33),C$3&lt;Params!$Q$16+((Params!$S$32-Params!$Q$16)/(Params!$S$33-Params!$Q$33))*($B531-Params!$Q$33)),$H$2,"")</f>
        <v/>
      </c>
      <c r="I531" s="12" t="str">
        <f>IF(AND($B531&gt;=Params!$Q$33,$C531&gt;=Params!$Q$16+((Params!$S$32-Params!$Q$16)/(Params!$S$33-Params!$Q$33))*($B531-Params!$Q$33)),$I$2,"")</f>
        <v/>
      </c>
      <c r="J531" s="1" t="str">
        <f>IF(AND($C531&gt;=Params!$C$22,$C531&lt;Params!$C$22+((Params!$E$17-Params!$C$22)/(Params!$E$33-Params!$C$33))*($B531-Params!$C$33),$C531&lt;Params!$E$17+((Params!$F$22-Params!$E$17)/(Params!$F$33-Params!$E$33))*($B531-Params!$E$33)),$J$2,"")</f>
        <v/>
      </c>
      <c r="K531" s="1" t="str">
        <f>IF(AND($C531&gt;=Params!$E$17+((Params!$F$22-Params!$E$17)/(Params!$F$33-Params!$E$33))*($B531-Params!$E$33),$C531&gt;=Params!$F$22+((Params!$J$20-Params!$F$22)/(Params!$J$33-Params!$F$33))*($B531-Params!$F$33),$C531&lt;Params!$E$17+((Params!$H$13-Params!$E$17)/(Params!$H$33-Params!$E$33))*($B531-Params!$E$33),$C531&lt;Params!$H$13+((Params!$J$20-Params!$H$13)/(Params!$J$33-Params!$H$33))*($B531-Params!$H$33)),$K$2,"")</f>
        <v/>
      </c>
      <c r="L531" s="1" t="str">
        <f>IF(AND($C531&gt;=Params!$H$13+((Params!$J$20-Params!$H$13)/(Params!$J$33-Params!$H$33))*($B531-Params!$H$33),$C531&gt;=Params!$J$20+((Params!$N$18-Params!$J$20)/(Params!$N$33-Params!$J$33))*($B531-Params!$J$33),$C531&lt;Params!$H$13+((Params!$K$9-Params!$H$13)/(Params!$K$33-Params!$H$33))*($B531-Params!$H$33),$C531&lt;Params!$K$9+((Params!$N$18-Params!$K$9)/(Params!$N$33-Params!$K$33))*($B531-Params!$K$33)),$L$2,"")</f>
        <v/>
      </c>
      <c r="M531" s="2" t="str">
        <f>IF(AND($C531&gt;=Params!$K$9+((Params!$N$18-Params!$K$9)/(Params!$N$33-Params!$K$33))*($B531-Params!$K$33),$C531&gt;=Params!$N$18+((Params!$Q$16-Params!$N$18)/(Params!$Q$33-Params!$N561))*($B531-Params!$Q$33),$C531&lt;Params!$K$9+((Params!$L$5-Params!$K$9)/(Params!$L$33-Params!$K$33))*($B531-Params!$K$33),$C531&lt;Params!$L$5+((Params!$Q$4-Params!$L$5)/(Params!$Q$33-Params!$L$33))*($B531-Params!$L$33),$B531&lt;Params!$Q$33),$M$2,"")</f>
        <v/>
      </c>
      <c r="N531" s="3" t="str">
        <f>IF(OR(AND($C531&gt;=Params!$A$26,$B531&gt;=Params!$A$33,$B531&lt;Params!$C$33,$C531&lt;Params!$A$18+((Params!$C$13-Params!$A$18)/(Params!$C$33-Params!$A$33))*($B531-Params!$A$33)),AND($B531&gt;=Params!$C$33,$C531&gt;Params!$C$22+((Params!$E$17-Params!$C$22)/(Params!$E$33-Params!$C$33))*($B531-Params!$C$33),$C531&lt;Params!$C$13+((Params!$E$17-Params!$C$13)/(Params!$E$33-Params!$C$33))*($B531-Params!$C$33))),$N$2,"")</f>
        <v/>
      </c>
      <c r="O531" s="1" t="str">
        <f>IF(AND($C531&gt;=Params!$C$13+((Params!$E$17-Params!$C$13)/(Params!$E$33-Params!$C$33))*($B531-Params!$C$33),$C531&gt;=Params!$E$17+((Params!$H$13-Params!$E$17)/(Params!$H$33-Params!$E$33))*($B531-Params!$E$33),$C531&lt;Params!$C$13+((Params!$D$9-Params!$C$13)/(Params!$D$33-Params!$C$33))*($B531-Params!$C$33),$C531&lt;Params!$D$9+((Params!$H$13-Params!$D$9)/(Params!$H$33-Params!$D$33))*($B531-Params!$D$33)),$O$2,"")</f>
        <v/>
      </c>
      <c r="P531" s="1" t="str">
        <f>IF(AND($C531&gt;=Params!$D$9+((Params!$H$13-Params!$D$9)/(Params!$H$33-Params!$D$33))*($B531-Params!$D$33),$C531&gt;=Params!$H$13+((Params!$K$9-Params!$H$13)/(Params!$K$33-Params!$H$33))*($B531-Params!$H$33),$C531&lt;Params!$D$9+((Params!$G$4-Params!$D$9)/(Params!$G$33-Params!$D$33))*($B531-Params!$D$33),$C531&lt;Params!$G$4+((Params!$K$9-Params!$G$4)/(Params!$K$33-Params!$G$33))*($B531-Params!$G$33)),$P$2,"")</f>
        <v/>
      </c>
      <c r="Q531" s="1" t="str">
        <f>IF(AND($C531&gt;=Params!$G$4+((Params!$K$9-Params!$G$4)/(Params!$K$33-Params!$G$33))*($B531-Params!$G$33),$C531&gt;Params!$K$9+((Params!$L$5-Params!$K$9)/(Params!$L$33-Params!$K$33))*($B531-Params!$K$33),$C531&lt;Params!$G$4+((Params!$L$5-Params!$G$4)/(Params!$L$33-Params!$G$33))*($B531-Params!$G$33)),$Q$2,"")</f>
        <v/>
      </c>
      <c r="R531" s="2" t="str">
        <f>IF(AND(OR($B531&lt;Params!$A$33,AND($B531&gt;=Params!$A$33,$B531&lt;Params!$C$33,$C531&gt;=Params!$A$18+((Params!$C$13-Params!$A$18)/(Params!$C$33-Params!$A$33))*($B531-Params!$A$33)),AND($B531&gt;=Params!$C$33,$B531&lt;Params!$D$33,$C531&gt;=Params!$C$13+((Params!$D$9-Params!$C$13)/(Params!$D$33-Params!$C$33))*($B531-Params!$C$33)),AND($B531&gt;=Params!$D$33,$C531&gt;=Params!$D$9+((Params!$G$4-Params!$D$9)/(Params!$G$33-Params!$D$33))*($B531-Params!$D$33))),$C531&lt;Params!$G$4,$B531&gt;0,$C531&gt;0),$R$2,"")</f>
        <v/>
      </c>
      <c r="S531" s="18" t="str">
        <f t="shared" si="8"/>
        <v>Basaltic Andesite</v>
      </c>
      <c r="T531" s="14" t="str">
        <f>IF(AND($S531&lt;&gt;$J$2,$S531&lt;&gt;$K$2,$S531&lt;&gt;$L$2),"",
IF($S531=$J$2,IF(Data!$C531&gt;=Data!$D531+2,"Hawaiite","Potassic Trachybasalt"),
IF($S531=$K$2,IF(Data!$C531&gt;=Data!$D531+2,"Mugearite","Shoshonite"),
IF($S531=$L$2,(IF(Data!$C531&gt;=Data!$D531+2,"Benmoreite","Latite")),""))))</f>
        <v/>
      </c>
    </row>
    <row r="532" spans="1:20" x14ac:dyDescent="0.2">
      <c r="A532" s="16" t="str">
        <f>Data!$A532</f>
        <v>Moore et al 1998</v>
      </c>
      <c r="B532" s="27">
        <f>Data!$B532</f>
        <v>55.3</v>
      </c>
      <c r="C532" s="28">
        <f>Data!$C532+Data!$D532</f>
        <v>5.15</v>
      </c>
      <c r="D532" s="1" t="str">
        <f>IF(AND(AND($B532&gt;=Params!$A$33,$B532&lt;Params!$C$33),AND($C532&gt;=Params!$A$32,$C532&lt;Params!$A$26)),$D$2,"")</f>
        <v/>
      </c>
      <c r="E532" s="1" t="str">
        <f>IF(AND(AND($B532&gt;=Params!$C$33,$B532&lt;Params!$F$33),AND($C532&gt;=Params!$C$32,$C532&lt;Params!$C$22)),$E$2,"")</f>
        <v/>
      </c>
      <c r="F532" s="4" t="str">
        <f>IF(AND($B532&gt;=Params!$F$33,$B532&lt;Params!$J$33,$C532&lt;Params!$F$22+((Params!$J$20-Params!$F$22)/(Params!$J$33-Params!$F$33))*($B532-Params!$F$33)),$F$2,"")</f>
        <v>Basaltic Andesite</v>
      </c>
      <c r="G532" s="4" t="str">
        <f>IF(AND($B532&gt;=Params!$J$33,$B532&lt;Params!$N$33,$C532&lt;Params!$J$20+((Params!$N$18-Params!$J$20)/(Params!$N$33-Params!$J$33))*($B532-Params!$J$33)),$G$2,"")</f>
        <v/>
      </c>
      <c r="H532" s="4" t="str">
        <f>IF(AND($B532&gt;=Params!$N$33,$C532&lt;Params!$N$18+((Params!$Q$16-Params!$N$18)/(Params!$Q$33-Params!$N$33))*($B532-Params!$N$33),C$3&lt;Params!$Q$16+((Params!$S$32-Params!$Q$16)/(Params!$S$33-Params!$Q$33))*($B532-Params!$Q$33)),$H$2,"")</f>
        <v/>
      </c>
      <c r="I532" s="12" t="str">
        <f>IF(AND($B532&gt;=Params!$Q$33,$C532&gt;=Params!$Q$16+((Params!$S$32-Params!$Q$16)/(Params!$S$33-Params!$Q$33))*($B532-Params!$Q$33)),$I$2,"")</f>
        <v/>
      </c>
      <c r="J532" s="1" t="str">
        <f>IF(AND($C532&gt;=Params!$C$22,$C532&lt;Params!$C$22+((Params!$E$17-Params!$C$22)/(Params!$E$33-Params!$C$33))*($B532-Params!$C$33),$C532&lt;Params!$E$17+((Params!$F$22-Params!$E$17)/(Params!$F$33-Params!$E$33))*($B532-Params!$E$33)),$J$2,"")</f>
        <v/>
      </c>
      <c r="K532" s="1" t="str">
        <f>IF(AND($C532&gt;=Params!$E$17+((Params!$F$22-Params!$E$17)/(Params!$F$33-Params!$E$33))*($B532-Params!$E$33),$C532&gt;=Params!$F$22+((Params!$J$20-Params!$F$22)/(Params!$J$33-Params!$F$33))*($B532-Params!$F$33),$C532&lt;Params!$E$17+((Params!$H$13-Params!$E$17)/(Params!$H$33-Params!$E$33))*($B532-Params!$E$33),$C532&lt;Params!$H$13+((Params!$J$20-Params!$H$13)/(Params!$J$33-Params!$H$33))*($B532-Params!$H$33)),$K$2,"")</f>
        <v/>
      </c>
      <c r="L532" s="1" t="str">
        <f>IF(AND($C532&gt;=Params!$H$13+((Params!$J$20-Params!$H$13)/(Params!$J$33-Params!$H$33))*($B532-Params!$H$33),$C532&gt;=Params!$J$20+((Params!$N$18-Params!$J$20)/(Params!$N$33-Params!$J$33))*($B532-Params!$J$33),$C532&lt;Params!$H$13+((Params!$K$9-Params!$H$13)/(Params!$K$33-Params!$H$33))*($B532-Params!$H$33),$C532&lt;Params!$K$9+((Params!$N$18-Params!$K$9)/(Params!$N$33-Params!$K$33))*($B532-Params!$K$33)),$L$2,"")</f>
        <v/>
      </c>
      <c r="M532" s="2" t="str">
        <f>IF(AND($C532&gt;=Params!$K$9+((Params!$N$18-Params!$K$9)/(Params!$N$33-Params!$K$33))*($B532-Params!$K$33),$C532&gt;=Params!$N$18+((Params!$Q$16-Params!$N$18)/(Params!$Q$33-Params!$N562))*($B532-Params!$Q$33),$C532&lt;Params!$K$9+((Params!$L$5-Params!$K$9)/(Params!$L$33-Params!$K$33))*($B532-Params!$K$33),$C532&lt;Params!$L$5+((Params!$Q$4-Params!$L$5)/(Params!$Q$33-Params!$L$33))*($B532-Params!$L$33),$B532&lt;Params!$Q$33),$M$2,"")</f>
        <v/>
      </c>
      <c r="N532" s="3" t="str">
        <f>IF(OR(AND($C532&gt;=Params!$A$26,$B532&gt;=Params!$A$33,$B532&lt;Params!$C$33,$C532&lt;Params!$A$18+((Params!$C$13-Params!$A$18)/(Params!$C$33-Params!$A$33))*($B532-Params!$A$33)),AND($B532&gt;=Params!$C$33,$C532&gt;Params!$C$22+((Params!$E$17-Params!$C$22)/(Params!$E$33-Params!$C$33))*($B532-Params!$C$33),$C532&lt;Params!$C$13+((Params!$E$17-Params!$C$13)/(Params!$E$33-Params!$C$33))*($B532-Params!$C$33))),$N$2,"")</f>
        <v/>
      </c>
      <c r="O532" s="1" t="str">
        <f>IF(AND($C532&gt;=Params!$C$13+((Params!$E$17-Params!$C$13)/(Params!$E$33-Params!$C$33))*($B532-Params!$C$33),$C532&gt;=Params!$E$17+((Params!$H$13-Params!$E$17)/(Params!$H$33-Params!$E$33))*($B532-Params!$E$33),$C532&lt;Params!$C$13+((Params!$D$9-Params!$C$13)/(Params!$D$33-Params!$C$33))*($B532-Params!$C$33),$C532&lt;Params!$D$9+((Params!$H$13-Params!$D$9)/(Params!$H$33-Params!$D$33))*($B532-Params!$D$33)),$O$2,"")</f>
        <v/>
      </c>
      <c r="P532" s="1" t="str">
        <f>IF(AND($C532&gt;=Params!$D$9+((Params!$H$13-Params!$D$9)/(Params!$H$33-Params!$D$33))*($B532-Params!$D$33),$C532&gt;=Params!$H$13+((Params!$K$9-Params!$H$13)/(Params!$K$33-Params!$H$33))*($B532-Params!$H$33),$C532&lt;Params!$D$9+((Params!$G$4-Params!$D$9)/(Params!$G$33-Params!$D$33))*($B532-Params!$D$33),$C532&lt;Params!$G$4+((Params!$K$9-Params!$G$4)/(Params!$K$33-Params!$G$33))*($B532-Params!$G$33)),$P$2,"")</f>
        <v/>
      </c>
      <c r="Q532" s="1" t="str">
        <f>IF(AND($C532&gt;=Params!$G$4+((Params!$K$9-Params!$G$4)/(Params!$K$33-Params!$G$33))*($B532-Params!$G$33),$C532&gt;Params!$K$9+((Params!$L$5-Params!$K$9)/(Params!$L$33-Params!$K$33))*($B532-Params!$K$33),$C532&lt;Params!$G$4+((Params!$L$5-Params!$G$4)/(Params!$L$33-Params!$G$33))*($B532-Params!$G$33)),$Q$2,"")</f>
        <v/>
      </c>
      <c r="R532" s="2" t="str">
        <f>IF(AND(OR($B532&lt;Params!$A$33,AND($B532&gt;=Params!$A$33,$B532&lt;Params!$C$33,$C532&gt;=Params!$A$18+((Params!$C$13-Params!$A$18)/(Params!$C$33-Params!$A$33))*($B532-Params!$A$33)),AND($B532&gt;=Params!$C$33,$B532&lt;Params!$D$33,$C532&gt;=Params!$C$13+((Params!$D$9-Params!$C$13)/(Params!$D$33-Params!$C$33))*($B532-Params!$C$33)),AND($B532&gt;=Params!$D$33,$C532&gt;=Params!$D$9+((Params!$G$4-Params!$D$9)/(Params!$G$33-Params!$D$33))*($B532-Params!$D$33))),$C532&lt;Params!$G$4,$B532&gt;0,$C532&gt;0),$R$2,"")</f>
        <v/>
      </c>
      <c r="S532" s="18" t="str">
        <f t="shared" si="8"/>
        <v>Basaltic Andesite</v>
      </c>
      <c r="T532" s="14" t="str">
        <f>IF(AND($S532&lt;&gt;$J$2,$S532&lt;&gt;$K$2,$S532&lt;&gt;$L$2),"",
IF($S532=$J$2,IF(Data!$C532&gt;=Data!$D532+2,"Hawaiite","Potassic Trachybasalt"),
IF($S532=$K$2,IF(Data!$C532&gt;=Data!$D532+2,"Mugearite","Shoshonite"),
IF($S532=$L$2,(IF(Data!$C532&gt;=Data!$D532+2,"Benmoreite","Latite")),""))))</f>
        <v/>
      </c>
    </row>
    <row r="533" spans="1:20" x14ac:dyDescent="0.2">
      <c r="A533" s="16" t="str">
        <f>Data!$A533</f>
        <v>Moore et al 1998</v>
      </c>
      <c r="B533" s="27">
        <f>Data!$B533</f>
        <v>55.3</v>
      </c>
      <c r="C533" s="28">
        <f>Data!$C533+Data!$D533</f>
        <v>5.15</v>
      </c>
      <c r="D533" s="1" t="str">
        <f>IF(AND(AND($B533&gt;=Params!$A$33,$B533&lt;Params!$C$33),AND($C533&gt;=Params!$A$32,$C533&lt;Params!$A$26)),$D$2,"")</f>
        <v/>
      </c>
      <c r="E533" s="1" t="str">
        <f>IF(AND(AND($B533&gt;=Params!$C$33,$B533&lt;Params!$F$33),AND($C533&gt;=Params!$C$32,$C533&lt;Params!$C$22)),$E$2,"")</f>
        <v/>
      </c>
      <c r="F533" s="4" t="str">
        <f>IF(AND($B533&gt;=Params!$F$33,$B533&lt;Params!$J$33,$C533&lt;Params!$F$22+((Params!$J$20-Params!$F$22)/(Params!$J$33-Params!$F$33))*($B533-Params!$F$33)),$F$2,"")</f>
        <v>Basaltic Andesite</v>
      </c>
      <c r="G533" s="4" t="str">
        <f>IF(AND($B533&gt;=Params!$J$33,$B533&lt;Params!$N$33,$C533&lt;Params!$J$20+((Params!$N$18-Params!$J$20)/(Params!$N$33-Params!$J$33))*($B533-Params!$J$33)),$G$2,"")</f>
        <v/>
      </c>
      <c r="H533" s="4" t="str">
        <f>IF(AND($B533&gt;=Params!$N$33,$C533&lt;Params!$N$18+((Params!$Q$16-Params!$N$18)/(Params!$Q$33-Params!$N$33))*($B533-Params!$N$33),C$3&lt;Params!$Q$16+((Params!$S$32-Params!$Q$16)/(Params!$S$33-Params!$Q$33))*($B533-Params!$Q$33)),$H$2,"")</f>
        <v/>
      </c>
      <c r="I533" s="12" t="str">
        <f>IF(AND($B533&gt;=Params!$Q$33,$C533&gt;=Params!$Q$16+((Params!$S$32-Params!$Q$16)/(Params!$S$33-Params!$Q$33))*($B533-Params!$Q$33)),$I$2,"")</f>
        <v/>
      </c>
      <c r="J533" s="1" t="str">
        <f>IF(AND($C533&gt;=Params!$C$22,$C533&lt;Params!$C$22+((Params!$E$17-Params!$C$22)/(Params!$E$33-Params!$C$33))*($B533-Params!$C$33),$C533&lt;Params!$E$17+((Params!$F$22-Params!$E$17)/(Params!$F$33-Params!$E$33))*($B533-Params!$E$33)),$J$2,"")</f>
        <v/>
      </c>
      <c r="K533" s="1" t="str">
        <f>IF(AND($C533&gt;=Params!$E$17+((Params!$F$22-Params!$E$17)/(Params!$F$33-Params!$E$33))*($B533-Params!$E$33),$C533&gt;=Params!$F$22+((Params!$J$20-Params!$F$22)/(Params!$J$33-Params!$F$33))*($B533-Params!$F$33),$C533&lt;Params!$E$17+((Params!$H$13-Params!$E$17)/(Params!$H$33-Params!$E$33))*($B533-Params!$E$33),$C533&lt;Params!$H$13+((Params!$J$20-Params!$H$13)/(Params!$J$33-Params!$H$33))*($B533-Params!$H$33)),$K$2,"")</f>
        <v/>
      </c>
      <c r="L533" s="1" t="str">
        <f>IF(AND($C533&gt;=Params!$H$13+((Params!$J$20-Params!$H$13)/(Params!$J$33-Params!$H$33))*($B533-Params!$H$33),$C533&gt;=Params!$J$20+((Params!$N$18-Params!$J$20)/(Params!$N$33-Params!$J$33))*($B533-Params!$J$33),$C533&lt;Params!$H$13+((Params!$K$9-Params!$H$13)/(Params!$K$33-Params!$H$33))*($B533-Params!$H$33),$C533&lt;Params!$K$9+((Params!$N$18-Params!$K$9)/(Params!$N$33-Params!$K$33))*($B533-Params!$K$33)),$L$2,"")</f>
        <v/>
      </c>
      <c r="M533" s="2" t="str">
        <f>IF(AND($C533&gt;=Params!$K$9+((Params!$N$18-Params!$K$9)/(Params!$N$33-Params!$K$33))*($B533-Params!$K$33),$C533&gt;=Params!$N$18+((Params!$Q$16-Params!$N$18)/(Params!$Q$33-Params!$N563))*($B533-Params!$Q$33),$C533&lt;Params!$K$9+((Params!$L$5-Params!$K$9)/(Params!$L$33-Params!$K$33))*($B533-Params!$K$33),$C533&lt;Params!$L$5+((Params!$Q$4-Params!$L$5)/(Params!$Q$33-Params!$L$33))*($B533-Params!$L$33),$B533&lt;Params!$Q$33),$M$2,"")</f>
        <v/>
      </c>
      <c r="N533" s="3" t="str">
        <f>IF(OR(AND($C533&gt;=Params!$A$26,$B533&gt;=Params!$A$33,$B533&lt;Params!$C$33,$C533&lt;Params!$A$18+((Params!$C$13-Params!$A$18)/(Params!$C$33-Params!$A$33))*($B533-Params!$A$33)),AND($B533&gt;=Params!$C$33,$C533&gt;Params!$C$22+((Params!$E$17-Params!$C$22)/(Params!$E$33-Params!$C$33))*($B533-Params!$C$33),$C533&lt;Params!$C$13+((Params!$E$17-Params!$C$13)/(Params!$E$33-Params!$C$33))*($B533-Params!$C$33))),$N$2,"")</f>
        <v/>
      </c>
      <c r="O533" s="1" t="str">
        <f>IF(AND($C533&gt;=Params!$C$13+((Params!$E$17-Params!$C$13)/(Params!$E$33-Params!$C$33))*($B533-Params!$C$33),$C533&gt;=Params!$E$17+((Params!$H$13-Params!$E$17)/(Params!$H$33-Params!$E$33))*($B533-Params!$E$33),$C533&lt;Params!$C$13+((Params!$D$9-Params!$C$13)/(Params!$D$33-Params!$C$33))*($B533-Params!$C$33),$C533&lt;Params!$D$9+((Params!$H$13-Params!$D$9)/(Params!$H$33-Params!$D$33))*($B533-Params!$D$33)),$O$2,"")</f>
        <v/>
      </c>
      <c r="P533" s="1" t="str">
        <f>IF(AND($C533&gt;=Params!$D$9+((Params!$H$13-Params!$D$9)/(Params!$H$33-Params!$D$33))*($B533-Params!$D$33),$C533&gt;=Params!$H$13+((Params!$K$9-Params!$H$13)/(Params!$K$33-Params!$H$33))*($B533-Params!$H$33),$C533&lt;Params!$D$9+((Params!$G$4-Params!$D$9)/(Params!$G$33-Params!$D$33))*($B533-Params!$D$33),$C533&lt;Params!$G$4+((Params!$K$9-Params!$G$4)/(Params!$K$33-Params!$G$33))*($B533-Params!$G$33)),$P$2,"")</f>
        <v/>
      </c>
      <c r="Q533" s="1" t="str">
        <f>IF(AND($C533&gt;=Params!$G$4+((Params!$K$9-Params!$G$4)/(Params!$K$33-Params!$G$33))*($B533-Params!$G$33),$C533&gt;Params!$K$9+((Params!$L$5-Params!$K$9)/(Params!$L$33-Params!$K$33))*($B533-Params!$K$33),$C533&lt;Params!$G$4+((Params!$L$5-Params!$G$4)/(Params!$L$33-Params!$G$33))*($B533-Params!$G$33)),$Q$2,"")</f>
        <v/>
      </c>
      <c r="R533" s="2" t="str">
        <f>IF(AND(OR($B533&lt;Params!$A$33,AND($B533&gt;=Params!$A$33,$B533&lt;Params!$C$33,$C533&gt;=Params!$A$18+((Params!$C$13-Params!$A$18)/(Params!$C$33-Params!$A$33))*($B533-Params!$A$33)),AND($B533&gt;=Params!$C$33,$B533&lt;Params!$D$33,$C533&gt;=Params!$C$13+((Params!$D$9-Params!$C$13)/(Params!$D$33-Params!$C$33))*($B533-Params!$C$33)),AND($B533&gt;=Params!$D$33,$C533&gt;=Params!$D$9+((Params!$G$4-Params!$D$9)/(Params!$G$33-Params!$D$33))*($B533-Params!$D$33))),$C533&lt;Params!$G$4,$B533&gt;0,$C533&gt;0),$R$2,"")</f>
        <v/>
      </c>
      <c r="S533" s="18" t="str">
        <f t="shared" si="8"/>
        <v>Basaltic Andesite</v>
      </c>
      <c r="T533" s="14" t="str">
        <f>IF(AND($S533&lt;&gt;$J$2,$S533&lt;&gt;$K$2,$S533&lt;&gt;$L$2),"",
IF($S533=$J$2,IF(Data!$C533&gt;=Data!$D533+2,"Hawaiite","Potassic Trachybasalt"),
IF($S533=$K$2,IF(Data!$C533&gt;=Data!$D533+2,"Mugearite","Shoshonite"),
IF($S533=$L$2,(IF(Data!$C533&gt;=Data!$D533+2,"Benmoreite","Latite")),""))))</f>
        <v/>
      </c>
    </row>
    <row r="534" spans="1:20" x14ac:dyDescent="0.2">
      <c r="A534" s="16" t="str">
        <f>Data!$A534</f>
        <v>SAT-M22-1*</v>
      </c>
      <c r="B534" s="27">
        <f>Data!$B534</f>
        <v>55.3</v>
      </c>
      <c r="C534" s="28">
        <f>Data!$C534+Data!$D534</f>
        <v>5.15</v>
      </c>
      <c r="D534" s="1" t="str">
        <f>IF(AND(AND($B534&gt;=Params!$A$33,$B534&lt;Params!$C$33),AND($C534&gt;=Params!$A$32,$C534&lt;Params!$A$26)),$D$2,"")</f>
        <v/>
      </c>
      <c r="E534" s="1" t="str">
        <f>IF(AND(AND($B534&gt;=Params!$C$33,$B534&lt;Params!$F$33),AND($C534&gt;=Params!$C$32,$C534&lt;Params!$C$22)),$E$2,"")</f>
        <v/>
      </c>
      <c r="F534" s="4" t="str">
        <f>IF(AND($B534&gt;=Params!$F$33,$B534&lt;Params!$J$33,$C534&lt;Params!$F$22+((Params!$J$20-Params!$F$22)/(Params!$J$33-Params!$F$33))*($B534-Params!$F$33)),$F$2,"")</f>
        <v>Basaltic Andesite</v>
      </c>
      <c r="G534" s="4" t="str">
        <f>IF(AND($B534&gt;=Params!$J$33,$B534&lt;Params!$N$33,$C534&lt;Params!$J$20+((Params!$N$18-Params!$J$20)/(Params!$N$33-Params!$J$33))*($B534-Params!$J$33)),$G$2,"")</f>
        <v/>
      </c>
      <c r="H534" s="4" t="str">
        <f>IF(AND($B534&gt;=Params!$N$33,$C534&lt;Params!$N$18+((Params!$Q$16-Params!$N$18)/(Params!$Q$33-Params!$N$33))*($B534-Params!$N$33),C$3&lt;Params!$Q$16+((Params!$S$32-Params!$Q$16)/(Params!$S$33-Params!$Q$33))*($B534-Params!$Q$33)),$H$2,"")</f>
        <v/>
      </c>
      <c r="I534" s="12" t="str">
        <f>IF(AND($B534&gt;=Params!$Q$33,$C534&gt;=Params!$Q$16+((Params!$S$32-Params!$Q$16)/(Params!$S$33-Params!$Q$33))*($B534-Params!$Q$33)),$I$2,"")</f>
        <v/>
      </c>
      <c r="J534" s="1" t="str">
        <f>IF(AND($C534&gt;=Params!$C$22,$C534&lt;Params!$C$22+((Params!$E$17-Params!$C$22)/(Params!$E$33-Params!$C$33))*($B534-Params!$C$33),$C534&lt;Params!$E$17+((Params!$F$22-Params!$E$17)/(Params!$F$33-Params!$E$33))*($B534-Params!$E$33)),$J$2,"")</f>
        <v/>
      </c>
      <c r="K534" s="1" t="str">
        <f>IF(AND($C534&gt;=Params!$E$17+((Params!$F$22-Params!$E$17)/(Params!$F$33-Params!$E$33))*($B534-Params!$E$33),$C534&gt;=Params!$F$22+((Params!$J$20-Params!$F$22)/(Params!$J$33-Params!$F$33))*($B534-Params!$F$33),$C534&lt;Params!$E$17+((Params!$H$13-Params!$E$17)/(Params!$H$33-Params!$E$33))*($B534-Params!$E$33),$C534&lt;Params!$H$13+((Params!$J$20-Params!$H$13)/(Params!$J$33-Params!$H$33))*($B534-Params!$H$33)),$K$2,"")</f>
        <v/>
      </c>
      <c r="L534" s="1" t="str">
        <f>IF(AND($C534&gt;=Params!$H$13+((Params!$J$20-Params!$H$13)/(Params!$J$33-Params!$H$33))*($B534-Params!$H$33),$C534&gt;=Params!$J$20+((Params!$N$18-Params!$J$20)/(Params!$N$33-Params!$J$33))*($B534-Params!$J$33),$C534&lt;Params!$H$13+((Params!$K$9-Params!$H$13)/(Params!$K$33-Params!$H$33))*($B534-Params!$H$33),$C534&lt;Params!$K$9+((Params!$N$18-Params!$K$9)/(Params!$N$33-Params!$K$33))*($B534-Params!$K$33)),$L$2,"")</f>
        <v/>
      </c>
      <c r="M534" s="2" t="str">
        <f>IF(AND($C534&gt;=Params!$K$9+((Params!$N$18-Params!$K$9)/(Params!$N$33-Params!$K$33))*($B534-Params!$K$33),$C534&gt;=Params!$N$18+((Params!$Q$16-Params!$N$18)/(Params!$Q$33-Params!$N564))*($B534-Params!$Q$33),$C534&lt;Params!$K$9+((Params!$L$5-Params!$K$9)/(Params!$L$33-Params!$K$33))*($B534-Params!$K$33),$C534&lt;Params!$L$5+((Params!$Q$4-Params!$L$5)/(Params!$Q$33-Params!$L$33))*($B534-Params!$L$33),$B534&lt;Params!$Q$33),$M$2,"")</f>
        <v/>
      </c>
      <c r="N534" s="3" t="str">
        <f>IF(OR(AND($C534&gt;=Params!$A$26,$B534&gt;=Params!$A$33,$B534&lt;Params!$C$33,$C534&lt;Params!$A$18+((Params!$C$13-Params!$A$18)/(Params!$C$33-Params!$A$33))*($B534-Params!$A$33)),AND($B534&gt;=Params!$C$33,$C534&gt;Params!$C$22+((Params!$E$17-Params!$C$22)/(Params!$E$33-Params!$C$33))*($B534-Params!$C$33),$C534&lt;Params!$C$13+((Params!$E$17-Params!$C$13)/(Params!$E$33-Params!$C$33))*($B534-Params!$C$33))),$N$2,"")</f>
        <v/>
      </c>
      <c r="O534" s="1" t="str">
        <f>IF(AND($C534&gt;=Params!$C$13+((Params!$E$17-Params!$C$13)/(Params!$E$33-Params!$C$33))*($B534-Params!$C$33),$C534&gt;=Params!$E$17+((Params!$H$13-Params!$E$17)/(Params!$H$33-Params!$E$33))*($B534-Params!$E$33),$C534&lt;Params!$C$13+((Params!$D$9-Params!$C$13)/(Params!$D$33-Params!$C$33))*($B534-Params!$C$33),$C534&lt;Params!$D$9+((Params!$H$13-Params!$D$9)/(Params!$H$33-Params!$D$33))*($B534-Params!$D$33)),$O$2,"")</f>
        <v/>
      </c>
      <c r="P534" s="1" t="str">
        <f>IF(AND($C534&gt;=Params!$D$9+((Params!$H$13-Params!$D$9)/(Params!$H$33-Params!$D$33))*($B534-Params!$D$33),$C534&gt;=Params!$H$13+((Params!$K$9-Params!$H$13)/(Params!$K$33-Params!$H$33))*($B534-Params!$H$33),$C534&lt;Params!$D$9+((Params!$G$4-Params!$D$9)/(Params!$G$33-Params!$D$33))*($B534-Params!$D$33),$C534&lt;Params!$G$4+((Params!$K$9-Params!$G$4)/(Params!$K$33-Params!$G$33))*($B534-Params!$G$33)),$P$2,"")</f>
        <v/>
      </c>
      <c r="Q534" s="1" t="str">
        <f>IF(AND($C534&gt;=Params!$G$4+((Params!$K$9-Params!$G$4)/(Params!$K$33-Params!$G$33))*($B534-Params!$G$33),$C534&gt;Params!$K$9+((Params!$L$5-Params!$K$9)/(Params!$L$33-Params!$K$33))*($B534-Params!$K$33),$C534&lt;Params!$G$4+((Params!$L$5-Params!$G$4)/(Params!$L$33-Params!$G$33))*($B534-Params!$G$33)),$Q$2,"")</f>
        <v/>
      </c>
      <c r="R534" s="2" t="str">
        <f>IF(AND(OR($B534&lt;Params!$A$33,AND($B534&gt;=Params!$A$33,$B534&lt;Params!$C$33,$C534&gt;=Params!$A$18+((Params!$C$13-Params!$A$18)/(Params!$C$33-Params!$A$33))*($B534-Params!$A$33)),AND($B534&gt;=Params!$C$33,$B534&lt;Params!$D$33,$C534&gt;=Params!$C$13+((Params!$D$9-Params!$C$13)/(Params!$D$33-Params!$C$33))*($B534-Params!$C$33)),AND($B534&gt;=Params!$D$33,$C534&gt;=Params!$D$9+((Params!$G$4-Params!$D$9)/(Params!$G$33-Params!$D$33))*($B534-Params!$D$33))),$C534&lt;Params!$G$4,$B534&gt;0,$C534&gt;0),$R$2,"")</f>
        <v/>
      </c>
      <c r="S534" s="18" t="str">
        <f t="shared" si="8"/>
        <v>Basaltic Andesite</v>
      </c>
      <c r="T534" s="14" t="str">
        <f>IF(AND($S534&lt;&gt;$J$2,$S534&lt;&gt;$K$2,$S534&lt;&gt;$L$2),"",
IF($S534=$J$2,IF(Data!$C534&gt;=Data!$D534+2,"Hawaiite","Potassic Trachybasalt"),
IF($S534=$K$2,IF(Data!$C534&gt;=Data!$D534+2,"Mugearite","Shoshonite"),
IF($S534=$L$2,(IF(Data!$C534&gt;=Data!$D534+2,"Benmoreite","Latite")),""))))</f>
        <v/>
      </c>
    </row>
    <row r="535" spans="1:20" x14ac:dyDescent="0.2">
      <c r="A535" s="16" t="str">
        <f>Data!$A535</f>
        <v>SAT-M22-3*</v>
      </c>
      <c r="B535" s="27">
        <f>Data!$B535</f>
        <v>55.3</v>
      </c>
      <c r="C535" s="28">
        <f>Data!$C535+Data!$D535</f>
        <v>5.15</v>
      </c>
      <c r="D535" s="1" t="str">
        <f>IF(AND(AND($B535&gt;=Params!$A$33,$B535&lt;Params!$C$33),AND($C535&gt;=Params!$A$32,$C535&lt;Params!$A$26)),$D$2,"")</f>
        <v/>
      </c>
      <c r="E535" s="1" t="str">
        <f>IF(AND(AND($B535&gt;=Params!$C$33,$B535&lt;Params!$F$33),AND($C535&gt;=Params!$C$32,$C535&lt;Params!$C$22)),$E$2,"")</f>
        <v/>
      </c>
      <c r="F535" s="4" t="str">
        <f>IF(AND($B535&gt;=Params!$F$33,$B535&lt;Params!$J$33,$C535&lt;Params!$F$22+((Params!$J$20-Params!$F$22)/(Params!$J$33-Params!$F$33))*($B535-Params!$F$33)),$F$2,"")</f>
        <v>Basaltic Andesite</v>
      </c>
      <c r="G535" s="4" t="str">
        <f>IF(AND($B535&gt;=Params!$J$33,$B535&lt;Params!$N$33,$C535&lt;Params!$J$20+((Params!$N$18-Params!$J$20)/(Params!$N$33-Params!$J$33))*($B535-Params!$J$33)),$G$2,"")</f>
        <v/>
      </c>
      <c r="H535" s="4" t="str">
        <f>IF(AND($B535&gt;=Params!$N$33,$C535&lt;Params!$N$18+((Params!$Q$16-Params!$N$18)/(Params!$Q$33-Params!$N$33))*($B535-Params!$N$33),C$3&lt;Params!$Q$16+((Params!$S$32-Params!$Q$16)/(Params!$S$33-Params!$Q$33))*($B535-Params!$Q$33)),$H$2,"")</f>
        <v/>
      </c>
      <c r="I535" s="12" t="str">
        <f>IF(AND($B535&gt;=Params!$Q$33,$C535&gt;=Params!$Q$16+((Params!$S$32-Params!$Q$16)/(Params!$S$33-Params!$Q$33))*($B535-Params!$Q$33)),$I$2,"")</f>
        <v/>
      </c>
      <c r="J535" s="1" t="str">
        <f>IF(AND($C535&gt;=Params!$C$22,$C535&lt;Params!$C$22+((Params!$E$17-Params!$C$22)/(Params!$E$33-Params!$C$33))*($B535-Params!$C$33),$C535&lt;Params!$E$17+((Params!$F$22-Params!$E$17)/(Params!$F$33-Params!$E$33))*($B535-Params!$E$33)),$J$2,"")</f>
        <v/>
      </c>
      <c r="K535" s="1" t="str">
        <f>IF(AND($C535&gt;=Params!$E$17+((Params!$F$22-Params!$E$17)/(Params!$F$33-Params!$E$33))*($B535-Params!$E$33),$C535&gt;=Params!$F$22+((Params!$J$20-Params!$F$22)/(Params!$J$33-Params!$F$33))*($B535-Params!$F$33),$C535&lt;Params!$E$17+((Params!$H$13-Params!$E$17)/(Params!$H$33-Params!$E$33))*($B535-Params!$E$33),$C535&lt;Params!$H$13+((Params!$J$20-Params!$H$13)/(Params!$J$33-Params!$H$33))*($B535-Params!$H$33)),$K$2,"")</f>
        <v/>
      </c>
      <c r="L535" s="1" t="str">
        <f>IF(AND($C535&gt;=Params!$H$13+((Params!$J$20-Params!$H$13)/(Params!$J$33-Params!$H$33))*($B535-Params!$H$33),$C535&gt;=Params!$J$20+((Params!$N$18-Params!$J$20)/(Params!$N$33-Params!$J$33))*($B535-Params!$J$33),$C535&lt;Params!$H$13+((Params!$K$9-Params!$H$13)/(Params!$K$33-Params!$H$33))*($B535-Params!$H$33),$C535&lt;Params!$K$9+((Params!$N$18-Params!$K$9)/(Params!$N$33-Params!$K$33))*($B535-Params!$K$33)),$L$2,"")</f>
        <v/>
      </c>
      <c r="M535" s="2" t="str">
        <f>IF(AND($C535&gt;=Params!$K$9+((Params!$N$18-Params!$K$9)/(Params!$N$33-Params!$K$33))*($B535-Params!$K$33),$C535&gt;=Params!$N$18+((Params!$Q$16-Params!$N$18)/(Params!$Q$33-Params!$N565))*($B535-Params!$Q$33),$C535&lt;Params!$K$9+((Params!$L$5-Params!$K$9)/(Params!$L$33-Params!$K$33))*($B535-Params!$K$33),$C535&lt;Params!$L$5+((Params!$Q$4-Params!$L$5)/(Params!$Q$33-Params!$L$33))*($B535-Params!$L$33),$B535&lt;Params!$Q$33),$M$2,"")</f>
        <v/>
      </c>
      <c r="N535" s="3" t="str">
        <f>IF(OR(AND($C535&gt;=Params!$A$26,$B535&gt;=Params!$A$33,$B535&lt;Params!$C$33,$C535&lt;Params!$A$18+((Params!$C$13-Params!$A$18)/(Params!$C$33-Params!$A$33))*($B535-Params!$A$33)),AND($B535&gt;=Params!$C$33,$C535&gt;Params!$C$22+((Params!$E$17-Params!$C$22)/(Params!$E$33-Params!$C$33))*($B535-Params!$C$33),$C535&lt;Params!$C$13+((Params!$E$17-Params!$C$13)/(Params!$E$33-Params!$C$33))*($B535-Params!$C$33))),$N$2,"")</f>
        <v/>
      </c>
      <c r="O535" s="1" t="str">
        <f>IF(AND($C535&gt;=Params!$C$13+((Params!$E$17-Params!$C$13)/(Params!$E$33-Params!$C$33))*($B535-Params!$C$33),$C535&gt;=Params!$E$17+((Params!$H$13-Params!$E$17)/(Params!$H$33-Params!$E$33))*($B535-Params!$E$33),$C535&lt;Params!$C$13+((Params!$D$9-Params!$C$13)/(Params!$D$33-Params!$C$33))*($B535-Params!$C$33),$C535&lt;Params!$D$9+((Params!$H$13-Params!$D$9)/(Params!$H$33-Params!$D$33))*($B535-Params!$D$33)),$O$2,"")</f>
        <v/>
      </c>
      <c r="P535" s="1" t="str">
        <f>IF(AND($C535&gt;=Params!$D$9+((Params!$H$13-Params!$D$9)/(Params!$H$33-Params!$D$33))*($B535-Params!$D$33),$C535&gt;=Params!$H$13+((Params!$K$9-Params!$H$13)/(Params!$K$33-Params!$H$33))*($B535-Params!$H$33),$C535&lt;Params!$D$9+((Params!$G$4-Params!$D$9)/(Params!$G$33-Params!$D$33))*($B535-Params!$D$33),$C535&lt;Params!$G$4+((Params!$K$9-Params!$G$4)/(Params!$K$33-Params!$G$33))*($B535-Params!$G$33)),$P$2,"")</f>
        <v/>
      </c>
      <c r="Q535" s="1" t="str">
        <f>IF(AND($C535&gt;=Params!$G$4+((Params!$K$9-Params!$G$4)/(Params!$K$33-Params!$G$33))*($B535-Params!$G$33),$C535&gt;Params!$K$9+((Params!$L$5-Params!$K$9)/(Params!$L$33-Params!$K$33))*($B535-Params!$K$33),$C535&lt;Params!$G$4+((Params!$L$5-Params!$G$4)/(Params!$L$33-Params!$G$33))*($B535-Params!$G$33)),$Q$2,"")</f>
        <v/>
      </c>
      <c r="R535" s="2" t="str">
        <f>IF(AND(OR($B535&lt;Params!$A$33,AND($B535&gt;=Params!$A$33,$B535&lt;Params!$C$33,$C535&gt;=Params!$A$18+((Params!$C$13-Params!$A$18)/(Params!$C$33-Params!$A$33))*($B535-Params!$A$33)),AND($B535&gt;=Params!$C$33,$B535&lt;Params!$D$33,$C535&gt;=Params!$C$13+((Params!$D$9-Params!$C$13)/(Params!$D$33-Params!$C$33))*($B535-Params!$C$33)),AND($B535&gt;=Params!$D$33,$C535&gt;=Params!$D$9+((Params!$G$4-Params!$D$9)/(Params!$G$33-Params!$D$33))*($B535-Params!$D$33))),$C535&lt;Params!$G$4,$B535&gt;0,$C535&gt;0),$R$2,"")</f>
        <v/>
      </c>
      <c r="S535" s="18" t="str">
        <f t="shared" si="8"/>
        <v>Basaltic Andesite</v>
      </c>
      <c r="T535" s="14" t="str">
        <f>IF(AND($S535&lt;&gt;$J$2,$S535&lt;&gt;$K$2,$S535&lt;&gt;$L$2),"",
IF($S535=$J$2,IF(Data!$C535&gt;=Data!$D535+2,"Hawaiite","Potassic Trachybasalt"),
IF($S535=$K$2,IF(Data!$C535&gt;=Data!$D535+2,"Mugearite","Shoshonite"),
IF($S535=$L$2,(IF(Data!$C535&gt;=Data!$D535+2,"Benmoreite","Latite")),""))))</f>
        <v/>
      </c>
    </row>
    <row r="536" spans="1:20" x14ac:dyDescent="0.2">
      <c r="A536" s="16" t="str">
        <f>Data!$A536</f>
        <v>SAT-M22-4†</v>
      </c>
      <c r="B536" s="27">
        <f>Data!$B536</f>
        <v>55.3</v>
      </c>
      <c r="C536" s="28">
        <f>Data!$C536+Data!$D536</f>
        <v>5.15</v>
      </c>
      <c r="D536" s="1" t="str">
        <f>IF(AND(AND($B536&gt;=Params!$A$33,$B536&lt;Params!$C$33),AND($C536&gt;=Params!$A$32,$C536&lt;Params!$A$26)),$D$2,"")</f>
        <v/>
      </c>
      <c r="E536" s="1" t="str">
        <f>IF(AND(AND($B536&gt;=Params!$C$33,$B536&lt;Params!$F$33),AND($C536&gt;=Params!$C$32,$C536&lt;Params!$C$22)),$E$2,"")</f>
        <v/>
      </c>
      <c r="F536" s="4" t="str">
        <f>IF(AND($B536&gt;=Params!$F$33,$B536&lt;Params!$J$33,$C536&lt;Params!$F$22+((Params!$J$20-Params!$F$22)/(Params!$J$33-Params!$F$33))*($B536-Params!$F$33)),$F$2,"")</f>
        <v>Basaltic Andesite</v>
      </c>
      <c r="G536" s="4" t="str">
        <f>IF(AND($B536&gt;=Params!$J$33,$B536&lt;Params!$N$33,$C536&lt;Params!$J$20+((Params!$N$18-Params!$J$20)/(Params!$N$33-Params!$J$33))*($B536-Params!$J$33)),$G$2,"")</f>
        <v/>
      </c>
      <c r="H536" s="4" t="str">
        <f>IF(AND($B536&gt;=Params!$N$33,$C536&lt;Params!$N$18+((Params!$Q$16-Params!$N$18)/(Params!$Q$33-Params!$N$33))*($B536-Params!$N$33),C$3&lt;Params!$Q$16+((Params!$S$32-Params!$Q$16)/(Params!$S$33-Params!$Q$33))*($B536-Params!$Q$33)),$H$2,"")</f>
        <v/>
      </c>
      <c r="I536" s="12" t="str">
        <f>IF(AND($B536&gt;=Params!$Q$33,$C536&gt;=Params!$Q$16+((Params!$S$32-Params!$Q$16)/(Params!$S$33-Params!$Q$33))*($B536-Params!$Q$33)),$I$2,"")</f>
        <v/>
      </c>
      <c r="J536" s="1" t="str">
        <f>IF(AND($C536&gt;=Params!$C$22,$C536&lt;Params!$C$22+((Params!$E$17-Params!$C$22)/(Params!$E$33-Params!$C$33))*($B536-Params!$C$33),$C536&lt;Params!$E$17+((Params!$F$22-Params!$E$17)/(Params!$F$33-Params!$E$33))*($B536-Params!$E$33)),$J$2,"")</f>
        <v/>
      </c>
      <c r="K536" s="1" t="str">
        <f>IF(AND($C536&gt;=Params!$E$17+((Params!$F$22-Params!$E$17)/(Params!$F$33-Params!$E$33))*($B536-Params!$E$33),$C536&gt;=Params!$F$22+((Params!$J$20-Params!$F$22)/(Params!$J$33-Params!$F$33))*($B536-Params!$F$33),$C536&lt;Params!$E$17+((Params!$H$13-Params!$E$17)/(Params!$H$33-Params!$E$33))*($B536-Params!$E$33),$C536&lt;Params!$H$13+((Params!$J$20-Params!$H$13)/(Params!$J$33-Params!$H$33))*($B536-Params!$H$33)),$K$2,"")</f>
        <v/>
      </c>
      <c r="L536" s="1" t="str">
        <f>IF(AND($C536&gt;=Params!$H$13+((Params!$J$20-Params!$H$13)/(Params!$J$33-Params!$H$33))*($B536-Params!$H$33),$C536&gt;=Params!$J$20+((Params!$N$18-Params!$J$20)/(Params!$N$33-Params!$J$33))*($B536-Params!$J$33),$C536&lt;Params!$H$13+((Params!$K$9-Params!$H$13)/(Params!$K$33-Params!$H$33))*($B536-Params!$H$33),$C536&lt;Params!$K$9+((Params!$N$18-Params!$K$9)/(Params!$N$33-Params!$K$33))*($B536-Params!$K$33)),$L$2,"")</f>
        <v/>
      </c>
      <c r="M536" s="2" t="str">
        <f>IF(AND($C536&gt;=Params!$K$9+((Params!$N$18-Params!$K$9)/(Params!$N$33-Params!$K$33))*($B536-Params!$K$33),$C536&gt;=Params!$N$18+((Params!$Q$16-Params!$N$18)/(Params!$Q$33-Params!$N566))*($B536-Params!$Q$33),$C536&lt;Params!$K$9+((Params!$L$5-Params!$K$9)/(Params!$L$33-Params!$K$33))*($B536-Params!$K$33),$C536&lt;Params!$L$5+((Params!$Q$4-Params!$L$5)/(Params!$Q$33-Params!$L$33))*($B536-Params!$L$33),$B536&lt;Params!$Q$33),$M$2,"")</f>
        <v/>
      </c>
      <c r="N536" s="3" t="str">
        <f>IF(OR(AND($C536&gt;=Params!$A$26,$B536&gt;=Params!$A$33,$B536&lt;Params!$C$33,$C536&lt;Params!$A$18+((Params!$C$13-Params!$A$18)/(Params!$C$33-Params!$A$33))*($B536-Params!$A$33)),AND($B536&gt;=Params!$C$33,$C536&gt;Params!$C$22+((Params!$E$17-Params!$C$22)/(Params!$E$33-Params!$C$33))*($B536-Params!$C$33),$C536&lt;Params!$C$13+((Params!$E$17-Params!$C$13)/(Params!$E$33-Params!$C$33))*($B536-Params!$C$33))),$N$2,"")</f>
        <v/>
      </c>
      <c r="O536" s="1" t="str">
        <f>IF(AND($C536&gt;=Params!$C$13+((Params!$E$17-Params!$C$13)/(Params!$E$33-Params!$C$33))*($B536-Params!$C$33),$C536&gt;=Params!$E$17+((Params!$H$13-Params!$E$17)/(Params!$H$33-Params!$E$33))*($B536-Params!$E$33),$C536&lt;Params!$C$13+((Params!$D$9-Params!$C$13)/(Params!$D$33-Params!$C$33))*($B536-Params!$C$33),$C536&lt;Params!$D$9+((Params!$H$13-Params!$D$9)/(Params!$H$33-Params!$D$33))*($B536-Params!$D$33)),$O$2,"")</f>
        <v/>
      </c>
      <c r="P536" s="1" t="str">
        <f>IF(AND($C536&gt;=Params!$D$9+((Params!$H$13-Params!$D$9)/(Params!$H$33-Params!$D$33))*($B536-Params!$D$33),$C536&gt;=Params!$H$13+((Params!$K$9-Params!$H$13)/(Params!$K$33-Params!$H$33))*($B536-Params!$H$33),$C536&lt;Params!$D$9+((Params!$G$4-Params!$D$9)/(Params!$G$33-Params!$D$33))*($B536-Params!$D$33),$C536&lt;Params!$G$4+((Params!$K$9-Params!$G$4)/(Params!$K$33-Params!$G$33))*($B536-Params!$G$33)),$P$2,"")</f>
        <v/>
      </c>
      <c r="Q536" s="1" t="str">
        <f>IF(AND($C536&gt;=Params!$G$4+((Params!$K$9-Params!$G$4)/(Params!$K$33-Params!$G$33))*($B536-Params!$G$33),$C536&gt;Params!$K$9+((Params!$L$5-Params!$K$9)/(Params!$L$33-Params!$K$33))*($B536-Params!$K$33),$C536&lt;Params!$G$4+((Params!$L$5-Params!$G$4)/(Params!$L$33-Params!$G$33))*($B536-Params!$G$33)),$Q$2,"")</f>
        <v/>
      </c>
      <c r="R536" s="2" t="str">
        <f>IF(AND(OR($B536&lt;Params!$A$33,AND($B536&gt;=Params!$A$33,$B536&lt;Params!$C$33,$C536&gt;=Params!$A$18+((Params!$C$13-Params!$A$18)/(Params!$C$33-Params!$A$33))*($B536-Params!$A$33)),AND($B536&gt;=Params!$C$33,$B536&lt;Params!$D$33,$C536&gt;=Params!$C$13+((Params!$D$9-Params!$C$13)/(Params!$D$33-Params!$C$33))*($B536-Params!$C$33)),AND($B536&gt;=Params!$D$33,$C536&gt;=Params!$D$9+((Params!$G$4-Params!$D$9)/(Params!$G$33-Params!$D$33))*($B536-Params!$D$33))),$C536&lt;Params!$G$4,$B536&gt;0,$C536&gt;0),$R$2,"")</f>
        <v/>
      </c>
      <c r="S536" s="18" t="str">
        <f t="shared" si="8"/>
        <v>Basaltic Andesite</v>
      </c>
      <c r="T536" s="14" t="str">
        <f>IF(AND($S536&lt;&gt;$J$2,$S536&lt;&gt;$K$2,$S536&lt;&gt;$L$2),"",
IF($S536=$J$2,IF(Data!$C536&gt;=Data!$D536+2,"Hawaiite","Potassic Trachybasalt"),
IF($S536=$K$2,IF(Data!$C536&gt;=Data!$D536+2,"Mugearite","Shoshonite"),
IF($S536=$L$2,(IF(Data!$C536&gt;=Data!$D536+2,"Benmoreite","Latite")),""))))</f>
        <v/>
      </c>
    </row>
    <row r="537" spans="1:20" x14ac:dyDescent="0.2">
      <c r="A537" s="16" t="str">
        <f>Data!$A537</f>
        <v>SAT-M22-5†</v>
      </c>
      <c r="B537" s="27">
        <f>Data!$B537</f>
        <v>55.3</v>
      </c>
      <c r="C537" s="28">
        <f>Data!$C537+Data!$D537</f>
        <v>5.15</v>
      </c>
      <c r="D537" s="1" t="str">
        <f>IF(AND(AND($B537&gt;=Params!$A$33,$B537&lt;Params!$C$33),AND($C537&gt;=Params!$A$32,$C537&lt;Params!$A$26)),$D$2,"")</f>
        <v/>
      </c>
      <c r="E537" s="1" t="str">
        <f>IF(AND(AND($B537&gt;=Params!$C$33,$B537&lt;Params!$F$33),AND($C537&gt;=Params!$C$32,$C537&lt;Params!$C$22)),$E$2,"")</f>
        <v/>
      </c>
      <c r="F537" s="4" t="str">
        <f>IF(AND($B537&gt;=Params!$F$33,$B537&lt;Params!$J$33,$C537&lt;Params!$F$22+((Params!$J$20-Params!$F$22)/(Params!$J$33-Params!$F$33))*($B537-Params!$F$33)),$F$2,"")</f>
        <v>Basaltic Andesite</v>
      </c>
      <c r="G537" s="4" t="str">
        <f>IF(AND($B537&gt;=Params!$J$33,$B537&lt;Params!$N$33,$C537&lt;Params!$J$20+((Params!$N$18-Params!$J$20)/(Params!$N$33-Params!$J$33))*($B537-Params!$J$33)),$G$2,"")</f>
        <v/>
      </c>
      <c r="H537" s="4" t="str">
        <f>IF(AND($B537&gt;=Params!$N$33,$C537&lt;Params!$N$18+((Params!$Q$16-Params!$N$18)/(Params!$Q$33-Params!$N$33))*($B537-Params!$N$33),C$3&lt;Params!$Q$16+((Params!$S$32-Params!$Q$16)/(Params!$S$33-Params!$Q$33))*($B537-Params!$Q$33)),$H$2,"")</f>
        <v/>
      </c>
      <c r="I537" s="12" t="str">
        <f>IF(AND($B537&gt;=Params!$Q$33,$C537&gt;=Params!$Q$16+((Params!$S$32-Params!$Q$16)/(Params!$S$33-Params!$Q$33))*($B537-Params!$Q$33)),$I$2,"")</f>
        <v/>
      </c>
      <c r="J537" s="1" t="str">
        <f>IF(AND($C537&gt;=Params!$C$22,$C537&lt;Params!$C$22+((Params!$E$17-Params!$C$22)/(Params!$E$33-Params!$C$33))*($B537-Params!$C$33),$C537&lt;Params!$E$17+((Params!$F$22-Params!$E$17)/(Params!$F$33-Params!$E$33))*($B537-Params!$E$33)),$J$2,"")</f>
        <v/>
      </c>
      <c r="K537" s="1" t="str">
        <f>IF(AND($C537&gt;=Params!$E$17+((Params!$F$22-Params!$E$17)/(Params!$F$33-Params!$E$33))*($B537-Params!$E$33),$C537&gt;=Params!$F$22+((Params!$J$20-Params!$F$22)/(Params!$J$33-Params!$F$33))*($B537-Params!$F$33),$C537&lt;Params!$E$17+((Params!$H$13-Params!$E$17)/(Params!$H$33-Params!$E$33))*($B537-Params!$E$33),$C537&lt;Params!$H$13+((Params!$J$20-Params!$H$13)/(Params!$J$33-Params!$H$33))*($B537-Params!$H$33)),$K$2,"")</f>
        <v/>
      </c>
      <c r="L537" s="1" t="str">
        <f>IF(AND($C537&gt;=Params!$H$13+((Params!$J$20-Params!$H$13)/(Params!$J$33-Params!$H$33))*($B537-Params!$H$33),$C537&gt;=Params!$J$20+((Params!$N$18-Params!$J$20)/(Params!$N$33-Params!$J$33))*($B537-Params!$J$33),$C537&lt;Params!$H$13+((Params!$K$9-Params!$H$13)/(Params!$K$33-Params!$H$33))*($B537-Params!$H$33),$C537&lt;Params!$K$9+((Params!$N$18-Params!$K$9)/(Params!$N$33-Params!$K$33))*($B537-Params!$K$33)),$L$2,"")</f>
        <v/>
      </c>
      <c r="M537" s="2" t="str">
        <f>IF(AND($C537&gt;=Params!$K$9+((Params!$N$18-Params!$K$9)/(Params!$N$33-Params!$K$33))*($B537-Params!$K$33),$C537&gt;=Params!$N$18+((Params!$Q$16-Params!$N$18)/(Params!$Q$33-Params!$N567))*($B537-Params!$Q$33),$C537&lt;Params!$K$9+((Params!$L$5-Params!$K$9)/(Params!$L$33-Params!$K$33))*($B537-Params!$K$33),$C537&lt;Params!$L$5+((Params!$Q$4-Params!$L$5)/(Params!$Q$33-Params!$L$33))*($B537-Params!$L$33),$B537&lt;Params!$Q$33),$M$2,"")</f>
        <v/>
      </c>
      <c r="N537" s="3" t="str">
        <f>IF(OR(AND($C537&gt;=Params!$A$26,$B537&gt;=Params!$A$33,$B537&lt;Params!$C$33,$C537&lt;Params!$A$18+((Params!$C$13-Params!$A$18)/(Params!$C$33-Params!$A$33))*($B537-Params!$A$33)),AND($B537&gt;=Params!$C$33,$C537&gt;Params!$C$22+((Params!$E$17-Params!$C$22)/(Params!$E$33-Params!$C$33))*($B537-Params!$C$33),$C537&lt;Params!$C$13+((Params!$E$17-Params!$C$13)/(Params!$E$33-Params!$C$33))*($B537-Params!$C$33))),$N$2,"")</f>
        <v/>
      </c>
      <c r="O537" s="1" t="str">
        <f>IF(AND($C537&gt;=Params!$C$13+((Params!$E$17-Params!$C$13)/(Params!$E$33-Params!$C$33))*($B537-Params!$C$33),$C537&gt;=Params!$E$17+((Params!$H$13-Params!$E$17)/(Params!$H$33-Params!$E$33))*($B537-Params!$E$33),$C537&lt;Params!$C$13+((Params!$D$9-Params!$C$13)/(Params!$D$33-Params!$C$33))*($B537-Params!$C$33),$C537&lt;Params!$D$9+((Params!$H$13-Params!$D$9)/(Params!$H$33-Params!$D$33))*($B537-Params!$D$33)),$O$2,"")</f>
        <v/>
      </c>
      <c r="P537" s="1" t="str">
        <f>IF(AND($C537&gt;=Params!$D$9+((Params!$H$13-Params!$D$9)/(Params!$H$33-Params!$D$33))*($B537-Params!$D$33),$C537&gt;=Params!$H$13+((Params!$K$9-Params!$H$13)/(Params!$K$33-Params!$H$33))*($B537-Params!$H$33),$C537&lt;Params!$D$9+((Params!$G$4-Params!$D$9)/(Params!$G$33-Params!$D$33))*($B537-Params!$D$33),$C537&lt;Params!$G$4+((Params!$K$9-Params!$G$4)/(Params!$K$33-Params!$G$33))*($B537-Params!$G$33)),$P$2,"")</f>
        <v/>
      </c>
      <c r="Q537" s="1" t="str">
        <f>IF(AND($C537&gt;=Params!$G$4+((Params!$K$9-Params!$G$4)/(Params!$K$33-Params!$G$33))*($B537-Params!$G$33),$C537&gt;Params!$K$9+((Params!$L$5-Params!$K$9)/(Params!$L$33-Params!$K$33))*($B537-Params!$K$33),$C537&lt;Params!$G$4+((Params!$L$5-Params!$G$4)/(Params!$L$33-Params!$G$33))*($B537-Params!$G$33)),$Q$2,"")</f>
        <v/>
      </c>
      <c r="R537" s="2" t="str">
        <f>IF(AND(OR($B537&lt;Params!$A$33,AND($B537&gt;=Params!$A$33,$B537&lt;Params!$C$33,$C537&gt;=Params!$A$18+((Params!$C$13-Params!$A$18)/(Params!$C$33-Params!$A$33))*($B537-Params!$A$33)),AND($B537&gt;=Params!$C$33,$B537&lt;Params!$D$33,$C537&gt;=Params!$C$13+((Params!$D$9-Params!$C$13)/(Params!$D$33-Params!$C$33))*($B537-Params!$C$33)),AND($B537&gt;=Params!$D$33,$C537&gt;=Params!$D$9+((Params!$G$4-Params!$D$9)/(Params!$G$33-Params!$D$33))*($B537-Params!$D$33))),$C537&lt;Params!$G$4,$B537&gt;0,$C537&gt;0),$R$2,"")</f>
        <v/>
      </c>
      <c r="S537" s="18" t="str">
        <f t="shared" si="8"/>
        <v>Basaltic Andesite</v>
      </c>
      <c r="T537" s="14" t="str">
        <f>IF(AND($S537&lt;&gt;$J$2,$S537&lt;&gt;$K$2,$S537&lt;&gt;$L$2),"",
IF($S537=$J$2,IF(Data!$C537&gt;=Data!$D537+2,"Hawaiite","Potassic Trachybasalt"),
IF($S537=$K$2,IF(Data!$C537&gt;=Data!$D537+2,"Mugearite","Shoshonite"),
IF($S537=$L$2,(IF(Data!$C537&gt;=Data!$D537+2,"Benmoreite","Latite")),""))))</f>
        <v/>
      </c>
    </row>
    <row r="538" spans="1:20" x14ac:dyDescent="0.2">
      <c r="A538" s="16" t="str">
        <f>Data!$A538</f>
        <v>synthetic phonolitic glass with various Na/(Na+K), close to the white pumice of the eruption of Mt Vesuvius</v>
      </c>
      <c r="B538" s="27">
        <f>Data!$B538</f>
        <v>55.315060180034386</v>
      </c>
      <c r="C538" s="28">
        <f>Data!$C538+Data!$D538</f>
        <v>14.46343683624962</v>
      </c>
      <c r="D538" s="1" t="str">
        <f>IF(AND(AND($B538&gt;=Params!$A$33,$B538&lt;Params!$C$33),AND($C538&gt;=Params!$A$32,$C538&lt;Params!$A$26)),$D$2,"")</f>
        <v/>
      </c>
      <c r="E538" s="1" t="str">
        <f>IF(AND(AND($B538&gt;=Params!$C$33,$B538&lt;Params!$F$33),AND($C538&gt;=Params!$C$32,$C538&lt;Params!$C$22)),$E$2,"")</f>
        <v/>
      </c>
      <c r="F538" s="4" t="str">
        <f>IF(AND($B538&gt;=Params!$F$33,$B538&lt;Params!$J$33,$C538&lt;Params!$F$22+((Params!$J$20-Params!$F$22)/(Params!$J$33-Params!$F$33))*($B538-Params!$F$33)),$F$2,"")</f>
        <v/>
      </c>
      <c r="G538" s="4" t="str">
        <f>IF(AND($B538&gt;=Params!$J$33,$B538&lt;Params!$N$33,$C538&lt;Params!$J$20+((Params!$N$18-Params!$J$20)/(Params!$N$33-Params!$J$33))*($B538-Params!$J$33)),$G$2,"")</f>
        <v/>
      </c>
      <c r="H538" s="4" t="str">
        <f>IF(AND($B538&gt;=Params!$N$33,$C538&lt;Params!$N$18+((Params!$Q$16-Params!$N$18)/(Params!$Q$33-Params!$N$33))*($B538-Params!$N$33),C$3&lt;Params!$Q$16+((Params!$S$32-Params!$Q$16)/(Params!$S$33-Params!$Q$33))*($B538-Params!$Q$33)),$H$2,"")</f>
        <v/>
      </c>
      <c r="I538" s="12" t="str">
        <f>IF(AND($B538&gt;=Params!$Q$33,$C538&gt;=Params!$Q$16+((Params!$S$32-Params!$Q$16)/(Params!$S$33-Params!$Q$33))*($B538-Params!$Q$33)),$I$2,"")</f>
        <v/>
      </c>
      <c r="J538" s="1" t="str">
        <f>IF(AND($C538&gt;=Params!$C$22,$C538&lt;Params!$C$22+((Params!$E$17-Params!$C$22)/(Params!$E$33-Params!$C$33))*($B538-Params!$C$33),$C538&lt;Params!$E$17+((Params!$F$22-Params!$E$17)/(Params!$F$33-Params!$E$33))*($B538-Params!$E$33)),$J$2,"")</f>
        <v/>
      </c>
      <c r="K538" s="1" t="str">
        <f>IF(AND($C538&gt;=Params!$E$17+((Params!$F$22-Params!$E$17)/(Params!$F$33-Params!$E$33))*($B538-Params!$E$33),$C538&gt;=Params!$F$22+((Params!$J$20-Params!$F$22)/(Params!$J$33-Params!$F$33))*($B538-Params!$F$33),$C538&lt;Params!$E$17+((Params!$H$13-Params!$E$17)/(Params!$H$33-Params!$E$33))*($B538-Params!$E$33),$C538&lt;Params!$H$13+((Params!$J$20-Params!$H$13)/(Params!$J$33-Params!$H$33))*($B538-Params!$H$33)),$K$2,"")</f>
        <v/>
      </c>
      <c r="L538" s="1" t="str">
        <f>IF(AND($C538&gt;=Params!$H$13+((Params!$J$20-Params!$H$13)/(Params!$J$33-Params!$H$33))*($B538-Params!$H$33),$C538&gt;=Params!$J$20+((Params!$N$18-Params!$J$20)/(Params!$N$33-Params!$J$33))*($B538-Params!$J$33),$C538&lt;Params!$H$13+((Params!$K$9-Params!$H$13)/(Params!$K$33-Params!$H$33))*($B538-Params!$H$33),$C538&lt;Params!$K$9+((Params!$N$18-Params!$K$9)/(Params!$N$33-Params!$K$33))*($B538-Params!$K$33)),$L$2,"")</f>
        <v/>
      </c>
      <c r="M538" s="2" t="str">
        <f>IF(AND($C538&gt;=Params!$K$9+((Params!$N$18-Params!$K$9)/(Params!$N$33-Params!$K$33))*($B538-Params!$K$33),$C538&gt;=Params!$N$18+((Params!$Q$16-Params!$N$18)/(Params!$Q$33-Params!$N568))*($B538-Params!$Q$33),$C538&lt;Params!$K$9+((Params!$L$5-Params!$K$9)/(Params!$L$33-Params!$K$33))*($B538-Params!$K$33),$C538&lt;Params!$L$5+((Params!$Q$4-Params!$L$5)/(Params!$Q$33-Params!$L$33))*($B538-Params!$L$33),$B538&lt;Params!$Q$33),$M$2,"")</f>
        <v/>
      </c>
      <c r="N538" s="3" t="str">
        <f>IF(OR(AND($C538&gt;=Params!$A$26,$B538&gt;=Params!$A$33,$B538&lt;Params!$C$33,$C538&lt;Params!$A$18+((Params!$C$13-Params!$A$18)/(Params!$C$33-Params!$A$33))*($B538-Params!$A$33)),AND($B538&gt;=Params!$C$33,$C538&gt;Params!$C$22+((Params!$E$17-Params!$C$22)/(Params!$E$33-Params!$C$33))*($B538-Params!$C$33),$C538&lt;Params!$C$13+((Params!$E$17-Params!$C$13)/(Params!$E$33-Params!$C$33))*($B538-Params!$C$33))),$N$2,"")</f>
        <v/>
      </c>
      <c r="O538" s="1" t="str">
        <f>IF(AND($C538&gt;=Params!$C$13+((Params!$E$17-Params!$C$13)/(Params!$E$33-Params!$C$33))*($B538-Params!$C$33),$C538&gt;=Params!$E$17+((Params!$H$13-Params!$E$17)/(Params!$H$33-Params!$E$33))*($B538-Params!$E$33),$C538&lt;Params!$C$13+((Params!$D$9-Params!$C$13)/(Params!$D$33-Params!$C$33))*($B538-Params!$C$33),$C538&lt;Params!$D$9+((Params!$H$13-Params!$D$9)/(Params!$H$33-Params!$D$33))*($B538-Params!$D$33)),$O$2,"")</f>
        <v/>
      </c>
      <c r="P538" s="1" t="str">
        <f>IF(AND($C538&gt;=Params!$D$9+((Params!$H$13-Params!$D$9)/(Params!$H$33-Params!$D$33))*($B538-Params!$D$33),$C538&gt;=Params!$H$13+((Params!$K$9-Params!$H$13)/(Params!$K$33-Params!$H$33))*($B538-Params!$H$33),$C538&lt;Params!$D$9+((Params!$G$4-Params!$D$9)/(Params!$G$33-Params!$D$33))*($B538-Params!$D$33),$C538&lt;Params!$G$4+((Params!$K$9-Params!$G$4)/(Params!$K$33-Params!$G$33))*($B538-Params!$G$33)),$P$2,"")</f>
        <v/>
      </c>
      <c r="Q538" s="1" t="str">
        <f>IF(AND($C538&gt;=Params!$G$4+((Params!$K$9-Params!$G$4)/(Params!$K$33-Params!$G$33))*($B538-Params!$G$33),$C538&gt;Params!$K$9+((Params!$L$5-Params!$K$9)/(Params!$L$33-Params!$K$33))*($B538-Params!$K$33),$C538&lt;Params!$G$4+((Params!$L$5-Params!$G$4)/(Params!$L$33-Params!$G$33))*($B538-Params!$G$33)),$Q$2,"")</f>
        <v/>
      </c>
      <c r="R538" s="2" t="str">
        <f>IF(AND(OR($B538&lt;Params!$A$33,AND($B538&gt;=Params!$A$33,$B538&lt;Params!$C$33,$C538&gt;=Params!$A$18+((Params!$C$13-Params!$A$18)/(Params!$C$33-Params!$A$33))*($B538-Params!$A$33)),AND($B538&gt;=Params!$C$33,$B538&lt;Params!$D$33,$C538&gt;=Params!$C$13+((Params!$D$9-Params!$C$13)/(Params!$D$33-Params!$C$33))*($B538-Params!$C$33)),AND($B538&gt;=Params!$D$33,$C538&gt;=Params!$D$9+((Params!$G$4-Params!$D$9)/(Params!$G$33-Params!$D$33))*($B538-Params!$D$33))),$C538&lt;Params!$G$4,$B538&gt;0,$C538&gt;0),$R$2,"")</f>
        <v/>
      </c>
      <c r="S538" s="18" t="str">
        <f t="shared" si="8"/>
        <v/>
      </c>
      <c r="T538" s="14" t="str">
        <f>IF(AND($S538&lt;&gt;$J$2,$S538&lt;&gt;$K$2,$S538&lt;&gt;$L$2),"",
IF($S538=$J$2,IF(Data!$C538&gt;=Data!$D538+2,"Hawaiite","Potassic Trachybasalt"),
IF($S538=$K$2,IF(Data!$C538&gt;=Data!$D538+2,"Mugearite","Shoshonite"),
IF($S538=$L$2,(IF(Data!$C538&gt;=Data!$D538+2,"Benmoreite","Latite")),""))))</f>
        <v/>
      </c>
    </row>
    <row r="539" spans="1:20" x14ac:dyDescent="0.2">
      <c r="A539" s="16" t="str">
        <f>Data!$A539</f>
        <v>synthetic phonolitic glass with various Na/(Na+K), close to the white pumice of the eruption of Mt Vesuvius</v>
      </c>
      <c r="B539" s="27">
        <f>Data!$B539</f>
        <v>55.315060180034386</v>
      </c>
      <c r="C539" s="28">
        <f>Data!$C539+Data!$D539</f>
        <v>14.46343683624962</v>
      </c>
      <c r="D539" s="1" t="str">
        <f>IF(AND(AND($B539&gt;=Params!$A$33,$B539&lt;Params!$C$33),AND($C539&gt;=Params!$A$32,$C539&lt;Params!$A$26)),$D$2,"")</f>
        <v/>
      </c>
      <c r="E539" s="1" t="str">
        <f>IF(AND(AND($B539&gt;=Params!$C$33,$B539&lt;Params!$F$33),AND($C539&gt;=Params!$C$32,$C539&lt;Params!$C$22)),$E$2,"")</f>
        <v/>
      </c>
      <c r="F539" s="4" t="str">
        <f>IF(AND($B539&gt;=Params!$F$33,$B539&lt;Params!$J$33,$C539&lt;Params!$F$22+((Params!$J$20-Params!$F$22)/(Params!$J$33-Params!$F$33))*($B539-Params!$F$33)),$F$2,"")</f>
        <v/>
      </c>
      <c r="G539" s="4" t="str">
        <f>IF(AND($B539&gt;=Params!$J$33,$B539&lt;Params!$N$33,$C539&lt;Params!$J$20+((Params!$N$18-Params!$J$20)/(Params!$N$33-Params!$J$33))*($B539-Params!$J$33)),$G$2,"")</f>
        <v/>
      </c>
      <c r="H539" s="4" t="str">
        <f>IF(AND($B539&gt;=Params!$N$33,$C539&lt;Params!$N$18+((Params!$Q$16-Params!$N$18)/(Params!$Q$33-Params!$N$33))*($B539-Params!$N$33),C$3&lt;Params!$Q$16+((Params!$S$32-Params!$Q$16)/(Params!$S$33-Params!$Q$33))*($B539-Params!$Q$33)),$H$2,"")</f>
        <v/>
      </c>
      <c r="I539" s="12" t="str">
        <f>IF(AND($B539&gt;=Params!$Q$33,$C539&gt;=Params!$Q$16+((Params!$S$32-Params!$Q$16)/(Params!$S$33-Params!$Q$33))*($B539-Params!$Q$33)),$I$2,"")</f>
        <v/>
      </c>
      <c r="J539" s="1" t="str">
        <f>IF(AND($C539&gt;=Params!$C$22,$C539&lt;Params!$C$22+((Params!$E$17-Params!$C$22)/(Params!$E$33-Params!$C$33))*($B539-Params!$C$33),$C539&lt;Params!$E$17+((Params!$F$22-Params!$E$17)/(Params!$F$33-Params!$E$33))*($B539-Params!$E$33)),$J$2,"")</f>
        <v/>
      </c>
      <c r="K539" s="1" t="str">
        <f>IF(AND($C539&gt;=Params!$E$17+((Params!$F$22-Params!$E$17)/(Params!$F$33-Params!$E$33))*($B539-Params!$E$33),$C539&gt;=Params!$F$22+((Params!$J$20-Params!$F$22)/(Params!$J$33-Params!$F$33))*($B539-Params!$F$33),$C539&lt;Params!$E$17+((Params!$H$13-Params!$E$17)/(Params!$H$33-Params!$E$33))*($B539-Params!$E$33),$C539&lt;Params!$H$13+((Params!$J$20-Params!$H$13)/(Params!$J$33-Params!$H$33))*($B539-Params!$H$33)),$K$2,"")</f>
        <v/>
      </c>
      <c r="L539" s="1" t="str">
        <f>IF(AND($C539&gt;=Params!$H$13+((Params!$J$20-Params!$H$13)/(Params!$J$33-Params!$H$33))*($B539-Params!$H$33),$C539&gt;=Params!$J$20+((Params!$N$18-Params!$J$20)/(Params!$N$33-Params!$J$33))*($B539-Params!$J$33),$C539&lt;Params!$H$13+((Params!$K$9-Params!$H$13)/(Params!$K$33-Params!$H$33))*($B539-Params!$H$33),$C539&lt;Params!$K$9+((Params!$N$18-Params!$K$9)/(Params!$N$33-Params!$K$33))*($B539-Params!$K$33)),$L$2,"")</f>
        <v/>
      </c>
      <c r="M539" s="2" t="str">
        <f>IF(AND($C539&gt;=Params!$K$9+((Params!$N$18-Params!$K$9)/(Params!$N$33-Params!$K$33))*($B539-Params!$K$33),$C539&gt;=Params!$N$18+((Params!$Q$16-Params!$N$18)/(Params!$Q$33-Params!$N569))*($B539-Params!$Q$33),$C539&lt;Params!$K$9+((Params!$L$5-Params!$K$9)/(Params!$L$33-Params!$K$33))*($B539-Params!$K$33),$C539&lt;Params!$L$5+((Params!$Q$4-Params!$L$5)/(Params!$Q$33-Params!$L$33))*($B539-Params!$L$33),$B539&lt;Params!$Q$33),$M$2,"")</f>
        <v/>
      </c>
      <c r="N539" s="3" t="str">
        <f>IF(OR(AND($C539&gt;=Params!$A$26,$B539&gt;=Params!$A$33,$B539&lt;Params!$C$33,$C539&lt;Params!$A$18+((Params!$C$13-Params!$A$18)/(Params!$C$33-Params!$A$33))*($B539-Params!$A$33)),AND($B539&gt;=Params!$C$33,$C539&gt;Params!$C$22+((Params!$E$17-Params!$C$22)/(Params!$E$33-Params!$C$33))*($B539-Params!$C$33),$C539&lt;Params!$C$13+((Params!$E$17-Params!$C$13)/(Params!$E$33-Params!$C$33))*($B539-Params!$C$33))),$N$2,"")</f>
        <v/>
      </c>
      <c r="O539" s="1" t="str">
        <f>IF(AND($C539&gt;=Params!$C$13+((Params!$E$17-Params!$C$13)/(Params!$E$33-Params!$C$33))*($B539-Params!$C$33),$C539&gt;=Params!$E$17+((Params!$H$13-Params!$E$17)/(Params!$H$33-Params!$E$33))*($B539-Params!$E$33),$C539&lt;Params!$C$13+((Params!$D$9-Params!$C$13)/(Params!$D$33-Params!$C$33))*($B539-Params!$C$33),$C539&lt;Params!$D$9+((Params!$H$13-Params!$D$9)/(Params!$H$33-Params!$D$33))*($B539-Params!$D$33)),$O$2,"")</f>
        <v/>
      </c>
      <c r="P539" s="1" t="str">
        <f>IF(AND($C539&gt;=Params!$D$9+((Params!$H$13-Params!$D$9)/(Params!$H$33-Params!$D$33))*($B539-Params!$D$33),$C539&gt;=Params!$H$13+((Params!$K$9-Params!$H$13)/(Params!$K$33-Params!$H$33))*($B539-Params!$H$33),$C539&lt;Params!$D$9+((Params!$G$4-Params!$D$9)/(Params!$G$33-Params!$D$33))*($B539-Params!$D$33),$C539&lt;Params!$G$4+((Params!$K$9-Params!$G$4)/(Params!$K$33-Params!$G$33))*($B539-Params!$G$33)),$P$2,"")</f>
        <v/>
      </c>
      <c r="Q539" s="1" t="str">
        <f>IF(AND($C539&gt;=Params!$G$4+((Params!$K$9-Params!$G$4)/(Params!$K$33-Params!$G$33))*($B539-Params!$G$33),$C539&gt;Params!$K$9+((Params!$L$5-Params!$K$9)/(Params!$L$33-Params!$K$33))*($B539-Params!$K$33),$C539&lt;Params!$G$4+((Params!$L$5-Params!$G$4)/(Params!$L$33-Params!$G$33))*($B539-Params!$G$33)),$Q$2,"")</f>
        <v/>
      </c>
      <c r="R539" s="2" t="str">
        <f>IF(AND(OR($B539&lt;Params!$A$33,AND($B539&gt;=Params!$A$33,$B539&lt;Params!$C$33,$C539&gt;=Params!$A$18+((Params!$C$13-Params!$A$18)/(Params!$C$33-Params!$A$33))*($B539-Params!$A$33)),AND($B539&gt;=Params!$C$33,$B539&lt;Params!$D$33,$C539&gt;=Params!$C$13+((Params!$D$9-Params!$C$13)/(Params!$D$33-Params!$C$33))*($B539-Params!$C$33)),AND($B539&gt;=Params!$D$33,$C539&gt;=Params!$D$9+((Params!$G$4-Params!$D$9)/(Params!$G$33-Params!$D$33))*($B539-Params!$D$33))),$C539&lt;Params!$G$4,$B539&gt;0,$C539&gt;0),$R$2,"")</f>
        <v/>
      </c>
      <c r="S539" s="18" t="str">
        <f t="shared" si="8"/>
        <v/>
      </c>
      <c r="T539" s="14" t="str">
        <f>IF(AND($S539&lt;&gt;$J$2,$S539&lt;&gt;$K$2,$S539&lt;&gt;$L$2),"",
IF($S539=$J$2,IF(Data!$C539&gt;=Data!$D539+2,"Hawaiite","Potassic Trachybasalt"),
IF($S539=$K$2,IF(Data!$C539&gt;=Data!$D539+2,"Mugearite","Shoshonite"),
IF($S539=$L$2,(IF(Data!$C539&gt;=Data!$D539+2,"Benmoreite","Latite")),""))))</f>
        <v/>
      </c>
    </row>
    <row r="540" spans="1:20" x14ac:dyDescent="0.2">
      <c r="A540" s="16" t="str">
        <f>Data!$A540</f>
        <v>Ab50An50</v>
      </c>
      <c r="B540" s="27">
        <f>Data!$B540</f>
        <v>55.321707757065546</v>
      </c>
      <c r="C540" s="28">
        <f>Data!$C540+Data!$D540</f>
        <v>5.762677891360994</v>
      </c>
      <c r="D540" s="1" t="str">
        <f>IF(AND(AND($B540&gt;=Params!$A$33,$B540&lt;Params!$C$33),AND($C540&gt;=Params!$A$32,$C540&lt;Params!$A$26)),$D$2,"")</f>
        <v/>
      </c>
      <c r="E540" s="1" t="str">
        <f>IF(AND(AND($B540&gt;=Params!$C$33,$B540&lt;Params!$F$33),AND($C540&gt;=Params!$C$32,$C540&lt;Params!$C$22)),$E$2,"")</f>
        <v/>
      </c>
      <c r="F540" s="4" t="str">
        <f>IF(AND($B540&gt;=Params!$F$33,$B540&lt;Params!$J$33,$C540&lt;Params!$F$22+((Params!$J$20-Params!$F$22)/(Params!$J$33-Params!$F$33))*($B540-Params!$F$33)),$F$2,"")</f>
        <v/>
      </c>
      <c r="G540" s="4" t="str">
        <f>IF(AND($B540&gt;=Params!$J$33,$B540&lt;Params!$N$33,$C540&lt;Params!$J$20+((Params!$N$18-Params!$J$20)/(Params!$N$33-Params!$J$33))*($B540-Params!$J$33)),$G$2,"")</f>
        <v/>
      </c>
      <c r="H540" s="4" t="str">
        <f>IF(AND($B540&gt;=Params!$N$33,$C540&lt;Params!$N$18+((Params!$Q$16-Params!$N$18)/(Params!$Q$33-Params!$N$33))*($B540-Params!$N$33),C$3&lt;Params!$Q$16+((Params!$S$32-Params!$Q$16)/(Params!$S$33-Params!$Q$33))*($B540-Params!$Q$33)),$H$2,"")</f>
        <v/>
      </c>
      <c r="I540" s="12" t="str">
        <f>IF(AND($B540&gt;=Params!$Q$33,$C540&gt;=Params!$Q$16+((Params!$S$32-Params!$Q$16)/(Params!$S$33-Params!$Q$33))*($B540-Params!$Q$33)),$I$2,"")</f>
        <v/>
      </c>
      <c r="J540" s="1" t="str">
        <f>IF(AND($C540&gt;=Params!$C$22,$C540&lt;Params!$C$22+((Params!$E$17-Params!$C$22)/(Params!$E$33-Params!$C$33))*($B540-Params!$C$33),$C540&lt;Params!$E$17+((Params!$F$22-Params!$E$17)/(Params!$F$33-Params!$E$33))*($B540-Params!$E$33)),$J$2,"")</f>
        <v/>
      </c>
      <c r="K540" s="1" t="str">
        <f>IF(AND($C540&gt;=Params!$E$17+((Params!$F$22-Params!$E$17)/(Params!$F$33-Params!$E$33))*($B540-Params!$E$33),$C540&gt;=Params!$F$22+((Params!$J$20-Params!$F$22)/(Params!$J$33-Params!$F$33))*($B540-Params!$F$33),$C540&lt;Params!$E$17+((Params!$H$13-Params!$E$17)/(Params!$H$33-Params!$E$33))*($B540-Params!$E$33),$C540&lt;Params!$H$13+((Params!$J$20-Params!$H$13)/(Params!$J$33-Params!$H$33))*($B540-Params!$H$33)),$K$2,"")</f>
        <v>Basaltic TrachyAndesite</v>
      </c>
      <c r="L540" s="1" t="str">
        <f>IF(AND($C540&gt;=Params!$H$13+((Params!$J$20-Params!$H$13)/(Params!$J$33-Params!$H$33))*($B540-Params!$H$33),$C540&gt;=Params!$J$20+((Params!$N$18-Params!$J$20)/(Params!$N$33-Params!$J$33))*($B540-Params!$J$33),$C540&lt;Params!$H$13+((Params!$K$9-Params!$H$13)/(Params!$K$33-Params!$H$33))*($B540-Params!$H$33),$C540&lt;Params!$K$9+((Params!$N$18-Params!$K$9)/(Params!$N$33-Params!$K$33))*($B540-Params!$K$33)),$L$2,"")</f>
        <v/>
      </c>
      <c r="M540" s="2" t="str">
        <f>IF(AND($C540&gt;=Params!$K$9+((Params!$N$18-Params!$K$9)/(Params!$N$33-Params!$K$33))*($B540-Params!$K$33),$C540&gt;=Params!$N$18+((Params!$Q$16-Params!$N$18)/(Params!$Q$33-Params!$N570))*($B540-Params!$Q$33),$C540&lt;Params!$K$9+((Params!$L$5-Params!$K$9)/(Params!$L$33-Params!$K$33))*($B540-Params!$K$33),$C540&lt;Params!$L$5+((Params!$Q$4-Params!$L$5)/(Params!$Q$33-Params!$L$33))*($B540-Params!$L$33),$B540&lt;Params!$Q$33),$M$2,"")</f>
        <v/>
      </c>
      <c r="N540" s="3" t="str">
        <f>IF(OR(AND($C540&gt;=Params!$A$26,$B540&gt;=Params!$A$33,$B540&lt;Params!$C$33,$C540&lt;Params!$A$18+((Params!$C$13-Params!$A$18)/(Params!$C$33-Params!$A$33))*($B540-Params!$A$33)),AND($B540&gt;=Params!$C$33,$C540&gt;Params!$C$22+((Params!$E$17-Params!$C$22)/(Params!$E$33-Params!$C$33))*($B540-Params!$C$33),$C540&lt;Params!$C$13+((Params!$E$17-Params!$C$13)/(Params!$E$33-Params!$C$33))*($B540-Params!$C$33))),$N$2,"")</f>
        <v/>
      </c>
      <c r="O540" s="1" t="str">
        <f>IF(AND($C540&gt;=Params!$C$13+((Params!$E$17-Params!$C$13)/(Params!$E$33-Params!$C$33))*($B540-Params!$C$33),$C540&gt;=Params!$E$17+((Params!$H$13-Params!$E$17)/(Params!$H$33-Params!$E$33))*($B540-Params!$E$33),$C540&lt;Params!$C$13+((Params!$D$9-Params!$C$13)/(Params!$D$33-Params!$C$33))*($B540-Params!$C$33),$C540&lt;Params!$D$9+((Params!$H$13-Params!$D$9)/(Params!$H$33-Params!$D$33))*($B540-Params!$D$33)),$O$2,"")</f>
        <v/>
      </c>
      <c r="P540" s="1" t="str">
        <f>IF(AND($C540&gt;=Params!$D$9+((Params!$H$13-Params!$D$9)/(Params!$H$33-Params!$D$33))*($B540-Params!$D$33),$C540&gt;=Params!$H$13+((Params!$K$9-Params!$H$13)/(Params!$K$33-Params!$H$33))*($B540-Params!$H$33),$C540&lt;Params!$D$9+((Params!$G$4-Params!$D$9)/(Params!$G$33-Params!$D$33))*($B540-Params!$D$33),$C540&lt;Params!$G$4+((Params!$K$9-Params!$G$4)/(Params!$K$33-Params!$G$33))*($B540-Params!$G$33)),$P$2,"")</f>
        <v/>
      </c>
      <c r="Q540" s="1" t="str">
        <f>IF(AND($C540&gt;=Params!$G$4+((Params!$K$9-Params!$G$4)/(Params!$K$33-Params!$G$33))*($B540-Params!$G$33),$C540&gt;Params!$K$9+((Params!$L$5-Params!$K$9)/(Params!$L$33-Params!$K$33))*($B540-Params!$K$33),$C540&lt;Params!$G$4+((Params!$L$5-Params!$G$4)/(Params!$L$33-Params!$G$33))*($B540-Params!$G$33)),$Q$2,"")</f>
        <v/>
      </c>
      <c r="R540" s="2" t="str">
        <f>IF(AND(OR($B540&lt;Params!$A$33,AND($B540&gt;=Params!$A$33,$B540&lt;Params!$C$33,$C540&gt;=Params!$A$18+((Params!$C$13-Params!$A$18)/(Params!$C$33-Params!$A$33))*($B540-Params!$A$33)),AND($B540&gt;=Params!$C$33,$B540&lt;Params!$D$33,$C540&gt;=Params!$C$13+((Params!$D$9-Params!$C$13)/(Params!$D$33-Params!$C$33))*($B540-Params!$C$33)),AND($B540&gt;=Params!$D$33,$C540&gt;=Params!$D$9+((Params!$G$4-Params!$D$9)/(Params!$G$33-Params!$D$33))*($B540-Params!$D$33))),$C540&lt;Params!$G$4,$B540&gt;0,$C540&gt;0),$R$2,"")</f>
        <v/>
      </c>
      <c r="S540" s="18" t="str">
        <f t="shared" si="8"/>
        <v>Basaltic TrachyAndesite</v>
      </c>
      <c r="T540" s="14" t="str">
        <f>IF(AND($S540&lt;&gt;$J$2,$S540&lt;&gt;$K$2,$S540&lt;&gt;$L$2),"",
IF($S540=$J$2,IF(Data!$C540&gt;=Data!$D540+2,"Hawaiite","Potassic Trachybasalt"),
IF($S540=$K$2,IF(Data!$C540&gt;=Data!$D540+2,"Mugearite","Shoshonite"),
IF($S540=$L$2,(IF(Data!$C540&gt;=Data!$D540+2,"Benmoreite","Latite")),""))))</f>
        <v>Mugearite</v>
      </c>
    </row>
    <row r="541" spans="1:20" x14ac:dyDescent="0.2">
      <c r="A541" s="16" t="str">
        <f>Data!$A541</f>
        <v>Ab50An50</v>
      </c>
      <c r="B541" s="27">
        <f>Data!$B541</f>
        <v>55.321707757065546</v>
      </c>
      <c r="C541" s="28">
        <f>Data!$C541+Data!$D541</f>
        <v>5.762677891360994</v>
      </c>
      <c r="D541" s="1" t="str">
        <f>IF(AND(AND($B541&gt;=Params!$A$33,$B541&lt;Params!$C$33),AND($C541&gt;=Params!$A$32,$C541&lt;Params!$A$26)),$D$2,"")</f>
        <v/>
      </c>
      <c r="E541" s="1" t="str">
        <f>IF(AND(AND($B541&gt;=Params!$C$33,$B541&lt;Params!$F$33),AND($C541&gt;=Params!$C$32,$C541&lt;Params!$C$22)),$E$2,"")</f>
        <v/>
      </c>
      <c r="F541" s="4" t="str">
        <f>IF(AND($B541&gt;=Params!$F$33,$B541&lt;Params!$J$33,$C541&lt;Params!$F$22+((Params!$J$20-Params!$F$22)/(Params!$J$33-Params!$F$33))*($B541-Params!$F$33)),$F$2,"")</f>
        <v/>
      </c>
      <c r="G541" s="4" t="str">
        <f>IF(AND($B541&gt;=Params!$J$33,$B541&lt;Params!$N$33,$C541&lt;Params!$J$20+((Params!$N$18-Params!$J$20)/(Params!$N$33-Params!$J$33))*($B541-Params!$J$33)),$G$2,"")</f>
        <v/>
      </c>
      <c r="H541" s="4" t="str">
        <f>IF(AND($B541&gt;=Params!$N$33,$C541&lt;Params!$N$18+((Params!$Q$16-Params!$N$18)/(Params!$Q$33-Params!$N$33))*($B541-Params!$N$33),C$3&lt;Params!$Q$16+((Params!$S$32-Params!$Q$16)/(Params!$S$33-Params!$Q$33))*($B541-Params!$Q$33)),$H$2,"")</f>
        <v/>
      </c>
      <c r="I541" s="12" t="str">
        <f>IF(AND($B541&gt;=Params!$Q$33,$C541&gt;=Params!$Q$16+((Params!$S$32-Params!$Q$16)/(Params!$S$33-Params!$Q$33))*($B541-Params!$Q$33)),$I$2,"")</f>
        <v/>
      </c>
      <c r="J541" s="1" t="str">
        <f>IF(AND($C541&gt;=Params!$C$22,$C541&lt;Params!$C$22+((Params!$E$17-Params!$C$22)/(Params!$E$33-Params!$C$33))*($B541-Params!$C$33),$C541&lt;Params!$E$17+((Params!$F$22-Params!$E$17)/(Params!$F$33-Params!$E$33))*($B541-Params!$E$33)),$J$2,"")</f>
        <v/>
      </c>
      <c r="K541" s="1" t="str">
        <f>IF(AND($C541&gt;=Params!$E$17+((Params!$F$22-Params!$E$17)/(Params!$F$33-Params!$E$33))*($B541-Params!$E$33),$C541&gt;=Params!$F$22+((Params!$J$20-Params!$F$22)/(Params!$J$33-Params!$F$33))*($B541-Params!$F$33),$C541&lt;Params!$E$17+((Params!$H$13-Params!$E$17)/(Params!$H$33-Params!$E$33))*($B541-Params!$E$33),$C541&lt;Params!$H$13+((Params!$J$20-Params!$H$13)/(Params!$J$33-Params!$H$33))*($B541-Params!$H$33)),$K$2,"")</f>
        <v>Basaltic TrachyAndesite</v>
      </c>
      <c r="L541" s="1" t="str">
        <f>IF(AND($C541&gt;=Params!$H$13+((Params!$J$20-Params!$H$13)/(Params!$J$33-Params!$H$33))*($B541-Params!$H$33),$C541&gt;=Params!$J$20+((Params!$N$18-Params!$J$20)/(Params!$N$33-Params!$J$33))*($B541-Params!$J$33),$C541&lt;Params!$H$13+((Params!$K$9-Params!$H$13)/(Params!$K$33-Params!$H$33))*($B541-Params!$H$33),$C541&lt;Params!$K$9+((Params!$N$18-Params!$K$9)/(Params!$N$33-Params!$K$33))*($B541-Params!$K$33)),$L$2,"")</f>
        <v/>
      </c>
      <c r="M541" s="2" t="str">
        <f>IF(AND($C541&gt;=Params!$K$9+((Params!$N$18-Params!$K$9)/(Params!$N$33-Params!$K$33))*($B541-Params!$K$33),$C541&gt;=Params!$N$18+((Params!$Q$16-Params!$N$18)/(Params!$Q$33-Params!$N571))*($B541-Params!$Q$33),$C541&lt;Params!$K$9+((Params!$L$5-Params!$K$9)/(Params!$L$33-Params!$K$33))*($B541-Params!$K$33),$C541&lt;Params!$L$5+((Params!$Q$4-Params!$L$5)/(Params!$Q$33-Params!$L$33))*($B541-Params!$L$33),$B541&lt;Params!$Q$33),$M$2,"")</f>
        <v/>
      </c>
      <c r="N541" s="3" t="str">
        <f>IF(OR(AND($C541&gt;=Params!$A$26,$B541&gt;=Params!$A$33,$B541&lt;Params!$C$33,$C541&lt;Params!$A$18+((Params!$C$13-Params!$A$18)/(Params!$C$33-Params!$A$33))*($B541-Params!$A$33)),AND($B541&gt;=Params!$C$33,$C541&gt;Params!$C$22+((Params!$E$17-Params!$C$22)/(Params!$E$33-Params!$C$33))*($B541-Params!$C$33),$C541&lt;Params!$C$13+((Params!$E$17-Params!$C$13)/(Params!$E$33-Params!$C$33))*($B541-Params!$C$33))),$N$2,"")</f>
        <v/>
      </c>
      <c r="O541" s="1" t="str">
        <f>IF(AND($C541&gt;=Params!$C$13+((Params!$E$17-Params!$C$13)/(Params!$E$33-Params!$C$33))*($B541-Params!$C$33),$C541&gt;=Params!$E$17+((Params!$H$13-Params!$E$17)/(Params!$H$33-Params!$E$33))*($B541-Params!$E$33),$C541&lt;Params!$C$13+((Params!$D$9-Params!$C$13)/(Params!$D$33-Params!$C$33))*($B541-Params!$C$33),$C541&lt;Params!$D$9+((Params!$H$13-Params!$D$9)/(Params!$H$33-Params!$D$33))*($B541-Params!$D$33)),$O$2,"")</f>
        <v/>
      </c>
      <c r="P541" s="1" t="str">
        <f>IF(AND($C541&gt;=Params!$D$9+((Params!$H$13-Params!$D$9)/(Params!$H$33-Params!$D$33))*($B541-Params!$D$33),$C541&gt;=Params!$H$13+((Params!$K$9-Params!$H$13)/(Params!$K$33-Params!$H$33))*($B541-Params!$H$33),$C541&lt;Params!$D$9+((Params!$G$4-Params!$D$9)/(Params!$G$33-Params!$D$33))*($B541-Params!$D$33),$C541&lt;Params!$G$4+((Params!$K$9-Params!$G$4)/(Params!$K$33-Params!$G$33))*($B541-Params!$G$33)),$P$2,"")</f>
        <v/>
      </c>
      <c r="Q541" s="1" t="str">
        <f>IF(AND($C541&gt;=Params!$G$4+((Params!$K$9-Params!$G$4)/(Params!$K$33-Params!$G$33))*($B541-Params!$G$33),$C541&gt;Params!$K$9+((Params!$L$5-Params!$K$9)/(Params!$L$33-Params!$K$33))*($B541-Params!$K$33),$C541&lt;Params!$G$4+((Params!$L$5-Params!$G$4)/(Params!$L$33-Params!$G$33))*($B541-Params!$G$33)),$Q$2,"")</f>
        <v/>
      </c>
      <c r="R541" s="2" t="str">
        <f>IF(AND(OR($B541&lt;Params!$A$33,AND($B541&gt;=Params!$A$33,$B541&lt;Params!$C$33,$C541&gt;=Params!$A$18+((Params!$C$13-Params!$A$18)/(Params!$C$33-Params!$A$33))*($B541-Params!$A$33)),AND($B541&gt;=Params!$C$33,$B541&lt;Params!$D$33,$C541&gt;=Params!$C$13+((Params!$D$9-Params!$C$13)/(Params!$D$33-Params!$C$33))*($B541-Params!$C$33)),AND($B541&gt;=Params!$D$33,$C541&gt;=Params!$D$9+((Params!$G$4-Params!$D$9)/(Params!$G$33-Params!$D$33))*($B541-Params!$D$33))),$C541&lt;Params!$G$4,$B541&gt;0,$C541&gt;0),$R$2,"")</f>
        <v/>
      </c>
      <c r="S541" s="18" t="str">
        <f t="shared" si="8"/>
        <v>Basaltic TrachyAndesite</v>
      </c>
      <c r="T541" s="14" t="str">
        <f>IF(AND($S541&lt;&gt;$J$2,$S541&lt;&gt;$K$2,$S541&lt;&gt;$L$2),"",
IF($S541=$J$2,IF(Data!$C541&gt;=Data!$D541+2,"Hawaiite","Potassic Trachybasalt"),
IF($S541=$K$2,IF(Data!$C541&gt;=Data!$D541+2,"Mugearite","Shoshonite"),
IF($S541=$L$2,(IF(Data!$C541&gt;=Data!$D541+2,"Benmoreite","Latite")),""))))</f>
        <v>Mugearite</v>
      </c>
    </row>
    <row r="542" spans="1:20" x14ac:dyDescent="0.2">
      <c r="A542" s="16" t="str">
        <f>Data!$A542</f>
        <v>synthetic phonolitic glass with various Na/(Na+K), close to the white pumice of the eruption of Mt Vesuvius</v>
      </c>
      <c r="B542" s="27">
        <f>Data!$B542</f>
        <v>55.37834127432771</v>
      </c>
      <c r="C542" s="28">
        <f>Data!$C542+Data!$D542</f>
        <v>14.414923685698135</v>
      </c>
      <c r="D542" s="1" t="str">
        <f>IF(AND(AND($B542&gt;=Params!$A$33,$B542&lt;Params!$C$33),AND($C542&gt;=Params!$A$32,$C542&lt;Params!$A$26)),$D$2,"")</f>
        <v/>
      </c>
      <c r="E542" s="1" t="str">
        <f>IF(AND(AND($B542&gt;=Params!$C$33,$B542&lt;Params!$F$33),AND($C542&gt;=Params!$C$32,$C542&lt;Params!$C$22)),$E$2,"")</f>
        <v/>
      </c>
      <c r="F542" s="4" t="str">
        <f>IF(AND($B542&gt;=Params!$F$33,$B542&lt;Params!$J$33,$C542&lt;Params!$F$22+((Params!$J$20-Params!$F$22)/(Params!$J$33-Params!$F$33))*($B542-Params!$F$33)),$F$2,"")</f>
        <v/>
      </c>
      <c r="G542" s="4" t="str">
        <f>IF(AND($B542&gt;=Params!$J$33,$B542&lt;Params!$N$33,$C542&lt;Params!$J$20+((Params!$N$18-Params!$J$20)/(Params!$N$33-Params!$J$33))*($B542-Params!$J$33)),$G$2,"")</f>
        <v/>
      </c>
      <c r="H542" s="4" t="str">
        <f>IF(AND($B542&gt;=Params!$N$33,$C542&lt;Params!$N$18+((Params!$Q$16-Params!$N$18)/(Params!$Q$33-Params!$N$33))*($B542-Params!$N$33),C$3&lt;Params!$Q$16+((Params!$S$32-Params!$Q$16)/(Params!$S$33-Params!$Q$33))*($B542-Params!$Q$33)),$H$2,"")</f>
        <v/>
      </c>
      <c r="I542" s="12" t="str">
        <f>IF(AND($B542&gt;=Params!$Q$33,$C542&gt;=Params!$Q$16+((Params!$S$32-Params!$Q$16)/(Params!$S$33-Params!$Q$33))*($B542-Params!$Q$33)),$I$2,"")</f>
        <v/>
      </c>
      <c r="J542" s="1" t="str">
        <f>IF(AND($C542&gt;=Params!$C$22,$C542&lt;Params!$C$22+((Params!$E$17-Params!$C$22)/(Params!$E$33-Params!$C$33))*($B542-Params!$C$33),$C542&lt;Params!$E$17+((Params!$F$22-Params!$E$17)/(Params!$F$33-Params!$E$33))*($B542-Params!$E$33)),$J$2,"")</f>
        <v/>
      </c>
      <c r="K542" s="1" t="str">
        <f>IF(AND($C542&gt;=Params!$E$17+((Params!$F$22-Params!$E$17)/(Params!$F$33-Params!$E$33))*($B542-Params!$E$33),$C542&gt;=Params!$F$22+((Params!$J$20-Params!$F$22)/(Params!$J$33-Params!$F$33))*($B542-Params!$F$33),$C542&lt;Params!$E$17+((Params!$H$13-Params!$E$17)/(Params!$H$33-Params!$E$33))*($B542-Params!$E$33),$C542&lt;Params!$H$13+((Params!$J$20-Params!$H$13)/(Params!$J$33-Params!$H$33))*($B542-Params!$H$33)),$K$2,"")</f>
        <v/>
      </c>
      <c r="L542" s="1" t="str">
        <f>IF(AND($C542&gt;=Params!$H$13+((Params!$J$20-Params!$H$13)/(Params!$J$33-Params!$H$33))*($B542-Params!$H$33),$C542&gt;=Params!$J$20+((Params!$N$18-Params!$J$20)/(Params!$N$33-Params!$J$33))*($B542-Params!$J$33),$C542&lt;Params!$H$13+((Params!$K$9-Params!$H$13)/(Params!$K$33-Params!$H$33))*($B542-Params!$H$33),$C542&lt;Params!$K$9+((Params!$N$18-Params!$K$9)/(Params!$N$33-Params!$K$33))*($B542-Params!$K$33)),$L$2,"")</f>
        <v/>
      </c>
      <c r="M542" s="2" t="str">
        <f>IF(AND($C542&gt;=Params!$K$9+((Params!$N$18-Params!$K$9)/(Params!$N$33-Params!$K$33))*($B542-Params!$K$33),$C542&gt;=Params!$N$18+((Params!$Q$16-Params!$N$18)/(Params!$Q$33-Params!$N572))*($B542-Params!$Q$33),$C542&lt;Params!$K$9+((Params!$L$5-Params!$K$9)/(Params!$L$33-Params!$K$33))*($B542-Params!$K$33),$C542&lt;Params!$L$5+((Params!$Q$4-Params!$L$5)/(Params!$Q$33-Params!$L$33))*($B542-Params!$L$33),$B542&lt;Params!$Q$33),$M$2,"")</f>
        <v/>
      </c>
      <c r="N542" s="3" t="str">
        <f>IF(OR(AND($C542&gt;=Params!$A$26,$B542&gt;=Params!$A$33,$B542&lt;Params!$C$33,$C542&lt;Params!$A$18+((Params!$C$13-Params!$A$18)/(Params!$C$33-Params!$A$33))*($B542-Params!$A$33)),AND($B542&gt;=Params!$C$33,$C542&gt;Params!$C$22+((Params!$E$17-Params!$C$22)/(Params!$E$33-Params!$C$33))*($B542-Params!$C$33),$C542&lt;Params!$C$13+((Params!$E$17-Params!$C$13)/(Params!$E$33-Params!$C$33))*($B542-Params!$C$33))),$N$2,"")</f>
        <v/>
      </c>
      <c r="O542" s="1" t="str">
        <f>IF(AND($C542&gt;=Params!$C$13+((Params!$E$17-Params!$C$13)/(Params!$E$33-Params!$C$33))*($B542-Params!$C$33),$C542&gt;=Params!$E$17+((Params!$H$13-Params!$E$17)/(Params!$H$33-Params!$E$33))*($B542-Params!$E$33),$C542&lt;Params!$C$13+((Params!$D$9-Params!$C$13)/(Params!$D$33-Params!$C$33))*($B542-Params!$C$33),$C542&lt;Params!$D$9+((Params!$H$13-Params!$D$9)/(Params!$H$33-Params!$D$33))*($B542-Params!$D$33)),$O$2,"")</f>
        <v/>
      </c>
      <c r="P542" s="1" t="str">
        <f>IF(AND($C542&gt;=Params!$D$9+((Params!$H$13-Params!$D$9)/(Params!$H$33-Params!$D$33))*($B542-Params!$D$33),$C542&gt;=Params!$H$13+((Params!$K$9-Params!$H$13)/(Params!$K$33-Params!$H$33))*($B542-Params!$H$33),$C542&lt;Params!$D$9+((Params!$G$4-Params!$D$9)/(Params!$G$33-Params!$D$33))*($B542-Params!$D$33),$C542&lt;Params!$G$4+((Params!$K$9-Params!$G$4)/(Params!$K$33-Params!$G$33))*($B542-Params!$G$33)),$P$2,"")</f>
        <v/>
      </c>
      <c r="Q542" s="1" t="str">
        <f>IF(AND($C542&gt;=Params!$G$4+((Params!$K$9-Params!$G$4)/(Params!$K$33-Params!$G$33))*($B542-Params!$G$33),$C542&gt;Params!$K$9+((Params!$L$5-Params!$K$9)/(Params!$L$33-Params!$K$33))*($B542-Params!$K$33),$C542&lt;Params!$G$4+((Params!$L$5-Params!$G$4)/(Params!$L$33-Params!$G$33))*($B542-Params!$G$33)),$Q$2,"")</f>
        <v/>
      </c>
      <c r="R542" s="2" t="str">
        <f>IF(AND(OR($B542&lt;Params!$A$33,AND($B542&gt;=Params!$A$33,$B542&lt;Params!$C$33,$C542&gt;=Params!$A$18+((Params!$C$13-Params!$A$18)/(Params!$C$33-Params!$A$33))*($B542-Params!$A$33)),AND($B542&gt;=Params!$C$33,$B542&lt;Params!$D$33,$C542&gt;=Params!$C$13+((Params!$D$9-Params!$C$13)/(Params!$D$33-Params!$C$33))*($B542-Params!$C$33)),AND($B542&gt;=Params!$D$33,$C542&gt;=Params!$D$9+((Params!$G$4-Params!$D$9)/(Params!$G$33-Params!$D$33))*($B542-Params!$D$33))),$C542&lt;Params!$G$4,$B542&gt;0,$C542&gt;0),$R$2,"")</f>
        <v/>
      </c>
      <c r="S542" s="18" t="str">
        <f t="shared" si="8"/>
        <v/>
      </c>
      <c r="T542" s="14" t="str">
        <f>IF(AND($S542&lt;&gt;$J$2,$S542&lt;&gt;$K$2,$S542&lt;&gt;$L$2),"",
IF($S542=$J$2,IF(Data!$C542&gt;=Data!$D542+2,"Hawaiite","Potassic Trachybasalt"),
IF($S542=$K$2,IF(Data!$C542&gt;=Data!$D542+2,"Mugearite","Shoshonite"),
IF($S542=$L$2,(IF(Data!$C542&gt;=Data!$D542+2,"Benmoreite","Latite")),""))))</f>
        <v/>
      </c>
    </row>
    <row r="543" spans="1:20" x14ac:dyDescent="0.2">
      <c r="A543" s="16" t="str">
        <f>Data!$A543</f>
        <v>synthetic phonolitic glass with various Na/(Na+K), close to the white pumice of the eruption of Mt Vesuvius</v>
      </c>
      <c r="B543" s="27">
        <f>Data!$B543</f>
        <v>55.37834127432771</v>
      </c>
      <c r="C543" s="28">
        <f>Data!$C543+Data!$D543</f>
        <v>14.414923685698135</v>
      </c>
      <c r="D543" s="1" t="str">
        <f>IF(AND(AND($B543&gt;=Params!$A$33,$B543&lt;Params!$C$33),AND($C543&gt;=Params!$A$32,$C543&lt;Params!$A$26)),$D$2,"")</f>
        <v/>
      </c>
      <c r="E543" s="1" t="str">
        <f>IF(AND(AND($B543&gt;=Params!$C$33,$B543&lt;Params!$F$33),AND($C543&gt;=Params!$C$32,$C543&lt;Params!$C$22)),$E$2,"")</f>
        <v/>
      </c>
      <c r="F543" s="4" t="str">
        <f>IF(AND($B543&gt;=Params!$F$33,$B543&lt;Params!$J$33,$C543&lt;Params!$F$22+((Params!$J$20-Params!$F$22)/(Params!$J$33-Params!$F$33))*($B543-Params!$F$33)),$F$2,"")</f>
        <v/>
      </c>
      <c r="G543" s="4" t="str">
        <f>IF(AND($B543&gt;=Params!$J$33,$B543&lt;Params!$N$33,$C543&lt;Params!$J$20+((Params!$N$18-Params!$J$20)/(Params!$N$33-Params!$J$33))*($B543-Params!$J$33)),$G$2,"")</f>
        <v/>
      </c>
      <c r="H543" s="4" t="str">
        <f>IF(AND($B543&gt;=Params!$N$33,$C543&lt;Params!$N$18+((Params!$Q$16-Params!$N$18)/(Params!$Q$33-Params!$N$33))*($B543-Params!$N$33),C$3&lt;Params!$Q$16+((Params!$S$32-Params!$Q$16)/(Params!$S$33-Params!$Q$33))*($B543-Params!$Q$33)),$H$2,"")</f>
        <v/>
      </c>
      <c r="I543" s="12" t="str">
        <f>IF(AND($B543&gt;=Params!$Q$33,$C543&gt;=Params!$Q$16+((Params!$S$32-Params!$Q$16)/(Params!$S$33-Params!$Q$33))*($B543-Params!$Q$33)),$I$2,"")</f>
        <v/>
      </c>
      <c r="J543" s="1" t="str">
        <f>IF(AND($C543&gt;=Params!$C$22,$C543&lt;Params!$C$22+((Params!$E$17-Params!$C$22)/(Params!$E$33-Params!$C$33))*($B543-Params!$C$33),$C543&lt;Params!$E$17+((Params!$F$22-Params!$E$17)/(Params!$F$33-Params!$E$33))*($B543-Params!$E$33)),$J$2,"")</f>
        <v/>
      </c>
      <c r="K543" s="1" t="str">
        <f>IF(AND($C543&gt;=Params!$E$17+((Params!$F$22-Params!$E$17)/(Params!$F$33-Params!$E$33))*($B543-Params!$E$33),$C543&gt;=Params!$F$22+((Params!$J$20-Params!$F$22)/(Params!$J$33-Params!$F$33))*($B543-Params!$F$33),$C543&lt;Params!$E$17+((Params!$H$13-Params!$E$17)/(Params!$H$33-Params!$E$33))*($B543-Params!$E$33),$C543&lt;Params!$H$13+((Params!$J$20-Params!$H$13)/(Params!$J$33-Params!$H$33))*($B543-Params!$H$33)),$K$2,"")</f>
        <v/>
      </c>
      <c r="L543" s="1" t="str">
        <f>IF(AND($C543&gt;=Params!$H$13+((Params!$J$20-Params!$H$13)/(Params!$J$33-Params!$H$33))*($B543-Params!$H$33),$C543&gt;=Params!$J$20+((Params!$N$18-Params!$J$20)/(Params!$N$33-Params!$J$33))*($B543-Params!$J$33),$C543&lt;Params!$H$13+((Params!$K$9-Params!$H$13)/(Params!$K$33-Params!$H$33))*($B543-Params!$H$33),$C543&lt;Params!$K$9+((Params!$N$18-Params!$K$9)/(Params!$N$33-Params!$K$33))*($B543-Params!$K$33)),$L$2,"")</f>
        <v/>
      </c>
      <c r="M543" s="2" t="str">
        <f>IF(AND($C543&gt;=Params!$K$9+((Params!$N$18-Params!$K$9)/(Params!$N$33-Params!$K$33))*($B543-Params!$K$33),$C543&gt;=Params!$N$18+((Params!$Q$16-Params!$N$18)/(Params!$Q$33-Params!$N573))*($B543-Params!$Q$33),$C543&lt;Params!$K$9+((Params!$L$5-Params!$K$9)/(Params!$L$33-Params!$K$33))*($B543-Params!$K$33),$C543&lt;Params!$L$5+((Params!$Q$4-Params!$L$5)/(Params!$Q$33-Params!$L$33))*($B543-Params!$L$33),$B543&lt;Params!$Q$33),$M$2,"")</f>
        <v/>
      </c>
      <c r="N543" s="3" t="str">
        <f>IF(OR(AND($C543&gt;=Params!$A$26,$B543&gt;=Params!$A$33,$B543&lt;Params!$C$33,$C543&lt;Params!$A$18+((Params!$C$13-Params!$A$18)/(Params!$C$33-Params!$A$33))*($B543-Params!$A$33)),AND($B543&gt;=Params!$C$33,$C543&gt;Params!$C$22+((Params!$E$17-Params!$C$22)/(Params!$E$33-Params!$C$33))*($B543-Params!$C$33),$C543&lt;Params!$C$13+((Params!$E$17-Params!$C$13)/(Params!$E$33-Params!$C$33))*($B543-Params!$C$33))),$N$2,"")</f>
        <v/>
      </c>
      <c r="O543" s="1" t="str">
        <f>IF(AND($C543&gt;=Params!$C$13+((Params!$E$17-Params!$C$13)/(Params!$E$33-Params!$C$33))*($B543-Params!$C$33),$C543&gt;=Params!$E$17+((Params!$H$13-Params!$E$17)/(Params!$H$33-Params!$E$33))*($B543-Params!$E$33),$C543&lt;Params!$C$13+((Params!$D$9-Params!$C$13)/(Params!$D$33-Params!$C$33))*($B543-Params!$C$33),$C543&lt;Params!$D$9+((Params!$H$13-Params!$D$9)/(Params!$H$33-Params!$D$33))*($B543-Params!$D$33)),$O$2,"")</f>
        <v/>
      </c>
      <c r="P543" s="1" t="str">
        <f>IF(AND($C543&gt;=Params!$D$9+((Params!$H$13-Params!$D$9)/(Params!$H$33-Params!$D$33))*($B543-Params!$D$33),$C543&gt;=Params!$H$13+((Params!$K$9-Params!$H$13)/(Params!$K$33-Params!$H$33))*($B543-Params!$H$33),$C543&lt;Params!$D$9+((Params!$G$4-Params!$D$9)/(Params!$G$33-Params!$D$33))*($B543-Params!$D$33),$C543&lt;Params!$G$4+((Params!$K$9-Params!$G$4)/(Params!$K$33-Params!$G$33))*($B543-Params!$G$33)),$P$2,"")</f>
        <v/>
      </c>
      <c r="Q543" s="1" t="str">
        <f>IF(AND($C543&gt;=Params!$G$4+((Params!$K$9-Params!$G$4)/(Params!$K$33-Params!$G$33))*($B543-Params!$G$33),$C543&gt;Params!$K$9+((Params!$L$5-Params!$K$9)/(Params!$L$33-Params!$K$33))*($B543-Params!$K$33),$C543&lt;Params!$G$4+((Params!$L$5-Params!$G$4)/(Params!$L$33-Params!$G$33))*($B543-Params!$G$33)),$Q$2,"")</f>
        <v/>
      </c>
      <c r="R543" s="2" t="str">
        <f>IF(AND(OR($B543&lt;Params!$A$33,AND($B543&gt;=Params!$A$33,$B543&lt;Params!$C$33,$C543&gt;=Params!$A$18+((Params!$C$13-Params!$A$18)/(Params!$C$33-Params!$A$33))*($B543-Params!$A$33)),AND($B543&gt;=Params!$C$33,$B543&lt;Params!$D$33,$C543&gt;=Params!$C$13+((Params!$D$9-Params!$C$13)/(Params!$D$33-Params!$C$33))*($B543-Params!$C$33)),AND($B543&gt;=Params!$D$33,$C543&gt;=Params!$D$9+((Params!$G$4-Params!$D$9)/(Params!$G$33-Params!$D$33))*($B543-Params!$D$33))),$C543&lt;Params!$G$4,$B543&gt;0,$C543&gt;0),$R$2,"")</f>
        <v/>
      </c>
      <c r="S543" s="18" t="str">
        <f t="shared" si="8"/>
        <v/>
      </c>
      <c r="T543" s="14" t="str">
        <f>IF(AND($S543&lt;&gt;$J$2,$S543&lt;&gt;$K$2,$S543&lt;&gt;$L$2),"",
IF($S543=$J$2,IF(Data!$C543&gt;=Data!$D543+2,"Hawaiite","Potassic Trachybasalt"),
IF($S543=$K$2,IF(Data!$C543&gt;=Data!$D543+2,"Mugearite","Shoshonite"),
IF($S543=$L$2,(IF(Data!$C543&gt;=Data!$D543+2,"Benmoreite","Latite")),""))))</f>
        <v/>
      </c>
    </row>
    <row r="544" spans="1:20" x14ac:dyDescent="0.2">
      <c r="A544" s="16" t="str">
        <f>Data!$A544</f>
        <v>synthetic phonolitic glass with various Na/(Na+K), close to the white pumice of the eruption of Mt Vesuvius</v>
      </c>
      <c r="B544" s="27">
        <f>Data!$B544</f>
        <v>55.37834127432771</v>
      </c>
      <c r="C544" s="28">
        <f>Data!$C544+Data!$D544</f>
        <v>14.414923685698135</v>
      </c>
      <c r="D544" s="1" t="str">
        <f>IF(AND(AND($B544&gt;=Params!$A$33,$B544&lt;Params!$C$33),AND($C544&gt;=Params!$A$32,$C544&lt;Params!$A$26)),$D$2,"")</f>
        <v/>
      </c>
      <c r="E544" s="1" t="str">
        <f>IF(AND(AND($B544&gt;=Params!$C$33,$B544&lt;Params!$F$33),AND($C544&gt;=Params!$C$32,$C544&lt;Params!$C$22)),$E$2,"")</f>
        <v/>
      </c>
      <c r="F544" s="4" t="str">
        <f>IF(AND($B544&gt;=Params!$F$33,$B544&lt;Params!$J$33,$C544&lt;Params!$F$22+((Params!$J$20-Params!$F$22)/(Params!$J$33-Params!$F$33))*($B544-Params!$F$33)),$F$2,"")</f>
        <v/>
      </c>
      <c r="G544" s="4" t="str">
        <f>IF(AND($B544&gt;=Params!$J$33,$B544&lt;Params!$N$33,$C544&lt;Params!$J$20+((Params!$N$18-Params!$J$20)/(Params!$N$33-Params!$J$33))*($B544-Params!$J$33)),$G$2,"")</f>
        <v/>
      </c>
      <c r="H544" s="4" t="str">
        <f>IF(AND($B544&gt;=Params!$N$33,$C544&lt;Params!$N$18+((Params!$Q$16-Params!$N$18)/(Params!$Q$33-Params!$N$33))*($B544-Params!$N$33),C$3&lt;Params!$Q$16+((Params!$S$32-Params!$Q$16)/(Params!$S$33-Params!$Q$33))*($B544-Params!$Q$33)),$H$2,"")</f>
        <v/>
      </c>
      <c r="I544" s="12" t="str">
        <f>IF(AND($B544&gt;=Params!$Q$33,$C544&gt;=Params!$Q$16+((Params!$S$32-Params!$Q$16)/(Params!$S$33-Params!$Q$33))*($B544-Params!$Q$33)),$I$2,"")</f>
        <v/>
      </c>
      <c r="J544" s="1" t="str">
        <f>IF(AND($C544&gt;=Params!$C$22,$C544&lt;Params!$C$22+((Params!$E$17-Params!$C$22)/(Params!$E$33-Params!$C$33))*($B544-Params!$C$33),$C544&lt;Params!$E$17+((Params!$F$22-Params!$E$17)/(Params!$F$33-Params!$E$33))*($B544-Params!$E$33)),$J$2,"")</f>
        <v/>
      </c>
      <c r="K544" s="1" t="str">
        <f>IF(AND($C544&gt;=Params!$E$17+((Params!$F$22-Params!$E$17)/(Params!$F$33-Params!$E$33))*($B544-Params!$E$33),$C544&gt;=Params!$F$22+((Params!$J$20-Params!$F$22)/(Params!$J$33-Params!$F$33))*($B544-Params!$F$33),$C544&lt;Params!$E$17+((Params!$H$13-Params!$E$17)/(Params!$H$33-Params!$E$33))*($B544-Params!$E$33),$C544&lt;Params!$H$13+((Params!$J$20-Params!$H$13)/(Params!$J$33-Params!$H$33))*($B544-Params!$H$33)),$K$2,"")</f>
        <v/>
      </c>
      <c r="L544" s="1" t="str">
        <f>IF(AND($C544&gt;=Params!$H$13+((Params!$J$20-Params!$H$13)/(Params!$J$33-Params!$H$33))*($B544-Params!$H$33),$C544&gt;=Params!$J$20+((Params!$N$18-Params!$J$20)/(Params!$N$33-Params!$J$33))*($B544-Params!$J$33),$C544&lt;Params!$H$13+((Params!$K$9-Params!$H$13)/(Params!$K$33-Params!$H$33))*($B544-Params!$H$33),$C544&lt;Params!$K$9+((Params!$N$18-Params!$K$9)/(Params!$N$33-Params!$K$33))*($B544-Params!$K$33)),$L$2,"")</f>
        <v/>
      </c>
      <c r="M544" s="2" t="str">
        <f>IF(AND($C544&gt;=Params!$K$9+((Params!$N$18-Params!$K$9)/(Params!$N$33-Params!$K$33))*($B544-Params!$K$33),$C544&gt;=Params!$N$18+((Params!$Q$16-Params!$N$18)/(Params!$Q$33-Params!$N574))*($B544-Params!$Q$33),$C544&lt;Params!$K$9+((Params!$L$5-Params!$K$9)/(Params!$L$33-Params!$K$33))*($B544-Params!$K$33),$C544&lt;Params!$L$5+((Params!$Q$4-Params!$L$5)/(Params!$Q$33-Params!$L$33))*($B544-Params!$L$33),$B544&lt;Params!$Q$33),$M$2,"")</f>
        <v/>
      </c>
      <c r="N544" s="3" t="str">
        <f>IF(OR(AND($C544&gt;=Params!$A$26,$B544&gt;=Params!$A$33,$B544&lt;Params!$C$33,$C544&lt;Params!$A$18+((Params!$C$13-Params!$A$18)/(Params!$C$33-Params!$A$33))*($B544-Params!$A$33)),AND($B544&gt;=Params!$C$33,$C544&gt;Params!$C$22+((Params!$E$17-Params!$C$22)/(Params!$E$33-Params!$C$33))*($B544-Params!$C$33),$C544&lt;Params!$C$13+((Params!$E$17-Params!$C$13)/(Params!$E$33-Params!$C$33))*($B544-Params!$C$33))),$N$2,"")</f>
        <v/>
      </c>
      <c r="O544" s="1" t="str">
        <f>IF(AND($C544&gt;=Params!$C$13+((Params!$E$17-Params!$C$13)/(Params!$E$33-Params!$C$33))*($B544-Params!$C$33),$C544&gt;=Params!$E$17+((Params!$H$13-Params!$E$17)/(Params!$H$33-Params!$E$33))*($B544-Params!$E$33),$C544&lt;Params!$C$13+((Params!$D$9-Params!$C$13)/(Params!$D$33-Params!$C$33))*($B544-Params!$C$33),$C544&lt;Params!$D$9+((Params!$H$13-Params!$D$9)/(Params!$H$33-Params!$D$33))*($B544-Params!$D$33)),$O$2,"")</f>
        <v/>
      </c>
      <c r="P544" s="1" t="str">
        <f>IF(AND($C544&gt;=Params!$D$9+((Params!$H$13-Params!$D$9)/(Params!$H$33-Params!$D$33))*($B544-Params!$D$33),$C544&gt;=Params!$H$13+((Params!$K$9-Params!$H$13)/(Params!$K$33-Params!$H$33))*($B544-Params!$H$33),$C544&lt;Params!$D$9+((Params!$G$4-Params!$D$9)/(Params!$G$33-Params!$D$33))*($B544-Params!$D$33),$C544&lt;Params!$G$4+((Params!$K$9-Params!$G$4)/(Params!$K$33-Params!$G$33))*($B544-Params!$G$33)),$P$2,"")</f>
        <v/>
      </c>
      <c r="Q544" s="1" t="str">
        <f>IF(AND($C544&gt;=Params!$G$4+((Params!$K$9-Params!$G$4)/(Params!$K$33-Params!$G$33))*($B544-Params!$G$33),$C544&gt;Params!$K$9+((Params!$L$5-Params!$K$9)/(Params!$L$33-Params!$K$33))*($B544-Params!$K$33),$C544&lt;Params!$G$4+((Params!$L$5-Params!$G$4)/(Params!$L$33-Params!$G$33))*($B544-Params!$G$33)),$Q$2,"")</f>
        <v/>
      </c>
      <c r="R544" s="2" t="str">
        <f>IF(AND(OR($B544&lt;Params!$A$33,AND($B544&gt;=Params!$A$33,$B544&lt;Params!$C$33,$C544&gt;=Params!$A$18+((Params!$C$13-Params!$A$18)/(Params!$C$33-Params!$A$33))*($B544-Params!$A$33)),AND($B544&gt;=Params!$C$33,$B544&lt;Params!$D$33,$C544&gt;=Params!$C$13+((Params!$D$9-Params!$C$13)/(Params!$D$33-Params!$C$33))*($B544-Params!$C$33)),AND($B544&gt;=Params!$D$33,$C544&gt;=Params!$D$9+((Params!$G$4-Params!$D$9)/(Params!$G$33-Params!$D$33))*($B544-Params!$D$33))),$C544&lt;Params!$G$4,$B544&gt;0,$C544&gt;0),$R$2,"")</f>
        <v/>
      </c>
      <c r="S544" s="18" t="str">
        <f t="shared" si="8"/>
        <v/>
      </c>
      <c r="T544" s="14" t="str">
        <f>IF(AND($S544&lt;&gt;$J$2,$S544&lt;&gt;$K$2,$S544&lt;&gt;$L$2),"",
IF($S544=$J$2,IF(Data!$C544&gt;=Data!$D544+2,"Hawaiite","Potassic Trachybasalt"),
IF($S544=$K$2,IF(Data!$C544&gt;=Data!$D544+2,"Mugearite","Shoshonite"),
IF($S544=$L$2,(IF(Data!$C544&gt;=Data!$D544+2,"Benmoreite","Latite")),""))))</f>
        <v/>
      </c>
    </row>
    <row r="545" spans="1:20" x14ac:dyDescent="0.2">
      <c r="A545" s="16" t="str">
        <f>Data!$A545</f>
        <v>synthetic phonolitic glass with various Na/(Na+K), close to the white pumice of the eruption of Mt Vesuvius</v>
      </c>
      <c r="B545" s="27">
        <f>Data!$B545</f>
        <v>55.37834127432771</v>
      </c>
      <c r="C545" s="28">
        <f>Data!$C545+Data!$D545</f>
        <v>14.414923685698135</v>
      </c>
      <c r="D545" s="1" t="str">
        <f>IF(AND(AND($B545&gt;=Params!$A$33,$B545&lt;Params!$C$33),AND($C545&gt;=Params!$A$32,$C545&lt;Params!$A$26)),$D$2,"")</f>
        <v/>
      </c>
      <c r="E545" s="1" t="str">
        <f>IF(AND(AND($B545&gt;=Params!$C$33,$B545&lt;Params!$F$33),AND($C545&gt;=Params!$C$32,$C545&lt;Params!$C$22)),$E$2,"")</f>
        <v/>
      </c>
      <c r="F545" s="4" t="str">
        <f>IF(AND($B545&gt;=Params!$F$33,$B545&lt;Params!$J$33,$C545&lt;Params!$F$22+((Params!$J$20-Params!$F$22)/(Params!$J$33-Params!$F$33))*($B545-Params!$F$33)),$F$2,"")</f>
        <v/>
      </c>
      <c r="G545" s="4" t="str">
        <f>IF(AND($B545&gt;=Params!$J$33,$B545&lt;Params!$N$33,$C545&lt;Params!$J$20+((Params!$N$18-Params!$J$20)/(Params!$N$33-Params!$J$33))*($B545-Params!$J$33)),$G$2,"")</f>
        <v/>
      </c>
      <c r="H545" s="4" t="str">
        <f>IF(AND($B545&gt;=Params!$N$33,$C545&lt;Params!$N$18+((Params!$Q$16-Params!$N$18)/(Params!$Q$33-Params!$N$33))*($B545-Params!$N$33),C$3&lt;Params!$Q$16+((Params!$S$32-Params!$Q$16)/(Params!$S$33-Params!$Q$33))*($B545-Params!$Q$33)),$H$2,"")</f>
        <v/>
      </c>
      <c r="I545" s="12" t="str">
        <f>IF(AND($B545&gt;=Params!$Q$33,$C545&gt;=Params!$Q$16+((Params!$S$32-Params!$Q$16)/(Params!$S$33-Params!$Q$33))*($B545-Params!$Q$33)),$I$2,"")</f>
        <v/>
      </c>
      <c r="J545" s="1" t="str">
        <f>IF(AND($C545&gt;=Params!$C$22,$C545&lt;Params!$C$22+((Params!$E$17-Params!$C$22)/(Params!$E$33-Params!$C$33))*($B545-Params!$C$33),$C545&lt;Params!$E$17+((Params!$F$22-Params!$E$17)/(Params!$F$33-Params!$E$33))*($B545-Params!$E$33)),$J$2,"")</f>
        <v/>
      </c>
      <c r="K545" s="1" t="str">
        <f>IF(AND($C545&gt;=Params!$E$17+((Params!$F$22-Params!$E$17)/(Params!$F$33-Params!$E$33))*($B545-Params!$E$33),$C545&gt;=Params!$F$22+((Params!$J$20-Params!$F$22)/(Params!$J$33-Params!$F$33))*($B545-Params!$F$33),$C545&lt;Params!$E$17+((Params!$H$13-Params!$E$17)/(Params!$H$33-Params!$E$33))*($B545-Params!$E$33),$C545&lt;Params!$H$13+((Params!$J$20-Params!$H$13)/(Params!$J$33-Params!$H$33))*($B545-Params!$H$33)),$K$2,"")</f>
        <v/>
      </c>
      <c r="L545" s="1" t="str">
        <f>IF(AND($C545&gt;=Params!$H$13+((Params!$J$20-Params!$H$13)/(Params!$J$33-Params!$H$33))*($B545-Params!$H$33),$C545&gt;=Params!$J$20+((Params!$N$18-Params!$J$20)/(Params!$N$33-Params!$J$33))*($B545-Params!$J$33),$C545&lt;Params!$H$13+((Params!$K$9-Params!$H$13)/(Params!$K$33-Params!$H$33))*($B545-Params!$H$33),$C545&lt;Params!$K$9+((Params!$N$18-Params!$K$9)/(Params!$N$33-Params!$K$33))*($B545-Params!$K$33)),$L$2,"")</f>
        <v/>
      </c>
      <c r="M545" s="2" t="str">
        <f>IF(AND($C545&gt;=Params!$K$9+((Params!$N$18-Params!$K$9)/(Params!$N$33-Params!$K$33))*($B545-Params!$K$33),$C545&gt;=Params!$N$18+((Params!$Q$16-Params!$N$18)/(Params!$Q$33-Params!$N575))*($B545-Params!$Q$33),$C545&lt;Params!$K$9+((Params!$L$5-Params!$K$9)/(Params!$L$33-Params!$K$33))*($B545-Params!$K$33),$C545&lt;Params!$L$5+((Params!$Q$4-Params!$L$5)/(Params!$Q$33-Params!$L$33))*($B545-Params!$L$33),$B545&lt;Params!$Q$33),$M$2,"")</f>
        <v/>
      </c>
      <c r="N545" s="3" t="str">
        <f>IF(OR(AND($C545&gt;=Params!$A$26,$B545&gt;=Params!$A$33,$B545&lt;Params!$C$33,$C545&lt;Params!$A$18+((Params!$C$13-Params!$A$18)/(Params!$C$33-Params!$A$33))*($B545-Params!$A$33)),AND($B545&gt;=Params!$C$33,$C545&gt;Params!$C$22+((Params!$E$17-Params!$C$22)/(Params!$E$33-Params!$C$33))*($B545-Params!$C$33),$C545&lt;Params!$C$13+((Params!$E$17-Params!$C$13)/(Params!$E$33-Params!$C$33))*($B545-Params!$C$33))),$N$2,"")</f>
        <v/>
      </c>
      <c r="O545" s="1" t="str">
        <f>IF(AND($C545&gt;=Params!$C$13+((Params!$E$17-Params!$C$13)/(Params!$E$33-Params!$C$33))*($B545-Params!$C$33),$C545&gt;=Params!$E$17+((Params!$H$13-Params!$E$17)/(Params!$H$33-Params!$E$33))*($B545-Params!$E$33),$C545&lt;Params!$C$13+((Params!$D$9-Params!$C$13)/(Params!$D$33-Params!$C$33))*($B545-Params!$C$33),$C545&lt;Params!$D$9+((Params!$H$13-Params!$D$9)/(Params!$H$33-Params!$D$33))*($B545-Params!$D$33)),$O$2,"")</f>
        <v/>
      </c>
      <c r="P545" s="1" t="str">
        <f>IF(AND($C545&gt;=Params!$D$9+((Params!$H$13-Params!$D$9)/(Params!$H$33-Params!$D$33))*($B545-Params!$D$33),$C545&gt;=Params!$H$13+((Params!$K$9-Params!$H$13)/(Params!$K$33-Params!$H$33))*($B545-Params!$H$33),$C545&lt;Params!$D$9+((Params!$G$4-Params!$D$9)/(Params!$G$33-Params!$D$33))*($B545-Params!$D$33),$C545&lt;Params!$G$4+((Params!$K$9-Params!$G$4)/(Params!$K$33-Params!$G$33))*($B545-Params!$G$33)),$P$2,"")</f>
        <v/>
      </c>
      <c r="Q545" s="1" t="str">
        <f>IF(AND($C545&gt;=Params!$G$4+((Params!$K$9-Params!$G$4)/(Params!$K$33-Params!$G$33))*($B545-Params!$G$33),$C545&gt;Params!$K$9+((Params!$L$5-Params!$K$9)/(Params!$L$33-Params!$K$33))*($B545-Params!$K$33),$C545&lt;Params!$G$4+((Params!$L$5-Params!$G$4)/(Params!$L$33-Params!$G$33))*($B545-Params!$G$33)),$Q$2,"")</f>
        <v/>
      </c>
      <c r="R545" s="2" t="str">
        <f>IF(AND(OR($B545&lt;Params!$A$33,AND($B545&gt;=Params!$A$33,$B545&lt;Params!$C$33,$C545&gt;=Params!$A$18+((Params!$C$13-Params!$A$18)/(Params!$C$33-Params!$A$33))*($B545-Params!$A$33)),AND($B545&gt;=Params!$C$33,$B545&lt;Params!$D$33,$C545&gt;=Params!$C$13+((Params!$D$9-Params!$C$13)/(Params!$D$33-Params!$C$33))*($B545-Params!$C$33)),AND($B545&gt;=Params!$D$33,$C545&gt;=Params!$D$9+((Params!$G$4-Params!$D$9)/(Params!$G$33-Params!$D$33))*($B545-Params!$D$33))),$C545&lt;Params!$G$4,$B545&gt;0,$C545&gt;0),$R$2,"")</f>
        <v/>
      </c>
      <c r="S545" s="18" t="str">
        <f t="shared" si="8"/>
        <v/>
      </c>
      <c r="T545" s="14" t="str">
        <f>IF(AND($S545&lt;&gt;$J$2,$S545&lt;&gt;$K$2,$S545&lt;&gt;$L$2),"",
IF($S545=$J$2,IF(Data!$C545&gt;=Data!$D545+2,"Hawaiite","Potassic Trachybasalt"),
IF($S545=$K$2,IF(Data!$C545&gt;=Data!$D545+2,"Mugearite","Shoshonite"),
IF($S545=$L$2,(IF(Data!$C545&gt;=Data!$D545+2,"Benmoreite","Latite")),""))))</f>
        <v/>
      </c>
    </row>
    <row r="546" spans="1:20" x14ac:dyDescent="0.2">
      <c r="A546" s="16" t="str">
        <f>Data!$A546</f>
        <v>synthetic phonolitic glass with various Na/(Na+K), close to the white pumice of the eruption of Mt Vesuvius</v>
      </c>
      <c r="B546" s="27">
        <f>Data!$B546</f>
        <v>55.37834127432771</v>
      </c>
      <c r="C546" s="28">
        <f>Data!$C546+Data!$D546</f>
        <v>14.414923685698135</v>
      </c>
      <c r="D546" s="1" t="str">
        <f>IF(AND(AND($B546&gt;=Params!$A$33,$B546&lt;Params!$C$33),AND($C546&gt;=Params!$A$32,$C546&lt;Params!$A$26)),$D$2,"")</f>
        <v/>
      </c>
      <c r="E546" s="1" t="str">
        <f>IF(AND(AND($B546&gt;=Params!$C$33,$B546&lt;Params!$F$33),AND($C546&gt;=Params!$C$32,$C546&lt;Params!$C$22)),$E$2,"")</f>
        <v/>
      </c>
      <c r="F546" s="4" t="str">
        <f>IF(AND($B546&gt;=Params!$F$33,$B546&lt;Params!$J$33,$C546&lt;Params!$F$22+((Params!$J$20-Params!$F$22)/(Params!$J$33-Params!$F$33))*($B546-Params!$F$33)),$F$2,"")</f>
        <v/>
      </c>
      <c r="G546" s="4" t="str">
        <f>IF(AND($B546&gt;=Params!$J$33,$B546&lt;Params!$N$33,$C546&lt;Params!$J$20+((Params!$N$18-Params!$J$20)/(Params!$N$33-Params!$J$33))*($B546-Params!$J$33)),$G$2,"")</f>
        <v/>
      </c>
      <c r="H546" s="4" t="str">
        <f>IF(AND($B546&gt;=Params!$N$33,$C546&lt;Params!$N$18+((Params!$Q$16-Params!$N$18)/(Params!$Q$33-Params!$N$33))*($B546-Params!$N$33),C$3&lt;Params!$Q$16+((Params!$S$32-Params!$Q$16)/(Params!$S$33-Params!$Q$33))*($B546-Params!$Q$33)),$H$2,"")</f>
        <v/>
      </c>
      <c r="I546" s="12" t="str">
        <f>IF(AND($B546&gt;=Params!$Q$33,$C546&gt;=Params!$Q$16+((Params!$S$32-Params!$Q$16)/(Params!$S$33-Params!$Q$33))*($B546-Params!$Q$33)),$I$2,"")</f>
        <v/>
      </c>
      <c r="J546" s="1" t="str">
        <f>IF(AND($C546&gt;=Params!$C$22,$C546&lt;Params!$C$22+((Params!$E$17-Params!$C$22)/(Params!$E$33-Params!$C$33))*($B546-Params!$C$33),$C546&lt;Params!$E$17+((Params!$F$22-Params!$E$17)/(Params!$F$33-Params!$E$33))*($B546-Params!$E$33)),$J$2,"")</f>
        <v/>
      </c>
      <c r="K546" s="1" t="str">
        <f>IF(AND($C546&gt;=Params!$E$17+((Params!$F$22-Params!$E$17)/(Params!$F$33-Params!$E$33))*($B546-Params!$E$33),$C546&gt;=Params!$F$22+((Params!$J$20-Params!$F$22)/(Params!$J$33-Params!$F$33))*($B546-Params!$F$33),$C546&lt;Params!$E$17+((Params!$H$13-Params!$E$17)/(Params!$H$33-Params!$E$33))*($B546-Params!$E$33),$C546&lt;Params!$H$13+((Params!$J$20-Params!$H$13)/(Params!$J$33-Params!$H$33))*($B546-Params!$H$33)),$K$2,"")</f>
        <v/>
      </c>
      <c r="L546" s="1" t="str">
        <f>IF(AND($C546&gt;=Params!$H$13+((Params!$J$20-Params!$H$13)/(Params!$J$33-Params!$H$33))*($B546-Params!$H$33),$C546&gt;=Params!$J$20+((Params!$N$18-Params!$J$20)/(Params!$N$33-Params!$J$33))*($B546-Params!$J$33),$C546&lt;Params!$H$13+((Params!$K$9-Params!$H$13)/(Params!$K$33-Params!$H$33))*($B546-Params!$H$33),$C546&lt;Params!$K$9+((Params!$N$18-Params!$K$9)/(Params!$N$33-Params!$K$33))*($B546-Params!$K$33)),$L$2,"")</f>
        <v/>
      </c>
      <c r="M546" s="2" t="str">
        <f>IF(AND($C546&gt;=Params!$K$9+((Params!$N$18-Params!$K$9)/(Params!$N$33-Params!$K$33))*($B546-Params!$K$33),$C546&gt;=Params!$N$18+((Params!$Q$16-Params!$N$18)/(Params!$Q$33-Params!$N576))*($B546-Params!$Q$33),$C546&lt;Params!$K$9+((Params!$L$5-Params!$K$9)/(Params!$L$33-Params!$K$33))*($B546-Params!$K$33),$C546&lt;Params!$L$5+((Params!$Q$4-Params!$L$5)/(Params!$Q$33-Params!$L$33))*($B546-Params!$L$33),$B546&lt;Params!$Q$33),$M$2,"")</f>
        <v/>
      </c>
      <c r="N546" s="3" t="str">
        <f>IF(OR(AND($C546&gt;=Params!$A$26,$B546&gt;=Params!$A$33,$B546&lt;Params!$C$33,$C546&lt;Params!$A$18+((Params!$C$13-Params!$A$18)/(Params!$C$33-Params!$A$33))*($B546-Params!$A$33)),AND($B546&gt;=Params!$C$33,$C546&gt;Params!$C$22+((Params!$E$17-Params!$C$22)/(Params!$E$33-Params!$C$33))*($B546-Params!$C$33),$C546&lt;Params!$C$13+((Params!$E$17-Params!$C$13)/(Params!$E$33-Params!$C$33))*($B546-Params!$C$33))),$N$2,"")</f>
        <v/>
      </c>
      <c r="O546" s="1" t="str">
        <f>IF(AND($C546&gt;=Params!$C$13+((Params!$E$17-Params!$C$13)/(Params!$E$33-Params!$C$33))*($B546-Params!$C$33),$C546&gt;=Params!$E$17+((Params!$H$13-Params!$E$17)/(Params!$H$33-Params!$E$33))*($B546-Params!$E$33),$C546&lt;Params!$C$13+((Params!$D$9-Params!$C$13)/(Params!$D$33-Params!$C$33))*($B546-Params!$C$33),$C546&lt;Params!$D$9+((Params!$H$13-Params!$D$9)/(Params!$H$33-Params!$D$33))*($B546-Params!$D$33)),$O$2,"")</f>
        <v/>
      </c>
      <c r="P546" s="1" t="str">
        <f>IF(AND($C546&gt;=Params!$D$9+((Params!$H$13-Params!$D$9)/(Params!$H$33-Params!$D$33))*($B546-Params!$D$33),$C546&gt;=Params!$H$13+((Params!$K$9-Params!$H$13)/(Params!$K$33-Params!$H$33))*($B546-Params!$H$33),$C546&lt;Params!$D$9+((Params!$G$4-Params!$D$9)/(Params!$G$33-Params!$D$33))*($B546-Params!$D$33),$C546&lt;Params!$G$4+((Params!$K$9-Params!$G$4)/(Params!$K$33-Params!$G$33))*($B546-Params!$G$33)),$P$2,"")</f>
        <v/>
      </c>
      <c r="Q546" s="1" t="str">
        <f>IF(AND($C546&gt;=Params!$G$4+((Params!$K$9-Params!$G$4)/(Params!$K$33-Params!$G$33))*($B546-Params!$G$33),$C546&gt;Params!$K$9+((Params!$L$5-Params!$K$9)/(Params!$L$33-Params!$K$33))*($B546-Params!$K$33),$C546&lt;Params!$G$4+((Params!$L$5-Params!$G$4)/(Params!$L$33-Params!$G$33))*($B546-Params!$G$33)),$Q$2,"")</f>
        <v/>
      </c>
      <c r="R546" s="2" t="str">
        <f>IF(AND(OR($B546&lt;Params!$A$33,AND($B546&gt;=Params!$A$33,$B546&lt;Params!$C$33,$C546&gt;=Params!$A$18+((Params!$C$13-Params!$A$18)/(Params!$C$33-Params!$A$33))*($B546-Params!$A$33)),AND($B546&gt;=Params!$C$33,$B546&lt;Params!$D$33,$C546&gt;=Params!$C$13+((Params!$D$9-Params!$C$13)/(Params!$D$33-Params!$C$33))*($B546-Params!$C$33)),AND($B546&gt;=Params!$D$33,$C546&gt;=Params!$D$9+((Params!$G$4-Params!$D$9)/(Params!$G$33-Params!$D$33))*($B546-Params!$D$33))),$C546&lt;Params!$G$4,$B546&gt;0,$C546&gt;0),$R$2,"")</f>
        <v/>
      </c>
      <c r="S546" s="18" t="str">
        <f t="shared" si="8"/>
        <v/>
      </c>
      <c r="T546" s="14" t="str">
        <f>IF(AND($S546&lt;&gt;$J$2,$S546&lt;&gt;$K$2,$S546&lt;&gt;$L$2),"",
IF($S546=$J$2,IF(Data!$C546&gt;=Data!$D546+2,"Hawaiite","Potassic Trachybasalt"),
IF($S546=$K$2,IF(Data!$C546&gt;=Data!$D546+2,"Mugearite","Shoshonite"),
IF($S546=$L$2,(IF(Data!$C546&gt;=Data!$D546+2,"Benmoreite","Latite")),""))))</f>
        <v/>
      </c>
    </row>
    <row r="547" spans="1:20" x14ac:dyDescent="0.2">
      <c r="A547" s="16" t="str">
        <f>Data!$A547</f>
        <v>Latite from Fondo Riccio eruption of Campi Fligrei</v>
      </c>
      <c r="B547" s="27">
        <f>Data!$B547</f>
        <v>55.814918560016601</v>
      </c>
      <c r="C547" s="28">
        <f>Data!$C547+Data!$D547</f>
        <v>8.4656084656084651</v>
      </c>
      <c r="D547" s="1" t="str">
        <f>IF(AND(AND($B547&gt;=Params!$A$33,$B547&lt;Params!$C$33),AND($C547&gt;=Params!$A$32,$C547&lt;Params!$A$26)),$D$2,"")</f>
        <v/>
      </c>
      <c r="E547" s="1" t="str">
        <f>IF(AND(AND($B547&gt;=Params!$C$33,$B547&lt;Params!$F$33),AND($C547&gt;=Params!$C$32,$C547&lt;Params!$C$22)),$E$2,"")</f>
        <v/>
      </c>
      <c r="F547" s="4" t="str">
        <f>IF(AND($B547&gt;=Params!$F$33,$B547&lt;Params!$J$33,$C547&lt;Params!$F$22+((Params!$J$20-Params!$F$22)/(Params!$J$33-Params!$F$33))*($B547-Params!$F$33)),$F$2,"")</f>
        <v/>
      </c>
      <c r="G547" s="4" t="str">
        <f>IF(AND($B547&gt;=Params!$J$33,$B547&lt;Params!$N$33,$C547&lt;Params!$J$20+((Params!$N$18-Params!$J$20)/(Params!$N$33-Params!$J$33))*($B547-Params!$J$33)),$G$2,"")</f>
        <v/>
      </c>
      <c r="H547" s="4" t="str">
        <f>IF(AND($B547&gt;=Params!$N$33,$C547&lt;Params!$N$18+((Params!$Q$16-Params!$N$18)/(Params!$Q$33-Params!$N$33))*($B547-Params!$N$33),C$3&lt;Params!$Q$16+((Params!$S$32-Params!$Q$16)/(Params!$S$33-Params!$Q$33))*($B547-Params!$Q$33)),$H$2,"")</f>
        <v/>
      </c>
      <c r="I547" s="12" t="str">
        <f>IF(AND($B547&gt;=Params!$Q$33,$C547&gt;=Params!$Q$16+((Params!$S$32-Params!$Q$16)/(Params!$S$33-Params!$Q$33))*($B547-Params!$Q$33)),$I$2,"")</f>
        <v/>
      </c>
      <c r="J547" s="1" t="str">
        <f>IF(AND($C547&gt;=Params!$C$22,$C547&lt;Params!$C$22+((Params!$E$17-Params!$C$22)/(Params!$E$33-Params!$C$33))*($B547-Params!$C$33),$C547&lt;Params!$E$17+((Params!$F$22-Params!$E$17)/(Params!$F$33-Params!$E$33))*($B547-Params!$E$33)),$J$2,"")</f>
        <v/>
      </c>
      <c r="K547" s="1" t="str">
        <f>IF(AND($C547&gt;=Params!$E$17+((Params!$F$22-Params!$E$17)/(Params!$F$33-Params!$E$33))*($B547-Params!$E$33),$C547&gt;=Params!$F$22+((Params!$J$20-Params!$F$22)/(Params!$J$33-Params!$F$33))*($B547-Params!$F$33),$C547&lt;Params!$E$17+((Params!$H$13-Params!$E$17)/(Params!$H$33-Params!$E$33))*($B547-Params!$E$33),$C547&lt;Params!$H$13+((Params!$J$20-Params!$H$13)/(Params!$J$33-Params!$H$33))*($B547-Params!$H$33)),$K$2,"")</f>
        <v/>
      </c>
      <c r="L547" s="1" t="str">
        <f>IF(AND($C547&gt;=Params!$H$13+((Params!$J$20-Params!$H$13)/(Params!$J$33-Params!$H$33))*($B547-Params!$H$33),$C547&gt;=Params!$J$20+((Params!$N$18-Params!$J$20)/(Params!$N$33-Params!$J$33))*($B547-Params!$J$33),$C547&lt;Params!$H$13+((Params!$K$9-Params!$H$13)/(Params!$K$33-Params!$H$33))*($B547-Params!$H$33),$C547&lt;Params!$K$9+((Params!$N$18-Params!$K$9)/(Params!$N$33-Params!$K$33))*($B547-Params!$K$33)),$L$2,"")</f>
        <v>TrachyAndesite</v>
      </c>
      <c r="M547" s="2" t="str">
        <f>IF(AND($C547&gt;=Params!$K$9+((Params!$N$18-Params!$K$9)/(Params!$N$33-Params!$K$33))*($B547-Params!$K$33),$C547&gt;=Params!$N$18+((Params!$Q$16-Params!$N$18)/(Params!$Q$33-Params!$N577))*($B547-Params!$Q$33),$C547&lt;Params!$K$9+((Params!$L$5-Params!$K$9)/(Params!$L$33-Params!$K$33))*($B547-Params!$K$33),$C547&lt;Params!$L$5+((Params!$Q$4-Params!$L$5)/(Params!$Q$33-Params!$L$33))*($B547-Params!$L$33),$B547&lt;Params!$Q$33),$M$2,"")</f>
        <v/>
      </c>
      <c r="N547" s="3" t="str">
        <f>IF(OR(AND($C547&gt;=Params!$A$26,$B547&gt;=Params!$A$33,$B547&lt;Params!$C$33,$C547&lt;Params!$A$18+((Params!$C$13-Params!$A$18)/(Params!$C$33-Params!$A$33))*($B547-Params!$A$33)),AND($B547&gt;=Params!$C$33,$C547&gt;Params!$C$22+((Params!$E$17-Params!$C$22)/(Params!$E$33-Params!$C$33))*($B547-Params!$C$33),$C547&lt;Params!$C$13+((Params!$E$17-Params!$C$13)/(Params!$E$33-Params!$C$33))*($B547-Params!$C$33))),$N$2,"")</f>
        <v/>
      </c>
      <c r="O547" s="1" t="str">
        <f>IF(AND($C547&gt;=Params!$C$13+((Params!$E$17-Params!$C$13)/(Params!$E$33-Params!$C$33))*($B547-Params!$C$33),$C547&gt;=Params!$E$17+((Params!$H$13-Params!$E$17)/(Params!$H$33-Params!$E$33))*($B547-Params!$E$33),$C547&lt;Params!$C$13+((Params!$D$9-Params!$C$13)/(Params!$D$33-Params!$C$33))*($B547-Params!$C$33),$C547&lt;Params!$D$9+((Params!$H$13-Params!$D$9)/(Params!$H$33-Params!$D$33))*($B547-Params!$D$33)),$O$2,"")</f>
        <v/>
      </c>
      <c r="P547" s="1" t="str">
        <f>IF(AND($C547&gt;=Params!$D$9+((Params!$H$13-Params!$D$9)/(Params!$H$33-Params!$D$33))*($B547-Params!$D$33),$C547&gt;=Params!$H$13+((Params!$K$9-Params!$H$13)/(Params!$K$33-Params!$H$33))*($B547-Params!$H$33),$C547&lt;Params!$D$9+((Params!$G$4-Params!$D$9)/(Params!$G$33-Params!$D$33))*($B547-Params!$D$33),$C547&lt;Params!$G$4+((Params!$K$9-Params!$G$4)/(Params!$K$33-Params!$G$33))*($B547-Params!$G$33)),$P$2,"")</f>
        <v/>
      </c>
      <c r="Q547" s="1" t="str">
        <f>IF(AND($C547&gt;=Params!$G$4+((Params!$K$9-Params!$G$4)/(Params!$K$33-Params!$G$33))*($B547-Params!$G$33),$C547&gt;Params!$K$9+((Params!$L$5-Params!$K$9)/(Params!$L$33-Params!$K$33))*($B547-Params!$K$33),$C547&lt;Params!$G$4+((Params!$L$5-Params!$G$4)/(Params!$L$33-Params!$G$33))*($B547-Params!$G$33)),$Q$2,"")</f>
        <v/>
      </c>
      <c r="R547" s="2" t="str">
        <f>IF(AND(OR($B547&lt;Params!$A$33,AND($B547&gt;=Params!$A$33,$B547&lt;Params!$C$33,$C547&gt;=Params!$A$18+((Params!$C$13-Params!$A$18)/(Params!$C$33-Params!$A$33))*($B547-Params!$A$33)),AND($B547&gt;=Params!$C$33,$B547&lt;Params!$D$33,$C547&gt;=Params!$C$13+((Params!$D$9-Params!$C$13)/(Params!$D$33-Params!$C$33))*($B547-Params!$C$33)),AND($B547&gt;=Params!$D$33,$C547&gt;=Params!$D$9+((Params!$G$4-Params!$D$9)/(Params!$G$33-Params!$D$33))*($B547-Params!$D$33))),$C547&lt;Params!$G$4,$B547&gt;0,$C547&gt;0),$R$2,"")</f>
        <v/>
      </c>
      <c r="S547" s="18" t="str">
        <f t="shared" si="8"/>
        <v>TrachyAndesite</v>
      </c>
      <c r="T547" s="14" t="str">
        <f>IF(AND($S547&lt;&gt;$J$2,$S547&lt;&gt;$K$2,$S547&lt;&gt;$L$2),"",
IF($S547=$J$2,IF(Data!$C547&gt;=Data!$D547+2,"Hawaiite","Potassic Trachybasalt"),
IF($S547=$K$2,IF(Data!$C547&gt;=Data!$D547+2,"Mugearite","Shoshonite"),
IF($S547=$L$2,(IF(Data!$C547&gt;=Data!$D547+2,"Benmoreite","Latite")),""))))</f>
        <v>Latite</v>
      </c>
    </row>
    <row r="548" spans="1:20" x14ac:dyDescent="0.2">
      <c r="A548" s="16" t="str">
        <f>Data!$A548</f>
        <v>Latite from Fondo Riccio eruption of Campi Fligrei</v>
      </c>
      <c r="B548" s="27">
        <f>Data!$B548</f>
        <v>55.814918560016601</v>
      </c>
      <c r="C548" s="28">
        <f>Data!$C548+Data!$D548</f>
        <v>8.4656084656084651</v>
      </c>
      <c r="D548" s="1" t="str">
        <f>IF(AND(AND($B548&gt;=Params!$A$33,$B548&lt;Params!$C$33),AND($C548&gt;=Params!$A$32,$C548&lt;Params!$A$26)),$D$2,"")</f>
        <v/>
      </c>
      <c r="E548" s="1" t="str">
        <f>IF(AND(AND($B548&gt;=Params!$C$33,$B548&lt;Params!$F$33),AND($C548&gt;=Params!$C$32,$C548&lt;Params!$C$22)),$E$2,"")</f>
        <v/>
      </c>
      <c r="F548" s="4" t="str">
        <f>IF(AND($B548&gt;=Params!$F$33,$B548&lt;Params!$J$33,$C548&lt;Params!$F$22+((Params!$J$20-Params!$F$22)/(Params!$J$33-Params!$F$33))*($B548-Params!$F$33)),$F$2,"")</f>
        <v/>
      </c>
      <c r="G548" s="4" t="str">
        <f>IF(AND($B548&gt;=Params!$J$33,$B548&lt;Params!$N$33,$C548&lt;Params!$J$20+((Params!$N$18-Params!$J$20)/(Params!$N$33-Params!$J$33))*($B548-Params!$J$33)),$G$2,"")</f>
        <v/>
      </c>
      <c r="H548" s="4" t="str">
        <f>IF(AND($B548&gt;=Params!$N$33,$C548&lt;Params!$N$18+((Params!$Q$16-Params!$N$18)/(Params!$Q$33-Params!$N$33))*($B548-Params!$N$33),C$3&lt;Params!$Q$16+((Params!$S$32-Params!$Q$16)/(Params!$S$33-Params!$Q$33))*($B548-Params!$Q$33)),$H$2,"")</f>
        <v/>
      </c>
      <c r="I548" s="12" t="str">
        <f>IF(AND($B548&gt;=Params!$Q$33,$C548&gt;=Params!$Q$16+((Params!$S$32-Params!$Q$16)/(Params!$S$33-Params!$Q$33))*($B548-Params!$Q$33)),$I$2,"")</f>
        <v/>
      </c>
      <c r="J548" s="1" t="str">
        <f>IF(AND($C548&gt;=Params!$C$22,$C548&lt;Params!$C$22+((Params!$E$17-Params!$C$22)/(Params!$E$33-Params!$C$33))*($B548-Params!$C$33),$C548&lt;Params!$E$17+((Params!$F$22-Params!$E$17)/(Params!$F$33-Params!$E$33))*($B548-Params!$E$33)),$J$2,"")</f>
        <v/>
      </c>
      <c r="K548" s="1" t="str">
        <f>IF(AND($C548&gt;=Params!$E$17+((Params!$F$22-Params!$E$17)/(Params!$F$33-Params!$E$33))*($B548-Params!$E$33),$C548&gt;=Params!$F$22+((Params!$J$20-Params!$F$22)/(Params!$J$33-Params!$F$33))*($B548-Params!$F$33),$C548&lt;Params!$E$17+((Params!$H$13-Params!$E$17)/(Params!$H$33-Params!$E$33))*($B548-Params!$E$33),$C548&lt;Params!$H$13+((Params!$J$20-Params!$H$13)/(Params!$J$33-Params!$H$33))*($B548-Params!$H$33)),$K$2,"")</f>
        <v/>
      </c>
      <c r="L548" s="1" t="str">
        <f>IF(AND($C548&gt;=Params!$H$13+((Params!$J$20-Params!$H$13)/(Params!$J$33-Params!$H$33))*($B548-Params!$H$33),$C548&gt;=Params!$J$20+((Params!$N$18-Params!$J$20)/(Params!$N$33-Params!$J$33))*($B548-Params!$J$33),$C548&lt;Params!$H$13+((Params!$K$9-Params!$H$13)/(Params!$K$33-Params!$H$33))*($B548-Params!$H$33),$C548&lt;Params!$K$9+((Params!$N$18-Params!$K$9)/(Params!$N$33-Params!$K$33))*($B548-Params!$K$33)),$L$2,"")</f>
        <v>TrachyAndesite</v>
      </c>
      <c r="M548" s="2" t="str">
        <f>IF(AND($C548&gt;=Params!$K$9+((Params!$N$18-Params!$K$9)/(Params!$N$33-Params!$K$33))*($B548-Params!$K$33),$C548&gt;=Params!$N$18+((Params!$Q$16-Params!$N$18)/(Params!$Q$33-Params!$N578))*($B548-Params!$Q$33),$C548&lt;Params!$K$9+((Params!$L$5-Params!$K$9)/(Params!$L$33-Params!$K$33))*($B548-Params!$K$33),$C548&lt;Params!$L$5+((Params!$Q$4-Params!$L$5)/(Params!$Q$33-Params!$L$33))*($B548-Params!$L$33),$B548&lt;Params!$Q$33),$M$2,"")</f>
        <v/>
      </c>
      <c r="N548" s="3" t="str">
        <f>IF(OR(AND($C548&gt;=Params!$A$26,$B548&gt;=Params!$A$33,$B548&lt;Params!$C$33,$C548&lt;Params!$A$18+((Params!$C$13-Params!$A$18)/(Params!$C$33-Params!$A$33))*($B548-Params!$A$33)),AND($B548&gt;=Params!$C$33,$C548&gt;Params!$C$22+((Params!$E$17-Params!$C$22)/(Params!$E$33-Params!$C$33))*($B548-Params!$C$33),$C548&lt;Params!$C$13+((Params!$E$17-Params!$C$13)/(Params!$E$33-Params!$C$33))*($B548-Params!$C$33))),$N$2,"")</f>
        <v/>
      </c>
      <c r="O548" s="1" t="str">
        <f>IF(AND($C548&gt;=Params!$C$13+((Params!$E$17-Params!$C$13)/(Params!$E$33-Params!$C$33))*($B548-Params!$C$33),$C548&gt;=Params!$E$17+((Params!$H$13-Params!$E$17)/(Params!$H$33-Params!$E$33))*($B548-Params!$E$33),$C548&lt;Params!$C$13+((Params!$D$9-Params!$C$13)/(Params!$D$33-Params!$C$33))*($B548-Params!$C$33),$C548&lt;Params!$D$9+((Params!$H$13-Params!$D$9)/(Params!$H$33-Params!$D$33))*($B548-Params!$D$33)),$O$2,"")</f>
        <v/>
      </c>
      <c r="P548" s="1" t="str">
        <f>IF(AND($C548&gt;=Params!$D$9+((Params!$H$13-Params!$D$9)/(Params!$H$33-Params!$D$33))*($B548-Params!$D$33),$C548&gt;=Params!$H$13+((Params!$K$9-Params!$H$13)/(Params!$K$33-Params!$H$33))*($B548-Params!$H$33),$C548&lt;Params!$D$9+((Params!$G$4-Params!$D$9)/(Params!$G$33-Params!$D$33))*($B548-Params!$D$33),$C548&lt;Params!$G$4+((Params!$K$9-Params!$G$4)/(Params!$K$33-Params!$G$33))*($B548-Params!$G$33)),$P$2,"")</f>
        <v/>
      </c>
      <c r="Q548" s="1" t="str">
        <f>IF(AND($C548&gt;=Params!$G$4+((Params!$K$9-Params!$G$4)/(Params!$K$33-Params!$G$33))*($B548-Params!$G$33),$C548&gt;Params!$K$9+((Params!$L$5-Params!$K$9)/(Params!$L$33-Params!$K$33))*($B548-Params!$K$33),$C548&lt;Params!$G$4+((Params!$L$5-Params!$G$4)/(Params!$L$33-Params!$G$33))*($B548-Params!$G$33)),$Q$2,"")</f>
        <v/>
      </c>
      <c r="R548" s="2" t="str">
        <f>IF(AND(OR($B548&lt;Params!$A$33,AND($B548&gt;=Params!$A$33,$B548&lt;Params!$C$33,$C548&gt;=Params!$A$18+((Params!$C$13-Params!$A$18)/(Params!$C$33-Params!$A$33))*($B548-Params!$A$33)),AND($B548&gt;=Params!$C$33,$B548&lt;Params!$D$33,$C548&gt;=Params!$C$13+((Params!$D$9-Params!$C$13)/(Params!$D$33-Params!$C$33))*($B548-Params!$C$33)),AND($B548&gt;=Params!$D$33,$C548&gt;=Params!$D$9+((Params!$G$4-Params!$D$9)/(Params!$G$33-Params!$D$33))*($B548-Params!$D$33))),$C548&lt;Params!$G$4,$B548&gt;0,$C548&gt;0),$R$2,"")</f>
        <v/>
      </c>
      <c r="S548" s="18" t="str">
        <f t="shared" si="8"/>
        <v>TrachyAndesite</v>
      </c>
      <c r="T548" s="14" t="str">
        <f>IF(AND($S548&lt;&gt;$J$2,$S548&lt;&gt;$K$2,$S548&lt;&gt;$L$2),"",
IF($S548=$J$2,IF(Data!$C548&gt;=Data!$D548+2,"Hawaiite","Potassic Trachybasalt"),
IF($S548=$K$2,IF(Data!$C548&gt;=Data!$D548+2,"Mugearite","Shoshonite"),
IF($S548=$L$2,(IF(Data!$C548&gt;=Data!$D548+2,"Benmoreite","Latite")),""))))</f>
        <v>Latite</v>
      </c>
    </row>
    <row r="549" spans="1:20" x14ac:dyDescent="0.2">
      <c r="A549" s="16" t="str">
        <f>Data!$A549</f>
        <v>SAT-442-4†</v>
      </c>
      <c r="B549" s="27">
        <f>Data!$B549</f>
        <v>56.3</v>
      </c>
      <c r="C549" s="28">
        <f>Data!$C549+Data!$D549</f>
        <v>11.36</v>
      </c>
      <c r="D549" s="1" t="str">
        <f>IF(AND(AND($B549&gt;=Params!$A$33,$B549&lt;Params!$C$33),AND($C549&gt;=Params!$A$32,$C549&lt;Params!$A$26)),$D$2,"")</f>
        <v/>
      </c>
      <c r="E549" s="1" t="str">
        <f>IF(AND(AND($B549&gt;=Params!$C$33,$B549&lt;Params!$F$33),AND($C549&gt;=Params!$C$32,$C549&lt;Params!$C$22)),$E$2,"")</f>
        <v/>
      </c>
      <c r="F549" s="4" t="str">
        <f>IF(AND($B549&gt;=Params!$F$33,$B549&lt;Params!$J$33,$C549&lt;Params!$F$22+((Params!$J$20-Params!$F$22)/(Params!$J$33-Params!$F$33))*($B549-Params!$F$33)),$F$2,"")</f>
        <v/>
      </c>
      <c r="G549" s="4" t="str">
        <f>IF(AND($B549&gt;=Params!$J$33,$B549&lt;Params!$N$33,$C549&lt;Params!$J$20+((Params!$N$18-Params!$J$20)/(Params!$N$33-Params!$J$33))*($B549-Params!$J$33)),$G$2,"")</f>
        <v/>
      </c>
      <c r="H549" s="4" t="str">
        <f>IF(AND($B549&gt;=Params!$N$33,$C549&lt;Params!$N$18+((Params!$Q$16-Params!$N$18)/(Params!$Q$33-Params!$N$33))*($B549-Params!$N$33),C$3&lt;Params!$Q$16+((Params!$S$32-Params!$Q$16)/(Params!$S$33-Params!$Q$33))*($B549-Params!$Q$33)),$H$2,"")</f>
        <v/>
      </c>
      <c r="I549" s="12" t="str">
        <f>IF(AND($B549&gt;=Params!$Q$33,$C549&gt;=Params!$Q$16+((Params!$S$32-Params!$Q$16)/(Params!$S$33-Params!$Q$33))*($B549-Params!$Q$33)),$I$2,"")</f>
        <v/>
      </c>
      <c r="J549" s="1" t="str">
        <f>IF(AND($C549&gt;=Params!$C$22,$C549&lt;Params!$C$22+((Params!$E$17-Params!$C$22)/(Params!$E$33-Params!$C$33))*($B549-Params!$C$33),$C549&lt;Params!$E$17+((Params!$F$22-Params!$E$17)/(Params!$F$33-Params!$E$33))*($B549-Params!$E$33)),$J$2,"")</f>
        <v/>
      </c>
      <c r="K549" s="1" t="str">
        <f>IF(AND($C549&gt;=Params!$E$17+((Params!$F$22-Params!$E$17)/(Params!$F$33-Params!$E$33))*($B549-Params!$E$33),$C549&gt;=Params!$F$22+((Params!$J$20-Params!$F$22)/(Params!$J$33-Params!$F$33))*($B549-Params!$F$33),$C549&lt;Params!$E$17+((Params!$H$13-Params!$E$17)/(Params!$H$33-Params!$E$33))*($B549-Params!$E$33),$C549&lt;Params!$H$13+((Params!$J$20-Params!$H$13)/(Params!$J$33-Params!$H$33))*($B549-Params!$H$33)),$K$2,"")</f>
        <v/>
      </c>
      <c r="L549" s="1" t="str">
        <f>IF(AND($C549&gt;=Params!$H$13+((Params!$J$20-Params!$H$13)/(Params!$J$33-Params!$H$33))*($B549-Params!$H$33),$C549&gt;=Params!$J$20+((Params!$N$18-Params!$J$20)/(Params!$N$33-Params!$J$33))*($B549-Params!$J$33),$C549&lt;Params!$H$13+((Params!$K$9-Params!$H$13)/(Params!$K$33-Params!$H$33))*($B549-Params!$H$33),$C549&lt;Params!$K$9+((Params!$N$18-Params!$K$9)/(Params!$N$33-Params!$K$33))*($B549-Params!$K$33)),$L$2,"")</f>
        <v/>
      </c>
      <c r="M549" s="2" t="str">
        <f>IF(AND($C549&gt;=Params!$K$9+((Params!$N$18-Params!$K$9)/(Params!$N$33-Params!$K$33))*($B549-Params!$K$33),$C549&gt;=Params!$N$18+((Params!$Q$16-Params!$N$18)/(Params!$Q$33-Params!$N579))*($B549-Params!$Q$33),$C549&lt;Params!$K$9+((Params!$L$5-Params!$K$9)/(Params!$L$33-Params!$K$33))*($B549-Params!$K$33),$C549&lt;Params!$L$5+((Params!$Q$4-Params!$L$5)/(Params!$Q$33-Params!$L$33))*($B549-Params!$L$33),$B549&lt;Params!$Q$33),$M$2,"")</f>
        <v/>
      </c>
      <c r="N549" s="3" t="str">
        <f>IF(OR(AND($C549&gt;=Params!$A$26,$B549&gt;=Params!$A$33,$B549&lt;Params!$C$33,$C549&lt;Params!$A$18+((Params!$C$13-Params!$A$18)/(Params!$C$33-Params!$A$33))*($B549-Params!$A$33)),AND($B549&gt;=Params!$C$33,$C549&gt;Params!$C$22+((Params!$E$17-Params!$C$22)/(Params!$E$33-Params!$C$33))*($B549-Params!$C$33),$C549&lt;Params!$C$13+((Params!$E$17-Params!$C$13)/(Params!$E$33-Params!$C$33))*($B549-Params!$C$33))),$N$2,"")</f>
        <v/>
      </c>
      <c r="O549" s="1" t="str">
        <f>IF(AND($C549&gt;=Params!$C$13+((Params!$E$17-Params!$C$13)/(Params!$E$33-Params!$C$33))*($B549-Params!$C$33),$C549&gt;=Params!$E$17+((Params!$H$13-Params!$E$17)/(Params!$H$33-Params!$E$33))*($B549-Params!$E$33),$C549&lt;Params!$C$13+((Params!$D$9-Params!$C$13)/(Params!$D$33-Params!$C$33))*($B549-Params!$C$33),$C549&lt;Params!$D$9+((Params!$H$13-Params!$D$9)/(Params!$H$33-Params!$D$33))*($B549-Params!$D$33)),$O$2,"")</f>
        <v/>
      </c>
      <c r="P549" s="1" t="str">
        <f>IF(AND($C549&gt;=Params!$D$9+((Params!$H$13-Params!$D$9)/(Params!$H$33-Params!$D$33))*($B549-Params!$D$33),$C549&gt;=Params!$H$13+((Params!$K$9-Params!$H$13)/(Params!$K$33-Params!$H$33))*($B549-Params!$H$33),$C549&lt;Params!$D$9+((Params!$G$4-Params!$D$9)/(Params!$G$33-Params!$D$33))*($B549-Params!$D$33),$C549&lt;Params!$G$4+((Params!$K$9-Params!$G$4)/(Params!$K$33-Params!$G$33))*($B549-Params!$G$33)),$P$2,"")</f>
        <v>Tephriphonolite</v>
      </c>
      <c r="Q549" s="1" t="str">
        <f>IF(AND($C549&gt;=Params!$G$4+((Params!$K$9-Params!$G$4)/(Params!$K$33-Params!$G$33))*($B549-Params!$G$33),$C549&gt;Params!$K$9+((Params!$L$5-Params!$K$9)/(Params!$L$33-Params!$K$33))*($B549-Params!$K$33),$C549&lt;Params!$G$4+((Params!$L$5-Params!$G$4)/(Params!$L$33-Params!$G$33))*($B549-Params!$G$33)),$Q$2,"")</f>
        <v/>
      </c>
      <c r="R549" s="2" t="str">
        <f>IF(AND(OR($B549&lt;Params!$A$33,AND($B549&gt;=Params!$A$33,$B549&lt;Params!$C$33,$C549&gt;=Params!$A$18+((Params!$C$13-Params!$A$18)/(Params!$C$33-Params!$A$33))*($B549-Params!$A$33)),AND($B549&gt;=Params!$C$33,$B549&lt;Params!$D$33,$C549&gt;=Params!$C$13+((Params!$D$9-Params!$C$13)/(Params!$D$33-Params!$C$33))*($B549-Params!$C$33)),AND($B549&gt;=Params!$D$33,$C549&gt;=Params!$D$9+((Params!$G$4-Params!$D$9)/(Params!$G$33-Params!$D$33))*($B549-Params!$D$33))),$C549&lt;Params!$G$4,$B549&gt;0,$C549&gt;0),$R$2,"")</f>
        <v/>
      </c>
      <c r="S549" s="18" t="str">
        <f t="shared" si="8"/>
        <v>Tephriphonolite</v>
      </c>
      <c r="T549" s="14" t="str">
        <f>IF(AND($S549&lt;&gt;$J$2,$S549&lt;&gt;$K$2,$S549&lt;&gt;$L$2),"",
IF($S549=$J$2,IF(Data!$C549&gt;=Data!$D549+2,"Hawaiite","Potassic Trachybasalt"),
IF($S549=$K$2,IF(Data!$C549&gt;=Data!$D549+2,"Mugearite","Shoshonite"),
IF($S549=$L$2,(IF(Data!$C549&gt;=Data!$D549+2,"Benmoreite","Latite")),""))))</f>
        <v/>
      </c>
    </row>
    <row r="550" spans="1:20" x14ac:dyDescent="0.2">
      <c r="A550" s="16" t="str">
        <f>Data!$A550</f>
        <v>SAT-442-5†</v>
      </c>
      <c r="B550" s="27">
        <f>Data!$B550</f>
        <v>56.3</v>
      </c>
      <c r="C550" s="28">
        <f>Data!$C550+Data!$D550</f>
        <v>11.36</v>
      </c>
      <c r="D550" s="1" t="str">
        <f>IF(AND(AND($B550&gt;=Params!$A$33,$B550&lt;Params!$C$33),AND($C550&gt;=Params!$A$32,$C550&lt;Params!$A$26)),$D$2,"")</f>
        <v/>
      </c>
      <c r="E550" s="1" t="str">
        <f>IF(AND(AND($B550&gt;=Params!$C$33,$B550&lt;Params!$F$33),AND($C550&gt;=Params!$C$32,$C550&lt;Params!$C$22)),$E$2,"")</f>
        <v/>
      </c>
      <c r="F550" s="4" t="str">
        <f>IF(AND($B550&gt;=Params!$F$33,$B550&lt;Params!$J$33,$C550&lt;Params!$F$22+((Params!$J$20-Params!$F$22)/(Params!$J$33-Params!$F$33))*($B550-Params!$F$33)),$F$2,"")</f>
        <v/>
      </c>
      <c r="G550" s="4" t="str">
        <f>IF(AND($B550&gt;=Params!$J$33,$B550&lt;Params!$N$33,$C550&lt;Params!$J$20+((Params!$N$18-Params!$J$20)/(Params!$N$33-Params!$J$33))*($B550-Params!$J$33)),$G$2,"")</f>
        <v/>
      </c>
      <c r="H550" s="4" t="str">
        <f>IF(AND($B550&gt;=Params!$N$33,$C550&lt;Params!$N$18+((Params!$Q$16-Params!$N$18)/(Params!$Q$33-Params!$N$33))*($B550-Params!$N$33),C$3&lt;Params!$Q$16+((Params!$S$32-Params!$Q$16)/(Params!$S$33-Params!$Q$33))*($B550-Params!$Q$33)),$H$2,"")</f>
        <v/>
      </c>
      <c r="I550" s="12" t="str">
        <f>IF(AND($B550&gt;=Params!$Q$33,$C550&gt;=Params!$Q$16+((Params!$S$32-Params!$Q$16)/(Params!$S$33-Params!$Q$33))*($B550-Params!$Q$33)),$I$2,"")</f>
        <v/>
      </c>
      <c r="J550" s="1" t="str">
        <f>IF(AND($C550&gt;=Params!$C$22,$C550&lt;Params!$C$22+((Params!$E$17-Params!$C$22)/(Params!$E$33-Params!$C$33))*($B550-Params!$C$33),$C550&lt;Params!$E$17+((Params!$F$22-Params!$E$17)/(Params!$F$33-Params!$E$33))*($B550-Params!$E$33)),$J$2,"")</f>
        <v/>
      </c>
      <c r="K550" s="1" t="str">
        <f>IF(AND($C550&gt;=Params!$E$17+((Params!$F$22-Params!$E$17)/(Params!$F$33-Params!$E$33))*($B550-Params!$E$33),$C550&gt;=Params!$F$22+((Params!$J$20-Params!$F$22)/(Params!$J$33-Params!$F$33))*($B550-Params!$F$33),$C550&lt;Params!$E$17+((Params!$H$13-Params!$E$17)/(Params!$H$33-Params!$E$33))*($B550-Params!$E$33),$C550&lt;Params!$H$13+((Params!$J$20-Params!$H$13)/(Params!$J$33-Params!$H$33))*($B550-Params!$H$33)),$K$2,"")</f>
        <v/>
      </c>
      <c r="L550" s="1" t="str">
        <f>IF(AND($C550&gt;=Params!$H$13+((Params!$J$20-Params!$H$13)/(Params!$J$33-Params!$H$33))*($B550-Params!$H$33),$C550&gt;=Params!$J$20+((Params!$N$18-Params!$J$20)/(Params!$N$33-Params!$J$33))*($B550-Params!$J$33),$C550&lt;Params!$H$13+((Params!$K$9-Params!$H$13)/(Params!$K$33-Params!$H$33))*($B550-Params!$H$33),$C550&lt;Params!$K$9+((Params!$N$18-Params!$K$9)/(Params!$N$33-Params!$K$33))*($B550-Params!$K$33)),$L$2,"")</f>
        <v/>
      </c>
      <c r="M550" s="2" t="str">
        <f>IF(AND($C550&gt;=Params!$K$9+((Params!$N$18-Params!$K$9)/(Params!$N$33-Params!$K$33))*($B550-Params!$K$33),$C550&gt;=Params!$N$18+((Params!$Q$16-Params!$N$18)/(Params!$Q$33-Params!$N580))*($B550-Params!$Q$33),$C550&lt;Params!$K$9+((Params!$L$5-Params!$K$9)/(Params!$L$33-Params!$K$33))*($B550-Params!$K$33),$C550&lt;Params!$L$5+((Params!$Q$4-Params!$L$5)/(Params!$Q$33-Params!$L$33))*($B550-Params!$L$33),$B550&lt;Params!$Q$33),$M$2,"")</f>
        <v/>
      </c>
      <c r="N550" s="3" t="str">
        <f>IF(OR(AND($C550&gt;=Params!$A$26,$B550&gt;=Params!$A$33,$B550&lt;Params!$C$33,$C550&lt;Params!$A$18+((Params!$C$13-Params!$A$18)/(Params!$C$33-Params!$A$33))*($B550-Params!$A$33)),AND($B550&gt;=Params!$C$33,$C550&gt;Params!$C$22+((Params!$E$17-Params!$C$22)/(Params!$E$33-Params!$C$33))*($B550-Params!$C$33),$C550&lt;Params!$C$13+((Params!$E$17-Params!$C$13)/(Params!$E$33-Params!$C$33))*($B550-Params!$C$33))),$N$2,"")</f>
        <v/>
      </c>
      <c r="O550" s="1" t="str">
        <f>IF(AND($C550&gt;=Params!$C$13+((Params!$E$17-Params!$C$13)/(Params!$E$33-Params!$C$33))*($B550-Params!$C$33),$C550&gt;=Params!$E$17+((Params!$H$13-Params!$E$17)/(Params!$H$33-Params!$E$33))*($B550-Params!$E$33),$C550&lt;Params!$C$13+((Params!$D$9-Params!$C$13)/(Params!$D$33-Params!$C$33))*($B550-Params!$C$33),$C550&lt;Params!$D$9+((Params!$H$13-Params!$D$9)/(Params!$H$33-Params!$D$33))*($B550-Params!$D$33)),$O$2,"")</f>
        <v/>
      </c>
      <c r="P550" s="1" t="str">
        <f>IF(AND($C550&gt;=Params!$D$9+((Params!$H$13-Params!$D$9)/(Params!$H$33-Params!$D$33))*($B550-Params!$D$33),$C550&gt;=Params!$H$13+((Params!$K$9-Params!$H$13)/(Params!$K$33-Params!$H$33))*($B550-Params!$H$33),$C550&lt;Params!$D$9+((Params!$G$4-Params!$D$9)/(Params!$G$33-Params!$D$33))*($B550-Params!$D$33),$C550&lt;Params!$G$4+((Params!$K$9-Params!$G$4)/(Params!$K$33-Params!$G$33))*($B550-Params!$G$33)),$P$2,"")</f>
        <v>Tephriphonolite</v>
      </c>
      <c r="Q550" s="1" t="str">
        <f>IF(AND($C550&gt;=Params!$G$4+((Params!$K$9-Params!$G$4)/(Params!$K$33-Params!$G$33))*($B550-Params!$G$33),$C550&gt;Params!$K$9+((Params!$L$5-Params!$K$9)/(Params!$L$33-Params!$K$33))*($B550-Params!$K$33),$C550&lt;Params!$G$4+((Params!$L$5-Params!$G$4)/(Params!$L$33-Params!$G$33))*($B550-Params!$G$33)),$Q$2,"")</f>
        <v/>
      </c>
      <c r="R550" s="2" t="str">
        <f>IF(AND(OR($B550&lt;Params!$A$33,AND($B550&gt;=Params!$A$33,$B550&lt;Params!$C$33,$C550&gt;=Params!$A$18+((Params!$C$13-Params!$A$18)/(Params!$C$33-Params!$A$33))*($B550-Params!$A$33)),AND($B550&gt;=Params!$C$33,$B550&lt;Params!$D$33,$C550&gt;=Params!$C$13+((Params!$D$9-Params!$C$13)/(Params!$D$33-Params!$C$33))*($B550-Params!$C$33)),AND($B550&gt;=Params!$D$33,$C550&gt;=Params!$D$9+((Params!$G$4-Params!$D$9)/(Params!$G$33-Params!$D$33))*($B550-Params!$D$33))),$C550&lt;Params!$G$4,$B550&gt;0,$C550&gt;0),$R$2,"")</f>
        <v/>
      </c>
      <c r="S550" s="18" t="str">
        <f t="shared" si="8"/>
        <v>Tephriphonolite</v>
      </c>
      <c r="T550" s="14" t="str">
        <f>IF(AND($S550&lt;&gt;$J$2,$S550&lt;&gt;$K$2,$S550&lt;&gt;$L$2),"",
IF($S550=$J$2,IF(Data!$C550&gt;=Data!$D550+2,"Hawaiite","Potassic Trachybasalt"),
IF($S550=$K$2,IF(Data!$C550&gt;=Data!$D550+2,"Mugearite","Shoshonite"),
IF($S550=$L$2,(IF(Data!$C550&gt;=Data!$D550+2,"Benmoreite","Latite")),""))))</f>
        <v/>
      </c>
    </row>
    <row r="551" spans="1:20" x14ac:dyDescent="0.2">
      <c r="A551" s="16" t="str">
        <f>Data!$A551</f>
        <v>synthetic phonolitic glass with various Na/(Na+K), close to the white pumice of the eruption of Mt Vesuvius</v>
      </c>
      <c r="B551" s="27">
        <f>Data!$B551</f>
        <v>56.484612182318465</v>
      </c>
      <c r="C551" s="28">
        <f>Data!$C551+Data!$D551</f>
        <v>16.530100419344681</v>
      </c>
      <c r="D551" s="1" t="str">
        <f>IF(AND(AND($B551&gt;=Params!$A$33,$B551&lt;Params!$C$33),AND($C551&gt;=Params!$A$32,$C551&lt;Params!$A$26)),$D$2,"")</f>
        <v/>
      </c>
      <c r="E551" s="1" t="str">
        <f>IF(AND(AND($B551&gt;=Params!$C$33,$B551&lt;Params!$F$33),AND($C551&gt;=Params!$C$32,$C551&lt;Params!$C$22)),$E$2,"")</f>
        <v/>
      </c>
      <c r="F551" s="4" t="str">
        <f>IF(AND($B551&gt;=Params!$F$33,$B551&lt;Params!$J$33,$C551&lt;Params!$F$22+((Params!$J$20-Params!$F$22)/(Params!$J$33-Params!$F$33))*($B551-Params!$F$33)),$F$2,"")</f>
        <v/>
      </c>
      <c r="G551" s="4" t="str">
        <f>IF(AND($B551&gt;=Params!$J$33,$B551&lt;Params!$N$33,$C551&lt;Params!$J$20+((Params!$N$18-Params!$J$20)/(Params!$N$33-Params!$J$33))*($B551-Params!$J$33)),$G$2,"")</f>
        <v/>
      </c>
      <c r="H551" s="4" t="str">
        <f>IF(AND($B551&gt;=Params!$N$33,$C551&lt;Params!$N$18+((Params!$Q$16-Params!$N$18)/(Params!$Q$33-Params!$N$33))*($B551-Params!$N$33),C$3&lt;Params!$Q$16+((Params!$S$32-Params!$Q$16)/(Params!$S$33-Params!$Q$33))*($B551-Params!$Q$33)),$H$2,"")</f>
        <v/>
      </c>
      <c r="I551" s="12" t="str">
        <f>IF(AND($B551&gt;=Params!$Q$33,$C551&gt;=Params!$Q$16+((Params!$S$32-Params!$Q$16)/(Params!$S$33-Params!$Q$33))*($B551-Params!$Q$33)),$I$2,"")</f>
        <v/>
      </c>
      <c r="J551" s="1" t="str">
        <f>IF(AND($C551&gt;=Params!$C$22,$C551&lt;Params!$C$22+((Params!$E$17-Params!$C$22)/(Params!$E$33-Params!$C$33))*($B551-Params!$C$33),$C551&lt;Params!$E$17+((Params!$F$22-Params!$E$17)/(Params!$F$33-Params!$E$33))*($B551-Params!$E$33)),$J$2,"")</f>
        <v/>
      </c>
      <c r="K551" s="1" t="str">
        <f>IF(AND($C551&gt;=Params!$E$17+((Params!$F$22-Params!$E$17)/(Params!$F$33-Params!$E$33))*($B551-Params!$E$33),$C551&gt;=Params!$F$22+((Params!$J$20-Params!$F$22)/(Params!$J$33-Params!$F$33))*($B551-Params!$F$33),$C551&lt;Params!$E$17+((Params!$H$13-Params!$E$17)/(Params!$H$33-Params!$E$33))*($B551-Params!$E$33),$C551&lt;Params!$H$13+((Params!$J$20-Params!$H$13)/(Params!$J$33-Params!$H$33))*($B551-Params!$H$33)),$K$2,"")</f>
        <v/>
      </c>
      <c r="L551" s="1" t="str">
        <f>IF(AND($C551&gt;=Params!$H$13+((Params!$J$20-Params!$H$13)/(Params!$J$33-Params!$H$33))*($B551-Params!$H$33),$C551&gt;=Params!$J$20+((Params!$N$18-Params!$J$20)/(Params!$N$33-Params!$J$33))*($B551-Params!$J$33),$C551&lt;Params!$H$13+((Params!$K$9-Params!$H$13)/(Params!$K$33-Params!$H$33))*($B551-Params!$H$33),$C551&lt;Params!$K$9+((Params!$N$18-Params!$K$9)/(Params!$N$33-Params!$K$33))*($B551-Params!$K$33)),$L$2,"")</f>
        <v/>
      </c>
      <c r="M551" s="2" t="str">
        <f>IF(AND($C551&gt;=Params!$K$9+((Params!$N$18-Params!$K$9)/(Params!$N$33-Params!$K$33))*($B551-Params!$K$33),$C551&gt;=Params!$N$18+((Params!$Q$16-Params!$N$18)/(Params!$Q$33-Params!$N581))*($B551-Params!$Q$33),$C551&lt;Params!$K$9+((Params!$L$5-Params!$K$9)/(Params!$L$33-Params!$K$33))*($B551-Params!$K$33),$C551&lt;Params!$L$5+((Params!$Q$4-Params!$L$5)/(Params!$Q$33-Params!$L$33))*($B551-Params!$L$33),$B551&lt;Params!$Q$33),$M$2,"")</f>
        <v/>
      </c>
      <c r="N551" s="3" t="str">
        <f>IF(OR(AND($C551&gt;=Params!$A$26,$B551&gt;=Params!$A$33,$B551&lt;Params!$C$33,$C551&lt;Params!$A$18+((Params!$C$13-Params!$A$18)/(Params!$C$33-Params!$A$33))*($B551-Params!$A$33)),AND($B551&gt;=Params!$C$33,$C551&gt;Params!$C$22+((Params!$E$17-Params!$C$22)/(Params!$E$33-Params!$C$33))*($B551-Params!$C$33),$C551&lt;Params!$C$13+((Params!$E$17-Params!$C$13)/(Params!$E$33-Params!$C$33))*($B551-Params!$C$33))),$N$2,"")</f>
        <v/>
      </c>
      <c r="O551" s="1" t="str">
        <f>IF(AND($C551&gt;=Params!$C$13+((Params!$E$17-Params!$C$13)/(Params!$E$33-Params!$C$33))*($B551-Params!$C$33),$C551&gt;=Params!$E$17+((Params!$H$13-Params!$E$17)/(Params!$H$33-Params!$E$33))*($B551-Params!$E$33),$C551&lt;Params!$C$13+((Params!$D$9-Params!$C$13)/(Params!$D$33-Params!$C$33))*($B551-Params!$C$33),$C551&lt;Params!$D$9+((Params!$H$13-Params!$D$9)/(Params!$H$33-Params!$D$33))*($B551-Params!$D$33)),$O$2,"")</f>
        <v/>
      </c>
      <c r="P551" s="1" t="str">
        <f>IF(AND($C551&gt;=Params!$D$9+((Params!$H$13-Params!$D$9)/(Params!$H$33-Params!$D$33))*($B551-Params!$D$33),$C551&gt;=Params!$H$13+((Params!$K$9-Params!$H$13)/(Params!$K$33-Params!$H$33))*($B551-Params!$H$33),$C551&lt;Params!$D$9+((Params!$G$4-Params!$D$9)/(Params!$G$33-Params!$D$33))*($B551-Params!$D$33),$C551&lt;Params!$G$4+((Params!$K$9-Params!$G$4)/(Params!$K$33-Params!$G$33))*($B551-Params!$G$33)),$P$2,"")</f>
        <v/>
      </c>
      <c r="Q551" s="1" t="str">
        <f>IF(AND($C551&gt;=Params!$G$4+((Params!$K$9-Params!$G$4)/(Params!$K$33-Params!$G$33))*($B551-Params!$G$33),$C551&gt;Params!$K$9+((Params!$L$5-Params!$K$9)/(Params!$L$33-Params!$K$33))*($B551-Params!$K$33),$C551&lt;Params!$G$4+((Params!$L$5-Params!$G$4)/(Params!$L$33-Params!$G$33))*($B551-Params!$G$33)),$Q$2,"")</f>
        <v/>
      </c>
      <c r="R551" s="2" t="str">
        <f>IF(AND(OR($B551&lt;Params!$A$33,AND($B551&gt;=Params!$A$33,$B551&lt;Params!$C$33,$C551&gt;=Params!$A$18+((Params!$C$13-Params!$A$18)/(Params!$C$33-Params!$A$33))*($B551-Params!$A$33)),AND($B551&gt;=Params!$C$33,$B551&lt;Params!$D$33,$C551&gt;=Params!$C$13+((Params!$D$9-Params!$C$13)/(Params!$D$33-Params!$C$33))*($B551-Params!$C$33)),AND($B551&gt;=Params!$D$33,$C551&gt;=Params!$D$9+((Params!$G$4-Params!$D$9)/(Params!$G$33-Params!$D$33))*($B551-Params!$D$33))),$C551&lt;Params!$G$4,$B551&gt;0,$C551&gt;0),$R$2,"")</f>
        <v/>
      </c>
      <c r="S551" s="18" t="str">
        <f t="shared" si="8"/>
        <v/>
      </c>
      <c r="T551" s="14" t="str">
        <f>IF(AND($S551&lt;&gt;$J$2,$S551&lt;&gt;$K$2,$S551&lt;&gt;$L$2),"",
IF($S551=$J$2,IF(Data!$C551&gt;=Data!$D551+2,"Hawaiite","Potassic Trachybasalt"),
IF($S551=$K$2,IF(Data!$C551&gt;=Data!$D551+2,"Mugearite","Shoshonite"),
IF($S551=$L$2,(IF(Data!$C551&gt;=Data!$D551+2,"Benmoreite","Latite")),""))))</f>
        <v/>
      </c>
    </row>
    <row r="552" spans="1:20" x14ac:dyDescent="0.2">
      <c r="A552" s="16" t="str">
        <f>Data!$A552</f>
        <v>synthetic phonolitic glass with various Na/(Na+K), close to the white pumice of the eruption of Mt Vesuvius</v>
      </c>
      <c r="B552" s="27">
        <f>Data!$B552</f>
        <v>56.484612182318465</v>
      </c>
      <c r="C552" s="28">
        <f>Data!$C552+Data!$D552</f>
        <v>16.530100419344681</v>
      </c>
      <c r="D552" s="1" t="str">
        <f>IF(AND(AND($B552&gt;=Params!$A$33,$B552&lt;Params!$C$33),AND($C552&gt;=Params!$A$32,$C552&lt;Params!$A$26)),$D$2,"")</f>
        <v/>
      </c>
      <c r="E552" s="1" t="str">
        <f>IF(AND(AND($B552&gt;=Params!$C$33,$B552&lt;Params!$F$33),AND($C552&gt;=Params!$C$32,$C552&lt;Params!$C$22)),$E$2,"")</f>
        <v/>
      </c>
      <c r="F552" s="4" t="str">
        <f>IF(AND($B552&gt;=Params!$F$33,$B552&lt;Params!$J$33,$C552&lt;Params!$F$22+((Params!$J$20-Params!$F$22)/(Params!$J$33-Params!$F$33))*($B552-Params!$F$33)),$F$2,"")</f>
        <v/>
      </c>
      <c r="G552" s="4" t="str">
        <f>IF(AND($B552&gt;=Params!$J$33,$B552&lt;Params!$N$33,$C552&lt;Params!$J$20+((Params!$N$18-Params!$J$20)/(Params!$N$33-Params!$J$33))*($B552-Params!$J$33)),$G$2,"")</f>
        <v/>
      </c>
      <c r="H552" s="4" t="str">
        <f>IF(AND($B552&gt;=Params!$N$33,$C552&lt;Params!$N$18+((Params!$Q$16-Params!$N$18)/(Params!$Q$33-Params!$N$33))*($B552-Params!$N$33),C$3&lt;Params!$Q$16+((Params!$S$32-Params!$Q$16)/(Params!$S$33-Params!$Q$33))*($B552-Params!$Q$33)),$H$2,"")</f>
        <v/>
      </c>
      <c r="I552" s="12" t="str">
        <f>IF(AND($B552&gt;=Params!$Q$33,$C552&gt;=Params!$Q$16+((Params!$S$32-Params!$Q$16)/(Params!$S$33-Params!$Q$33))*($B552-Params!$Q$33)),$I$2,"")</f>
        <v/>
      </c>
      <c r="J552" s="1" t="str">
        <f>IF(AND($C552&gt;=Params!$C$22,$C552&lt;Params!$C$22+((Params!$E$17-Params!$C$22)/(Params!$E$33-Params!$C$33))*($B552-Params!$C$33),$C552&lt;Params!$E$17+((Params!$F$22-Params!$E$17)/(Params!$F$33-Params!$E$33))*($B552-Params!$E$33)),$J$2,"")</f>
        <v/>
      </c>
      <c r="K552" s="1" t="str">
        <f>IF(AND($C552&gt;=Params!$E$17+((Params!$F$22-Params!$E$17)/(Params!$F$33-Params!$E$33))*($B552-Params!$E$33),$C552&gt;=Params!$F$22+((Params!$J$20-Params!$F$22)/(Params!$J$33-Params!$F$33))*($B552-Params!$F$33),$C552&lt;Params!$E$17+((Params!$H$13-Params!$E$17)/(Params!$H$33-Params!$E$33))*($B552-Params!$E$33),$C552&lt;Params!$H$13+((Params!$J$20-Params!$H$13)/(Params!$J$33-Params!$H$33))*($B552-Params!$H$33)),$K$2,"")</f>
        <v/>
      </c>
      <c r="L552" s="1" t="str">
        <f>IF(AND($C552&gt;=Params!$H$13+((Params!$J$20-Params!$H$13)/(Params!$J$33-Params!$H$33))*($B552-Params!$H$33),$C552&gt;=Params!$J$20+((Params!$N$18-Params!$J$20)/(Params!$N$33-Params!$J$33))*($B552-Params!$J$33),$C552&lt;Params!$H$13+((Params!$K$9-Params!$H$13)/(Params!$K$33-Params!$H$33))*($B552-Params!$H$33),$C552&lt;Params!$K$9+((Params!$N$18-Params!$K$9)/(Params!$N$33-Params!$K$33))*($B552-Params!$K$33)),$L$2,"")</f>
        <v/>
      </c>
      <c r="M552" s="2" t="str">
        <f>IF(AND($C552&gt;=Params!$K$9+((Params!$N$18-Params!$K$9)/(Params!$N$33-Params!$K$33))*($B552-Params!$K$33),$C552&gt;=Params!$N$18+((Params!$Q$16-Params!$N$18)/(Params!$Q$33-Params!$N582))*($B552-Params!$Q$33),$C552&lt;Params!$K$9+((Params!$L$5-Params!$K$9)/(Params!$L$33-Params!$K$33))*($B552-Params!$K$33),$C552&lt;Params!$L$5+((Params!$Q$4-Params!$L$5)/(Params!$Q$33-Params!$L$33))*($B552-Params!$L$33),$B552&lt;Params!$Q$33),$M$2,"")</f>
        <v/>
      </c>
      <c r="N552" s="3" t="str">
        <f>IF(OR(AND($C552&gt;=Params!$A$26,$B552&gt;=Params!$A$33,$B552&lt;Params!$C$33,$C552&lt;Params!$A$18+((Params!$C$13-Params!$A$18)/(Params!$C$33-Params!$A$33))*($B552-Params!$A$33)),AND($B552&gt;=Params!$C$33,$C552&gt;Params!$C$22+((Params!$E$17-Params!$C$22)/(Params!$E$33-Params!$C$33))*($B552-Params!$C$33),$C552&lt;Params!$C$13+((Params!$E$17-Params!$C$13)/(Params!$E$33-Params!$C$33))*($B552-Params!$C$33))),$N$2,"")</f>
        <v/>
      </c>
      <c r="O552" s="1" t="str">
        <f>IF(AND($C552&gt;=Params!$C$13+((Params!$E$17-Params!$C$13)/(Params!$E$33-Params!$C$33))*($B552-Params!$C$33),$C552&gt;=Params!$E$17+((Params!$H$13-Params!$E$17)/(Params!$H$33-Params!$E$33))*($B552-Params!$E$33),$C552&lt;Params!$C$13+((Params!$D$9-Params!$C$13)/(Params!$D$33-Params!$C$33))*($B552-Params!$C$33),$C552&lt;Params!$D$9+((Params!$H$13-Params!$D$9)/(Params!$H$33-Params!$D$33))*($B552-Params!$D$33)),$O$2,"")</f>
        <v/>
      </c>
      <c r="P552" s="1" t="str">
        <f>IF(AND($C552&gt;=Params!$D$9+((Params!$H$13-Params!$D$9)/(Params!$H$33-Params!$D$33))*($B552-Params!$D$33),$C552&gt;=Params!$H$13+((Params!$K$9-Params!$H$13)/(Params!$K$33-Params!$H$33))*($B552-Params!$H$33),$C552&lt;Params!$D$9+((Params!$G$4-Params!$D$9)/(Params!$G$33-Params!$D$33))*($B552-Params!$D$33),$C552&lt;Params!$G$4+((Params!$K$9-Params!$G$4)/(Params!$K$33-Params!$G$33))*($B552-Params!$G$33)),$P$2,"")</f>
        <v/>
      </c>
      <c r="Q552" s="1" t="str">
        <f>IF(AND($C552&gt;=Params!$G$4+((Params!$K$9-Params!$G$4)/(Params!$K$33-Params!$G$33))*($B552-Params!$G$33),$C552&gt;Params!$K$9+((Params!$L$5-Params!$K$9)/(Params!$L$33-Params!$K$33))*($B552-Params!$K$33),$C552&lt;Params!$G$4+((Params!$L$5-Params!$G$4)/(Params!$L$33-Params!$G$33))*($B552-Params!$G$33)),$Q$2,"")</f>
        <v/>
      </c>
      <c r="R552" s="2" t="str">
        <f>IF(AND(OR($B552&lt;Params!$A$33,AND($B552&gt;=Params!$A$33,$B552&lt;Params!$C$33,$C552&gt;=Params!$A$18+((Params!$C$13-Params!$A$18)/(Params!$C$33-Params!$A$33))*($B552-Params!$A$33)),AND($B552&gt;=Params!$C$33,$B552&lt;Params!$D$33,$C552&gt;=Params!$C$13+((Params!$D$9-Params!$C$13)/(Params!$D$33-Params!$C$33))*($B552-Params!$C$33)),AND($B552&gt;=Params!$D$33,$C552&gt;=Params!$D$9+((Params!$G$4-Params!$D$9)/(Params!$G$33-Params!$D$33))*($B552-Params!$D$33))),$C552&lt;Params!$G$4,$B552&gt;0,$C552&gt;0),$R$2,"")</f>
        <v/>
      </c>
      <c r="S552" s="18" t="str">
        <f t="shared" si="8"/>
        <v/>
      </c>
      <c r="T552" s="14" t="str">
        <f>IF(AND($S552&lt;&gt;$J$2,$S552&lt;&gt;$K$2,$S552&lt;&gt;$L$2),"",
IF($S552=$J$2,IF(Data!$C552&gt;=Data!$D552+2,"Hawaiite","Potassic Trachybasalt"),
IF($S552=$K$2,IF(Data!$C552&gt;=Data!$D552+2,"Mugearite","Shoshonite"),
IF($S552=$L$2,(IF(Data!$C552&gt;=Data!$D552+2,"Benmoreite","Latite")),""))))</f>
        <v/>
      </c>
    </row>
    <row r="553" spans="1:20" x14ac:dyDescent="0.2">
      <c r="A553" s="16" t="str">
        <f>Data!$A553</f>
        <v>synthetic phonolitic glass with various Na/(Na+K), close to the white pumice of the eruption of Mt Vesuvius</v>
      </c>
      <c r="B553" s="27">
        <f>Data!$B553</f>
        <v>56.685325586338848</v>
      </c>
      <c r="C553" s="28">
        <f>Data!$C553+Data!$D553</f>
        <v>15.527730258829248</v>
      </c>
      <c r="D553" s="1" t="str">
        <f>IF(AND(AND($B553&gt;=Params!$A$33,$B553&lt;Params!$C$33),AND($C553&gt;=Params!$A$32,$C553&lt;Params!$A$26)),$D$2,"")</f>
        <v/>
      </c>
      <c r="E553" s="1" t="str">
        <f>IF(AND(AND($B553&gt;=Params!$C$33,$B553&lt;Params!$F$33),AND($C553&gt;=Params!$C$32,$C553&lt;Params!$C$22)),$E$2,"")</f>
        <v/>
      </c>
      <c r="F553" s="4" t="str">
        <f>IF(AND($B553&gt;=Params!$F$33,$B553&lt;Params!$J$33,$C553&lt;Params!$F$22+((Params!$J$20-Params!$F$22)/(Params!$J$33-Params!$F$33))*($B553-Params!$F$33)),$F$2,"")</f>
        <v/>
      </c>
      <c r="G553" s="4" t="str">
        <f>IF(AND($B553&gt;=Params!$J$33,$B553&lt;Params!$N$33,$C553&lt;Params!$J$20+((Params!$N$18-Params!$J$20)/(Params!$N$33-Params!$J$33))*($B553-Params!$J$33)),$G$2,"")</f>
        <v/>
      </c>
      <c r="H553" s="4" t="str">
        <f>IF(AND($B553&gt;=Params!$N$33,$C553&lt;Params!$N$18+((Params!$Q$16-Params!$N$18)/(Params!$Q$33-Params!$N$33))*($B553-Params!$N$33),C$3&lt;Params!$Q$16+((Params!$S$32-Params!$Q$16)/(Params!$S$33-Params!$Q$33))*($B553-Params!$Q$33)),$H$2,"")</f>
        <v/>
      </c>
      <c r="I553" s="12" t="str">
        <f>IF(AND($B553&gt;=Params!$Q$33,$C553&gt;=Params!$Q$16+((Params!$S$32-Params!$Q$16)/(Params!$S$33-Params!$Q$33))*($B553-Params!$Q$33)),$I$2,"")</f>
        <v/>
      </c>
      <c r="J553" s="1" t="str">
        <f>IF(AND($C553&gt;=Params!$C$22,$C553&lt;Params!$C$22+((Params!$E$17-Params!$C$22)/(Params!$E$33-Params!$C$33))*($B553-Params!$C$33),$C553&lt;Params!$E$17+((Params!$F$22-Params!$E$17)/(Params!$F$33-Params!$E$33))*($B553-Params!$E$33)),$J$2,"")</f>
        <v/>
      </c>
      <c r="K553" s="1" t="str">
        <f>IF(AND($C553&gt;=Params!$E$17+((Params!$F$22-Params!$E$17)/(Params!$F$33-Params!$E$33))*($B553-Params!$E$33),$C553&gt;=Params!$F$22+((Params!$J$20-Params!$F$22)/(Params!$J$33-Params!$F$33))*($B553-Params!$F$33),$C553&lt;Params!$E$17+((Params!$H$13-Params!$E$17)/(Params!$H$33-Params!$E$33))*($B553-Params!$E$33),$C553&lt;Params!$H$13+((Params!$J$20-Params!$H$13)/(Params!$J$33-Params!$H$33))*($B553-Params!$H$33)),$K$2,"")</f>
        <v/>
      </c>
      <c r="L553" s="1" t="str">
        <f>IF(AND($C553&gt;=Params!$H$13+((Params!$J$20-Params!$H$13)/(Params!$J$33-Params!$H$33))*($B553-Params!$H$33),$C553&gt;=Params!$J$20+((Params!$N$18-Params!$J$20)/(Params!$N$33-Params!$J$33))*($B553-Params!$J$33),$C553&lt;Params!$H$13+((Params!$K$9-Params!$H$13)/(Params!$K$33-Params!$H$33))*($B553-Params!$H$33),$C553&lt;Params!$K$9+((Params!$N$18-Params!$K$9)/(Params!$N$33-Params!$K$33))*($B553-Params!$K$33)),$L$2,"")</f>
        <v/>
      </c>
      <c r="M553" s="2" t="str">
        <f>IF(AND($C553&gt;=Params!$K$9+((Params!$N$18-Params!$K$9)/(Params!$N$33-Params!$K$33))*($B553-Params!$K$33),$C553&gt;=Params!$N$18+((Params!$Q$16-Params!$N$18)/(Params!$Q$33-Params!$N583))*($B553-Params!$Q$33),$C553&lt;Params!$K$9+((Params!$L$5-Params!$K$9)/(Params!$L$33-Params!$K$33))*($B553-Params!$K$33),$C553&lt;Params!$L$5+((Params!$Q$4-Params!$L$5)/(Params!$Q$33-Params!$L$33))*($B553-Params!$L$33),$B553&lt;Params!$Q$33),$M$2,"")</f>
        <v/>
      </c>
      <c r="N553" s="3" t="str">
        <f>IF(OR(AND($C553&gt;=Params!$A$26,$B553&gt;=Params!$A$33,$B553&lt;Params!$C$33,$C553&lt;Params!$A$18+((Params!$C$13-Params!$A$18)/(Params!$C$33-Params!$A$33))*($B553-Params!$A$33)),AND($B553&gt;=Params!$C$33,$C553&gt;Params!$C$22+((Params!$E$17-Params!$C$22)/(Params!$E$33-Params!$C$33))*($B553-Params!$C$33),$C553&lt;Params!$C$13+((Params!$E$17-Params!$C$13)/(Params!$E$33-Params!$C$33))*($B553-Params!$C$33))),$N$2,"")</f>
        <v/>
      </c>
      <c r="O553" s="1" t="str">
        <f>IF(AND($C553&gt;=Params!$C$13+((Params!$E$17-Params!$C$13)/(Params!$E$33-Params!$C$33))*($B553-Params!$C$33),$C553&gt;=Params!$E$17+((Params!$H$13-Params!$E$17)/(Params!$H$33-Params!$E$33))*($B553-Params!$E$33),$C553&lt;Params!$C$13+((Params!$D$9-Params!$C$13)/(Params!$D$33-Params!$C$33))*($B553-Params!$C$33),$C553&lt;Params!$D$9+((Params!$H$13-Params!$D$9)/(Params!$H$33-Params!$D$33))*($B553-Params!$D$33)),$O$2,"")</f>
        <v/>
      </c>
      <c r="P553" s="1" t="str">
        <f>IF(AND($C553&gt;=Params!$D$9+((Params!$H$13-Params!$D$9)/(Params!$H$33-Params!$D$33))*($B553-Params!$D$33),$C553&gt;=Params!$H$13+((Params!$K$9-Params!$H$13)/(Params!$K$33-Params!$H$33))*($B553-Params!$H$33),$C553&lt;Params!$D$9+((Params!$G$4-Params!$D$9)/(Params!$G$33-Params!$D$33))*($B553-Params!$D$33),$C553&lt;Params!$G$4+((Params!$K$9-Params!$G$4)/(Params!$K$33-Params!$G$33))*($B553-Params!$G$33)),$P$2,"")</f>
        <v/>
      </c>
      <c r="Q553" s="1" t="str">
        <f>IF(AND($C553&gt;=Params!$G$4+((Params!$K$9-Params!$G$4)/(Params!$K$33-Params!$G$33))*($B553-Params!$G$33),$C553&gt;Params!$K$9+((Params!$L$5-Params!$K$9)/(Params!$L$33-Params!$K$33))*($B553-Params!$K$33),$C553&lt;Params!$G$4+((Params!$L$5-Params!$G$4)/(Params!$L$33-Params!$G$33))*($B553-Params!$G$33)),$Q$2,"")</f>
        <v/>
      </c>
      <c r="R553" s="2" t="str">
        <f>IF(AND(OR($B553&lt;Params!$A$33,AND($B553&gt;=Params!$A$33,$B553&lt;Params!$C$33,$C553&gt;=Params!$A$18+((Params!$C$13-Params!$A$18)/(Params!$C$33-Params!$A$33))*($B553-Params!$A$33)),AND($B553&gt;=Params!$C$33,$B553&lt;Params!$D$33,$C553&gt;=Params!$C$13+((Params!$D$9-Params!$C$13)/(Params!$D$33-Params!$C$33))*($B553-Params!$C$33)),AND($B553&gt;=Params!$D$33,$C553&gt;=Params!$D$9+((Params!$G$4-Params!$D$9)/(Params!$G$33-Params!$D$33))*($B553-Params!$D$33))),$C553&lt;Params!$G$4,$B553&gt;0,$C553&gt;0),$R$2,"")</f>
        <v/>
      </c>
      <c r="S553" s="18" t="str">
        <f t="shared" si="8"/>
        <v/>
      </c>
      <c r="T553" s="14" t="str">
        <f>IF(AND($S553&lt;&gt;$J$2,$S553&lt;&gt;$K$2,$S553&lt;&gt;$L$2),"",
IF($S553=$J$2,IF(Data!$C553&gt;=Data!$D553+2,"Hawaiite","Potassic Trachybasalt"),
IF($S553=$K$2,IF(Data!$C553&gt;=Data!$D553+2,"Mugearite","Shoshonite"),
IF($S553=$L$2,(IF(Data!$C553&gt;=Data!$D553+2,"Benmoreite","Latite")),""))))</f>
        <v/>
      </c>
    </row>
    <row r="554" spans="1:20" x14ac:dyDescent="0.2">
      <c r="A554" s="16" t="str">
        <f>Data!$A554</f>
        <v>synthetic phonolitic glass with various Na/(Na+K), close to the white pumice of the eruption of Mt Vesuvius</v>
      </c>
      <c r="B554" s="27">
        <f>Data!$B554</f>
        <v>56.685325586338848</v>
      </c>
      <c r="C554" s="28">
        <f>Data!$C554+Data!$D554</f>
        <v>15.527730258829248</v>
      </c>
      <c r="D554" s="1" t="str">
        <f>IF(AND(AND($B554&gt;=Params!$A$33,$B554&lt;Params!$C$33),AND($C554&gt;=Params!$A$32,$C554&lt;Params!$A$26)),$D$2,"")</f>
        <v/>
      </c>
      <c r="E554" s="1" t="str">
        <f>IF(AND(AND($B554&gt;=Params!$C$33,$B554&lt;Params!$F$33),AND($C554&gt;=Params!$C$32,$C554&lt;Params!$C$22)),$E$2,"")</f>
        <v/>
      </c>
      <c r="F554" s="4" t="str">
        <f>IF(AND($B554&gt;=Params!$F$33,$B554&lt;Params!$J$33,$C554&lt;Params!$F$22+((Params!$J$20-Params!$F$22)/(Params!$J$33-Params!$F$33))*($B554-Params!$F$33)),$F$2,"")</f>
        <v/>
      </c>
      <c r="G554" s="4" t="str">
        <f>IF(AND($B554&gt;=Params!$J$33,$B554&lt;Params!$N$33,$C554&lt;Params!$J$20+((Params!$N$18-Params!$J$20)/(Params!$N$33-Params!$J$33))*($B554-Params!$J$33)),$G$2,"")</f>
        <v/>
      </c>
      <c r="H554" s="4" t="str">
        <f>IF(AND($B554&gt;=Params!$N$33,$C554&lt;Params!$N$18+((Params!$Q$16-Params!$N$18)/(Params!$Q$33-Params!$N$33))*($B554-Params!$N$33),C$3&lt;Params!$Q$16+((Params!$S$32-Params!$Q$16)/(Params!$S$33-Params!$Q$33))*($B554-Params!$Q$33)),$H$2,"")</f>
        <v/>
      </c>
      <c r="I554" s="12" t="str">
        <f>IF(AND($B554&gt;=Params!$Q$33,$C554&gt;=Params!$Q$16+((Params!$S$32-Params!$Q$16)/(Params!$S$33-Params!$Q$33))*($B554-Params!$Q$33)),$I$2,"")</f>
        <v/>
      </c>
      <c r="J554" s="1" t="str">
        <f>IF(AND($C554&gt;=Params!$C$22,$C554&lt;Params!$C$22+((Params!$E$17-Params!$C$22)/(Params!$E$33-Params!$C$33))*($B554-Params!$C$33),$C554&lt;Params!$E$17+((Params!$F$22-Params!$E$17)/(Params!$F$33-Params!$E$33))*($B554-Params!$E$33)),$J$2,"")</f>
        <v/>
      </c>
      <c r="K554" s="1" t="str">
        <f>IF(AND($C554&gt;=Params!$E$17+((Params!$F$22-Params!$E$17)/(Params!$F$33-Params!$E$33))*($B554-Params!$E$33),$C554&gt;=Params!$F$22+((Params!$J$20-Params!$F$22)/(Params!$J$33-Params!$F$33))*($B554-Params!$F$33),$C554&lt;Params!$E$17+((Params!$H$13-Params!$E$17)/(Params!$H$33-Params!$E$33))*($B554-Params!$E$33),$C554&lt;Params!$H$13+((Params!$J$20-Params!$H$13)/(Params!$J$33-Params!$H$33))*($B554-Params!$H$33)),$K$2,"")</f>
        <v/>
      </c>
      <c r="L554" s="1" t="str">
        <f>IF(AND($C554&gt;=Params!$H$13+((Params!$J$20-Params!$H$13)/(Params!$J$33-Params!$H$33))*($B554-Params!$H$33),$C554&gt;=Params!$J$20+((Params!$N$18-Params!$J$20)/(Params!$N$33-Params!$J$33))*($B554-Params!$J$33),$C554&lt;Params!$H$13+((Params!$K$9-Params!$H$13)/(Params!$K$33-Params!$H$33))*($B554-Params!$H$33),$C554&lt;Params!$K$9+((Params!$N$18-Params!$K$9)/(Params!$N$33-Params!$K$33))*($B554-Params!$K$33)),$L$2,"")</f>
        <v/>
      </c>
      <c r="M554" s="2" t="str">
        <f>IF(AND($C554&gt;=Params!$K$9+((Params!$N$18-Params!$K$9)/(Params!$N$33-Params!$K$33))*($B554-Params!$K$33),$C554&gt;=Params!$N$18+((Params!$Q$16-Params!$N$18)/(Params!$Q$33-Params!$N584))*($B554-Params!$Q$33),$C554&lt;Params!$K$9+((Params!$L$5-Params!$K$9)/(Params!$L$33-Params!$K$33))*($B554-Params!$K$33),$C554&lt;Params!$L$5+((Params!$Q$4-Params!$L$5)/(Params!$Q$33-Params!$L$33))*($B554-Params!$L$33),$B554&lt;Params!$Q$33),$M$2,"")</f>
        <v/>
      </c>
      <c r="N554" s="3" t="str">
        <f>IF(OR(AND($C554&gt;=Params!$A$26,$B554&gt;=Params!$A$33,$B554&lt;Params!$C$33,$C554&lt;Params!$A$18+((Params!$C$13-Params!$A$18)/(Params!$C$33-Params!$A$33))*($B554-Params!$A$33)),AND($B554&gt;=Params!$C$33,$C554&gt;Params!$C$22+((Params!$E$17-Params!$C$22)/(Params!$E$33-Params!$C$33))*($B554-Params!$C$33),$C554&lt;Params!$C$13+((Params!$E$17-Params!$C$13)/(Params!$E$33-Params!$C$33))*($B554-Params!$C$33))),$N$2,"")</f>
        <v/>
      </c>
      <c r="O554" s="1" t="str">
        <f>IF(AND($C554&gt;=Params!$C$13+((Params!$E$17-Params!$C$13)/(Params!$E$33-Params!$C$33))*($B554-Params!$C$33),$C554&gt;=Params!$E$17+((Params!$H$13-Params!$E$17)/(Params!$H$33-Params!$E$33))*($B554-Params!$E$33),$C554&lt;Params!$C$13+((Params!$D$9-Params!$C$13)/(Params!$D$33-Params!$C$33))*($B554-Params!$C$33),$C554&lt;Params!$D$9+((Params!$H$13-Params!$D$9)/(Params!$H$33-Params!$D$33))*($B554-Params!$D$33)),$O$2,"")</f>
        <v/>
      </c>
      <c r="P554" s="1" t="str">
        <f>IF(AND($C554&gt;=Params!$D$9+((Params!$H$13-Params!$D$9)/(Params!$H$33-Params!$D$33))*($B554-Params!$D$33),$C554&gt;=Params!$H$13+((Params!$K$9-Params!$H$13)/(Params!$K$33-Params!$H$33))*($B554-Params!$H$33),$C554&lt;Params!$D$9+((Params!$G$4-Params!$D$9)/(Params!$G$33-Params!$D$33))*($B554-Params!$D$33),$C554&lt;Params!$G$4+((Params!$K$9-Params!$G$4)/(Params!$K$33-Params!$G$33))*($B554-Params!$G$33)),$P$2,"")</f>
        <v/>
      </c>
      <c r="Q554" s="1" t="str">
        <f>IF(AND($C554&gt;=Params!$G$4+((Params!$K$9-Params!$G$4)/(Params!$K$33-Params!$G$33))*($B554-Params!$G$33),$C554&gt;Params!$K$9+((Params!$L$5-Params!$K$9)/(Params!$L$33-Params!$K$33))*($B554-Params!$K$33),$C554&lt;Params!$G$4+((Params!$L$5-Params!$G$4)/(Params!$L$33-Params!$G$33))*($B554-Params!$G$33)),$Q$2,"")</f>
        <v/>
      </c>
      <c r="R554" s="2" t="str">
        <f>IF(AND(OR($B554&lt;Params!$A$33,AND($B554&gt;=Params!$A$33,$B554&lt;Params!$C$33,$C554&gt;=Params!$A$18+((Params!$C$13-Params!$A$18)/(Params!$C$33-Params!$A$33))*($B554-Params!$A$33)),AND($B554&gt;=Params!$C$33,$B554&lt;Params!$D$33,$C554&gt;=Params!$C$13+((Params!$D$9-Params!$C$13)/(Params!$D$33-Params!$C$33))*($B554-Params!$C$33)),AND($B554&gt;=Params!$D$33,$C554&gt;=Params!$D$9+((Params!$G$4-Params!$D$9)/(Params!$G$33-Params!$D$33))*($B554-Params!$D$33))),$C554&lt;Params!$G$4,$B554&gt;0,$C554&gt;0),$R$2,"")</f>
        <v/>
      </c>
      <c r="S554" s="18" t="str">
        <f t="shared" si="8"/>
        <v/>
      </c>
      <c r="T554" s="14" t="str">
        <f>IF(AND($S554&lt;&gt;$J$2,$S554&lt;&gt;$K$2,$S554&lt;&gt;$L$2),"",
IF($S554=$J$2,IF(Data!$C554&gt;=Data!$D554+2,"Hawaiite","Potassic Trachybasalt"),
IF($S554=$K$2,IF(Data!$C554&gt;=Data!$D554+2,"Mugearite","Shoshonite"),
IF($S554=$L$2,(IF(Data!$C554&gt;=Data!$D554+2,"Benmoreite","Latite")),""))))</f>
        <v/>
      </c>
    </row>
    <row r="555" spans="1:20" x14ac:dyDescent="0.2">
      <c r="A555" s="16" t="str">
        <f>Data!$A555</f>
        <v>Botcharnikov et al 2006</v>
      </c>
      <c r="B555" s="27">
        <f>Data!$B555</f>
        <v>57.44</v>
      </c>
      <c r="C555" s="28">
        <f>Data!$C555+Data!$D555</f>
        <v>4.93</v>
      </c>
      <c r="D555" s="1" t="str">
        <f>IF(AND(AND($B555&gt;=Params!$A$33,$B555&lt;Params!$C$33),AND($C555&gt;=Params!$A$32,$C555&lt;Params!$A$26)),$D$2,"")</f>
        <v/>
      </c>
      <c r="E555" s="1" t="str">
        <f>IF(AND(AND($B555&gt;=Params!$C$33,$B555&lt;Params!$F$33),AND($C555&gt;=Params!$C$32,$C555&lt;Params!$C$22)),$E$2,"")</f>
        <v/>
      </c>
      <c r="F555" s="4" t="str">
        <f>IF(AND($B555&gt;=Params!$F$33,$B555&lt;Params!$J$33,$C555&lt;Params!$F$22+((Params!$J$20-Params!$F$22)/(Params!$J$33-Params!$F$33))*($B555-Params!$F$33)),$F$2,"")</f>
        <v/>
      </c>
      <c r="G555" s="4" t="str">
        <f>IF(AND($B555&gt;=Params!$J$33,$B555&lt;Params!$N$33,$C555&lt;Params!$J$20+((Params!$N$18-Params!$J$20)/(Params!$N$33-Params!$J$33))*($B555-Params!$J$33)),$G$2,"")</f>
        <v>Andesite</v>
      </c>
      <c r="H555" s="4" t="str">
        <f>IF(AND($B555&gt;=Params!$N$33,$C555&lt;Params!$N$18+((Params!$Q$16-Params!$N$18)/(Params!$Q$33-Params!$N$33))*($B555-Params!$N$33),C$3&lt;Params!$Q$16+((Params!$S$32-Params!$Q$16)/(Params!$S$33-Params!$Q$33))*($B555-Params!$Q$33)),$H$2,"")</f>
        <v/>
      </c>
      <c r="I555" s="12" t="str">
        <f>IF(AND($B555&gt;=Params!$Q$33,$C555&gt;=Params!$Q$16+((Params!$S$32-Params!$Q$16)/(Params!$S$33-Params!$Q$33))*($B555-Params!$Q$33)),$I$2,"")</f>
        <v/>
      </c>
      <c r="J555" s="1" t="str">
        <f>IF(AND($C555&gt;=Params!$C$22,$C555&lt;Params!$C$22+((Params!$E$17-Params!$C$22)/(Params!$E$33-Params!$C$33))*($B555-Params!$C$33),$C555&lt;Params!$E$17+((Params!$F$22-Params!$E$17)/(Params!$F$33-Params!$E$33))*($B555-Params!$E$33)),$J$2,"")</f>
        <v/>
      </c>
      <c r="K555" s="1" t="str">
        <f>IF(AND($C555&gt;=Params!$E$17+((Params!$F$22-Params!$E$17)/(Params!$F$33-Params!$E$33))*($B555-Params!$E$33),$C555&gt;=Params!$F$22+((Params!$J$20-Params!$F$22)/(Params!$J$33-Params!$F$33))*($B555-Params!$F$33),$C555&lt;Params!$E$17+((Params!$H$13-Params!$E$17)/(Params!$H$33-Params!$E$33))*($B555-Params!$E$33),$C555&lt;Params!$H$13+((Params!$J$20-Params!$H$13)/(Params!$J$33-Params!$H$33))*($B555-Params!$H$33)),$K$2,"")</f>
        <v/>
      </c>
      <c r="L555" s="1" t="str">
        <f>IF(AND($C555&gt;=Params!$H$13+((Params!$J$20-Params!$H$13)/(Params!$J$33-Params!$H$33))*($B555-Params!$H$33),$C555&gt;=Params!$J$20+((Params!$N$18-Params!$J$20)/(Params!$N$33-Params!$J$33))*($B555-Params!$J$33),$C555&lt;Params!$H$13+((Params!$K$9-Params!$H$13)/(Params!$K$33-Params!$H$33))*($B555-Params!$H$33),$C555&lt;Params!$K$9+((Params!$N$18-Params!$K$9)/(Params!$N$33-Params!$K$33))*($B555-Params!$K$33)),$L$2,"")</f>
        <v/>
      </c>
      <c r="M555" s="2" t="str">
        <f>IF(AND($C555&gt;=Params!$K$9+((Params!$N$18-Params!$K$9)/(Params!$N$33-Params!$K$33))*($B555-Params!$K$33),$C555&gt;=Params!$N$18+((Params!$Q$16-Params!$N$18)/(Params!$Q$33-Params!$N585))*($B555-Params!$Q$33),$C555&lt;Params!$K$9+((Params!$L$5-Params!$K$9)/(Params!$L$33-Params!$K$33))*($B555-Params!$K$33),$C555&lt;Params!$L$5+((Params!$Q$4-Params!$L$5)/(Params!$Q$33-Params!$L$33))*($B555-Params!$L$33),$B555&lt;Params!$Q$33),$M$2,"")</f>
        <v/>
      </c>
      <c r="N555" s="3" t="str">
        <f>IF(OR(AND($C555&gt;=Params!$A$26,$B555&gt;=Params!$A$33,$B555&lt;Params!$C$33,$C555&lt;Params!$A$18+((Params!$C$13-Params!$A$18)/(Params!$C$33-Params!$A$33))*($B555-Params!$A$33)),AND($B555&gt;=Params!$C$33,$C555&gt;Params!$C$22+((Params!$E$17-Params!$C$22)/(Params!$E$33-Params!$C$33))*($B555-Params!$C$33),$C555&lt;Params!$C$13+((Params!$E$17-Params!$C$13)/(Params!$E$33-Params!$C$33))*($B555-Params!$C$33))),$N$2,"")</f>
        <v/>
      </c>
      <c r="O555" s="1" t="str">
        <f>IF(AND($C555&gt;=Params!$C$13+((Params!$E$17-Params!$C$13)/(Params!$E$33-Params!$C$33))*($B555-Params!$C$33),$C555&gt;=Params!$E$17+((Params!$H$13-Params!$E$17)/(Params!$H$33-Params!$E$33))*($B555-Params!$E$33),$C555&lt;Params!$C$13+((Params!$D$9-Params!$C$13)/(Params!$D$33-Params!$C$33))*($B555-Params!$C$33),$C555&lt;Params!$D$9+((Params!$H$13-Params!$D$9)/(Params!$H$33-Params!$D$33))*($B555-Params!$D$33)),$O$2,"")</f>
        <v/>
      </c>
      <c r="P555" s="1" t="str">
        <f>IF(AND($C555&gt;=Params!$D$9+((Params!$H$13-Params!$D$9)/(Params!$H$33-Params!$D$33))*($B555-Params!$D$33),$C555&gt;=Params!$H$13+((Params!$K$9-Params!$H$13)/(Params!$K$33-Params!$H$33))*($B555-Params!$H$33),$C555&lt;Params!$D$9+((Params!$G$4-Params!$D$9)/(Params!$G$33-Params!$D$33))*($B555-Params!$D$33),$C555&lt;Params!$G$4+((Params!$K$9-Params!$G$4)/(Params!$K$33-Params!$G$33))*($B555-Params!$G$33)),$P$2,"")</f>
        <v/>
      </c>
      <c r="Q555" s="1" t="str">
        <f>IF(AND($C555&gt;=Params!$G$4+((Params!$K$9-Params!$G$4)/(Params!$K$33-Params!$G$33))*($B555-Params!$G$33),$C555&gt;Params!$K$9+((Params!$L$5-Params!$K$9)/(Params!$L$33-Params!$K$33))*($B555-Params!$K$33),$C555&lt;Params!$G$4+((Params!$L$5-Params!$G$4)/(Params!$L$33-Params!$G$33))*($B555-Params!$G$33)),$Q$2,"")</f>
        <v/>
      </c>
      <c r="R555" s="2" t="str">
        <f>IF(AND(OR($B555&lt;Params!$A$33,AND($B555&gt;=Params!$A$33,$B555&lt;Params!$C$33,$C555&gt;=Params!$A$18+((Params!$C$13-Params!$A$18)/(Params!$C$33-Params!$A$33))*($B555-Params!$A$33)),AND($B555&gt;=Params!$C$33,$B555&lt;Params!$D$33,$C555&gt;=Params!$C$13+((Params!$D$9-Params!$C$13)/(Params!$D$33-Params!$C$33))*($B555-Params!$C$33)),AND($B555&gt;=Params!$D$33,$C555&gt;=Params!$D$9+((Params!$G$4-Params!$D$9)/(Params!$G$33-Params!$D$33))*($B555-Params!$D$33))),$C555&lt;Params!$G$4,$B555&gt;0,$C555&gt;0),$R$2,"")</f>
        <v/>
      </c>
      <c r="S555" s="18" t="str">
        <f t="shared" si="8"/>
        <v>Andesite</v>
      </c>
      <c r="T555" s="14" t="str">
        <f>IF(AND($S555&lt;&gt;$J$2,$S555&lt;&gt;$K$2,$S555&lt;&gt;$L$2),"",
IF($S555=$J$2,IF(Data!$C555&gt;=Data!$D555+2,"Hawaiite","Potassic Trachybasalt"),
IF($S555=$K$2,IF(Data!$C555&gt;=Data!$D555+2,"Mugearite","Shoshonite"),
IF($S555=$L$2,(IF(Data!$C555&gt;=Data!$D555+2,"Benmoreite","Latite")),""))))</f>
        <v/>
      </c>
    </row>
    <row r="556" spans="1:20" x14ac:dyDescent="0.2">
      <c r="A556" s="16" t="str">
        <f>Data!$A556</f>
        <v>Botcharnikov et al 2006</v>
      </c>
      <c r="B556" s="27">
        <f>Data!$B556</f>
        <v>57.44</v>
      </c>
      <c r="C556" s="28">
        <f>Data!$C556+Data!$D556</f>
        <v>4.93</v>
      </c>
      <c r="D556" s="1" t="str">
        <f>IF(AND(AND($B556&gt;=Params!$A$33,$B556&lt;Params!$C$33),AND($C556&gt;=Params!$A$32,$C556&lt;Params!$A$26)),$D$2,"")</f>
        <v/>
      </c>
      <c r="E556" s="1" t="str">
        <f>IF(AND(AND($B556&gt;=Params!$C$33,$B556&lt;Params!$F$33),AND($C556&gt;=Params!$C$32,$C556&lt;Params!$C$22)),$E$2,"")</f>
        <v/>
      </c>
      <c r="F556" s="4" t="str">
        <f>IF(AND($B556&gt;=Params!$F$33,$B556&lt;Params!$J$33,$C556&lt;Params!$F$22+((Params!$J$20-Params!$F$22)/(Params!$J$33-Params!$F$33))*($B556-Params!$F$33)),$F$2,"")</f>
        <v/>
      </c>
      <c r="G556" s="4" t="str">
        <f>IF(AND($B556&gt;=Params!$J$33,$B556&lt;Params!$N$33,$C556&lt;Params!$J$20+((Params!$N$18-Params!$J$20)/(Params!$N$33-Params!$J$33))*($B556-Params!$J$33)),$G$2,"")</f>
        <v>Andesite</v>
      </c>
      <c r="H556" s="4" t="str">
        <f>IF(AND($B556&gt;=Params!$N$33,$C556&lt;Params!$N$18+((Params!$Q$16-Params!$N$18)/(Params!$Q$33-Params!$N$33))*($B556-Params!$N$33),C$3&lt;Params!$Q$16+((Params!$S$32-Params!$Q$16)/(Params!$S$33-Params!$Q$33))*($B556-Params!$Q$33)),$H$2,"")</f>
        <v/>
      </c>
      <c r="I556" s="12" t="str">
        <f>IF(AND($B556&gt;=Params!$Q$33,$C556&gt;=Params!$Q$16+((Params!$S$32-Params!$Q$16)/(Params!$S$33-Params!$Q$33))*($B556-Params!$Q$33)),$I$2,"")</f>
        <v/>
      </c>
      <c r="J556" s="1" t="str">
        <f>IF(AND($C556&gt;=Params!$C$22,$C556&lt;Params!$C$22+((Params!$E$17-Params!$C$22)/(Params!$E$33-Params!$C$33))*($B556-Params!$C$33),$C556&lt;Params!$E$17+((Params!$F$22-Params!$E$17)/(Params!$F$33-Params!$E$33))*($B556-Params!$E$33)),$J$2,"")</f>
        <v/>
      </c>
      <c r="K556" s="1" t="str">
        <f>IF(AND($C556&gt;=Params!$E$17+((Params!$F$22-Params!$E$17)/(Params!$F$33-Params!$E$33))*($B556-Params!$E$33),$C556&gt;=Params!$F$22+((Params!$J$20-Params!$F$22)/(Params!$J$33-Params!$F$33))*($B556-Params!$F$33),$C556&lt;Params!$E$17+((Params!$H$13-Params!$E$17)/(Params!$H$33-Params!$E$33))*($B556-Params!$E$33),$C556&lt;Params!$H$13+((Params!$J$20-Params!$H$13)/(Params!$J$33-Params!$H$33))*($B556-Params!$H$33)),$K$2,"")</f>
        <v/>
      </c>
      <c r="L556" s="1" t="str">
        <f>IF(AND($C556&gt;=Params!$H$13+((Params!$J$20-Params!$H$13)/(Params!$J$33-Params!$H$33))*($B556-Params!$H$33),$C556&gt;=Params!$J$20+((Params!$N$18-Params!$J$20)/(Params!$N$33-Params!$J$33))*($B556-Params!$J$33),$C556&lt;Params!$H$13+((Params!$K$9-Params!$H$13)/(Params!$K$33-Params!$H$33))*($B556-Params!$H$33),$C556&lt;Params!$K$9+((Params!$N$18-Params!$K$9)/(Params!$N$33-Params!$K$33))*($B556-Params!$K$33)),$L$2,"")</f>
        <v/>
      </c>
      <c r="M556" s="2" t="str">
        <f>IF(AND($C556&gt;=Params!$K$9+((Params!$N$18-Params!$K$9)/(Params!$N$33-Params!$K$33))*($B556-Params!$K$33),$C556&gt;=Params!$N$18+((Params!$Q$16-Params!$N$18)/(Params!$Q$33-Params!$N586))*($B556-Params!$Q$33),$C556&lt;Params!$K$9+((Params!$L$5-Params!$K$9)/(Params!$L$33-Params!$K$33))*($B556-Params!$K$33),$C556&lt;Params!$L$5+((Params!$Q$4-Params!$L$5)/(Params!$Q$33-Params!$L$33))*($B556-Params!$L$33),$B556&lt;Params!$Q$33),$M$2,"")</f>
        <v/>
      </c>
      <c r="N556" s="3" t="str">
        <f>IF(OR(AND($C556&gt;=Params!$A$26,$B556&gt;=Params!$A$33,$B556&lt;Params!$C$33,$C556&lt;Params!$A$18+((Params!$C$13-Params!$A$18)/(Params!$C$33-Params!$A$33))*($B556-Params!$A$33)),AND($B556&gt;=Params!$C$33,$C556&gt;Params!$C$22+((Params!$E$17-Params!$C$22)/(Params!$E$33-Params!$C$33))*($B556-Params!$C$33),$C556&lt;Params!$C$13+((Params!$E$17-Params!$C$13)/(Params!$E$33-Params!$C$33))*($B556-Params!$C$33))),$N$2,"")</f>
        <v/>
      </c>
      <c r="O556" s="1" t="str">
        <f>IF(AND($C556&gt;=Params!$C$13+((Params!$E$17-Params!$C$13)/(Params!$E$33-Params!$C$33))*($B556-Params!$C$33),$C556&gt;=Params!$E$17+((Params!$H$13-Params!$E$17)/(Params!$H$33-Params!$E$33))*($B556-Params!$E$33),$C556&lt;Params!$C$13+((Params!$D$9-Params!$C$13)/(Params!$D$33-Params!$C$33))*($B556-Params!$C$33),$C556&lt;Params!$D$9+((Params!$H$13-Params!$D$9)/(Params!$H$33-Params!$D$33))*($B556-Params!$D$33)),$O$2,"")</f>
        <v/>
      </c>
      <c r="P556" s="1" t="str">
        <f>IF(AND($C556&gt;=Params!$D$9+((Params!$H$13-Params!$D$9)/(Params!$H$33-Params!$D$33))*($B556-Params!$D$33),$C556&gt;=Params!$H$13+((Params!$K$9-Params!$H$13)/(Params!$K$33-Params!$H$33))*($B556-Params!$H$33),$C556&lt;Params!$D$9+((Params!$G$4-Params!$D$9)/(Params!$G$33-Params!$D$33))*($B556-Params!$D$33),$C556&lt;Params!$G$4+((Params!$K$9-Params!$G$4)/(Params!$K$33-Params!$G$33))*($B556-Params!$G$33)),$P$2,"")</f>
        <v/>
      </c>
      <c r="Q556" s="1" t="str">
        <f>IF(AND($C556&gt;=Params!$G$4+((Params!$K$9-Params!$G$4)/(Params!$K$33-Params!$G$33))*($B556-Params!$G$33),$C556&gt;Params!$K$9+((Params!$L$5-Params!$K$9)/(Params!$L$33-Params!$K$33))*($B556-Params!$K$33),$C556&lt;Params!$G$4+((Params!$L$5-Params!$G$4)/(Params!$L$33-Params!$G$33))*($B556-Params!$G$33)),$Q$2,"")</f>
        <v/>
      </c>
      <c r="R556" s="2" t="str">
        <f>IF(AND(OR($B556&lt;Params!$A$33,AND($B556&gt;=Params!$A$33,$B556&lt;Params!$C$33,$C556&gt;=Params!$A$18+((Params!$C$13-Params!$A$18)/(Params!$C$33-Params!$A$33))*($B556-Params!$A$33)),AND($B556&gt;=Params!$C$33,$B556&lt;Params!$D$33,$C556&gt;=Params!$C$13+((Params!$D$9-Params!$C$13)/(Params!$D$33-Params!$C$33))*($B556-Params!$C$33)),AND($B556&gt;=Params!$D$33,$C556&gt;=Params!$D$9+((Params!$G$4-Params!$D$9)/(Params!$G$33-Params!$D$33))*($B556-Params!$D$33))),$C556&lt;Params!$G$4,$B556&gt;0,$C556&gt;0),$R$2,"")</f>
        <v/>
      </c>
      <c r="S556" s="18" t="str">
        <f t="shared" si="8"/>
        <v>Andesite</v>
      </c>
      <c r="T556" s="14" t="str">
        <f>IF(AND($S556&lt;&gt;$J$2,$S556&lt;&gt;$K$2,$S556&lt;&gt;$L$2),"",
IF($S556=$J$2,IF(Data!$C556&gt;=Data!$D556+2,"Hawaiite","Potassic Trachybasalt"),
IF($S556=$K$2,IF(Data!$C556&gt;=Data!$D556+2,"Mugearite","Shoshonite"),
IF($S556=$L$2,(IF(Data!$C556&gt;=Data!$D556+2,"Benmoreite","Latite")),""))))</f>
        <v/>
      </c>
    </row>
    <row r="557" spans="1:20" x14ac:dyDescent="0.2">
      <c r="A557" s="16" t="str">
        <f>Data!$A557</f>
        <v>Botcharnikov et al 2006</v>
      </c>
      <c r="B557" s="27">
        <f>Data!$B557</f>
        <v>57.44</v>
      </c>
      <c r="C557" s="28">
        <f>Data!$C557+Data!$D557</f>
        <v>4.93</v>
      </c>
      <c r="D557" s="1" t="str">
        <f>IF(AND(AND($B557&gt;=Params!$A$33,$B557&lt;Params!$C$33),AND($C557&gt;=Params!$A$32,$C557&lt;Params!$A$26)),$D$2,"")</f>
        <v/>
      </c>
      <c r="E557" s="1" t="str">
        <f>IF(AND(AND($B557&gt;=Params!$C$33,$B557&lt;Params!$F$33),AND($C557&gt;=Params!$C$32,$C557&lt;Params!$C$22)),$E$2,"")</f>
        <v/>
      </c>
      <c r="F557" s="4" t="str">
        <f>IF(AND($B557&gt;=Params!$F$33,$B557&lt;Params!$J$33,$C557&lt;Params!$F$22+((Params!$J$20-Params!$F$22)/(Params!$J$33-Params!$F$33))*($B557-Params!$F$33)),$F$2,"")</f>
        <v/>
      </c>
      <c r="G557" s="4" t="str">
        <f>IF(AND($B557&gt;=Params!$J$33,$B557&lt;Params!$N$33,$C557&lt;Params!$J$20+((Params!$N$18-Params!$J$20)/(Params!$N$33-Params!$J$33))*($B557-Params!$J$33)),$G$2,"")</f>
        <v>Andesite</v>
      </c>
      <c r="H557" s="4" t="str">
        <f>IF(AND($B557&gt;=Params!$N$33,$C557&lt;Params!$N$18+((Params!$Q$16-Params!$N$18)/(Params!$Q$33-Params!$N$33))*($B557-Params!$N$33),C$3&lt;Params!$Q$16+((Params!$S$32-Params!$Q$16)/(Params!$S$33-Params!$Q$33))*($B557-Params!$Q$33)),$H$2,"")</f>
        <v/>
      </c>
      <c r="I557" s="12" t="str">
        <f>IF(AND($B557&gt;=Params!$Q$33,$C557&gt;=Params!$Q$16+((Params!$S$32-Params!$Q$16)/(Params!$S$33-Params!$Q$33))*($B557-Params!$Q$33)),$I$2,"")</f>
        <v/>
      </c>
      <c r="J557" s="1" t="str">
        <f>IF(AND($C557&gt;=Params!$C$22,$C557&lt;Params!$C$22+((Params!$E$17-Params!$C$22)/(Params!$E$33-Params!$C$33))*($B557-Params!$C$33),$C557&lt;Params!$E$17+((Params!$F$22-Params!$E$17)/(Params!$F$33-Params!$E$33))*($B557-Params!$E$33)),$J$2,"")</f>
        <v/>
      </c>
      <c r="K557" s="1" t="str">
        <f>IF(AND($C557&gt;=Params!$E$17+((Params!$F$22-Params!$E$17)/(Params!$F$33-Params!$E$33))*($B557-Params!$E$33),$C557&gt;=Params!$F$22+((Params!$J$20-Params!$F$22)/(Params!$J$33-Params!$F$33))*($B557-Params!$F$33),$C557&lt;Params!$E$17+((Params!$H$13-Params!$E$17)/(Params!$H$33-Params!$E$33))*($B557-Params!$E$33),$C557&lt;Params!$H$13+((Params!$J$20-Params!$H$13)/(Params!$J$33-Params!$H$33))*($B557-Params!$H$33)),$K$2,"")</f>
        <v/>
      </c>
      <c r="L557" s="1" t="str">
        <f>IF(AND($C557&gt;=Params!$H$13+((Params!$J$20-Params!$H$13)/(Params!$J$33-Params!$H$33))*($B557-Params!$H$33),$C557&gt;=Params!$J$20+((Params!$N$18-Params!$J$20)/(Params!$N$33-Params!$J$33))*($B557-Params!$J$33),$C557&lt;Params!$H$13+((Params!$K$9-Params!$H$13)/(Params!$K$33-Params!$H$33))*($B557-Params!$H$33),$C557&lt;Params!$K$9+((Params!$N$18-Params!$K$9)/(Params!$N$33-Params!$K$33))*($B557-Params!$K$33)),$L$2,"")</f>
        <v/>
      </c>
      <c r="M557" s="2" t="str">
        <f>IF(AND($C557&gt;=Params!$K$9+((Params!$N$18-Params!$K$9)/(Params!$N$33-Params!$K$33))*($B557-Params!$K$33),$C557&gt;=Params!$N$18+((Params!$Q$16-Params!$N$18)/(Params!$Q$33-Params!$N587))*($B557-Params!$Q$33),$C557&lt;Params!$K$9+((Params!$L$5-Params!$K$9)/(Params!$L$33-Params!$K$33))*($B557-Params!$K$33),$C557&lt;Params!$L$5+((Params!$Q$4-Params!$L$5)/(Params!$Q$33-Params!$L$33))*($B557-Params!$L$33),$B557&lt;Params!$Q$33),$M$2,"")</f>
        <v/>
      </c>
      <c r="N557" s="3" t="str">
        <f>IF(OR(AND($C557&gt;=Params!$A$26,$B557&gt;=Params!$A$33,$B557&lt;Params!$C$33,$C557&lt;Params!$A$18+((Params!$C$13-Params!$A$18)/(Params!$C$33-Params!$A$33))*($B557-Params!$A$33)),AND($B557&gt;=Params!$C$33,$C557&gt;Params!$C$22+((Params!$E$17-Params!$C$22)/(Params!$E$33-Params!$C$33))*($B557-Params!$C$33),$C557&lt;Params!$C$13+((Params!$E$17-Params!$C$13)/(Params!$E$33-Params!$C$33))*($B557-Params!$C$33))),$N$2,"")</f>
        <v/>
      </c>
      <c r="O557" s="1" t="str">
        <f>IF(AND($C557&gt;=Params!$C$13+((Params!$E$17-Params!$C$13)/(Params!$E$33-Params!$C$33))*($B557-Params!$C$33),$C557&gt;=Params!$E$17+((Params!$H$13-Params!$E$17)/(Params!$H$33-Params!$E$33))*($B557-Params!$E$33),$C557&lt;Params!$C$13+((Params!$D$9-Params!$C$13)/(Params!$D$33-Params!$C$33))*($B557-Params!$C$33),$C557&lt;Params!$D$9+((Params!$H$13-Params!$D$9)/(Params!$H$33-Params!$D$33))*($B557-Params!$D$33)),$O$2,"")</f>
        <v/>
      </c>
      <c r="P557" s="1" t="str">
        <f>IF(AND($C557&gt;=Params!$D$9+((Params!$H$13-Params!$D$9)/(Params!$H$33-Params!$D$33))*($B557-Params!$D$33),$C557&gt;=Params!$H$13+((Params!$K$9-Params!$H$13)/(Params!$K$33-Params!$H$33))*($B557-Params!$H$33),$C557&lt;Params!$D$9+((Params!$G$4-Params!$D$9)/(Params!$G$33-Params!$D$33))*($B557-Params!$D$33),$C557&lt;Params!$G$4+((Params!$K$9-Params!$G$4)/(Params!$K$33-Params!$G$33))*($B557-Params!$G$33)),$P$2,"")</f>
        <v/>
      </c>
      <c r="Q557" s="1" t="str">
        <f>IF(AND($C557&gt;=Params!$G$4+((Params!$K$9-Params!$G$4)/(Params!$K$33-Params!$G$33))*($B557-Params!$G$33),$C557&gt;Params!$K$9+((Params!$L$5-Params!$K$9)/(Params!$L$33-Params!$K$33))*($B557-Params!$K$33),$C557&lt;Params!$G$4+((Params!$L$5-Params!$G$4)/(Params!$L$33-Params!$G$33))*($B557-Params!$G$33)),$Q$2,"")</f>
        <v/>
      </c>
      <c r="R557" s="2" t="str">
        <f>IF(AND(OR($B557&lt;Params!$A$33,AND($B557&gt;=Params!$A$33,$B557&lt;Params!$C$33,$C557&gt;=Params!$A$18+((Params!$C$13-Params!$A$18)/(Params!$C$33-Params!$A$33))*($B557-Params!$A$33)),AND($B557&gt;=Params!$C$33,$B557&lt;Params!$D$33,$C557&gt;=Params!$C$13+((Params!$D$9-Params!$C$13)/(Params!$D$33-Params!$C$33))*($B557-Params!$C$33)),AND($B557&gt;=Params!$D$33,$C557&gt;=Params!$D$9+((Params!$G$4-Params!$D$9)/(Params!$G$33-Params!$D$33))*($B557-Params!$D$33))),$C557&lt;Params!$G$4,$B557&gt;0,$C557&gt;0),$R$2,"")</f>
        <v/>
      </c>
      <c r="S557" s="18" t="str">
        <f t="shared" si="8"/>
        <v>Andesite</v>
      </c>
      <c r="T557" s="14" t="str">
        <f>IF(AND($S557&lt;&gt;$J$2,$S557&lt;&gt;$K$2,$S557&lt;&gt;$L$2),"",
IF($S557=$J$2,IF(Data!$C557&gt;=Data!$D557+2,"Hawaiite","Potassic Trachybasalt"),
IF($S557=$K$2,IF(Data!$C557&gt;=Data!$D557+2,"Mugearite","Shoshonite"),
IF($S557=$L$2,(IF(Data!$C557&gt;=Data!$D557+2,"Benmoreite","Latite")),""))))</f>
        <v/>
      </c>
    </row>
    <row r="558" spans="1:20" x14ac:dyDescent="0.2">
      <c r="A558" s="16" t="str">
        <f>Data!$A558</f>
        <v>Botcharnikov et al 2006</v>
      </c>
      <c r="B558" s="27">
        <f>Data!$B558</f>
        <v>57.44</v>
      </c>
      <c r="C558" s="28">
        <f>Data!$C558+Data!$D558</f>
        <v>4.93</v>
      </c>
      <c r="D558" s="1" t="str">
        <f>IF(AND(AND($B558&gt;=Params!$A$33,$B558&lt;Params!$C$33),AND($C558&gt;=Params!$A$32,$C558&lt;Params!$A$26)),$D$2,"")</f>
        <v/>
      </c>
      <c r="E558" s="1" t="str">
        <f>IF(AND(AND($B558&gt;=Params!$C$33,$B558&lt;Params!$F$33),AND($C558&gt;=Params!$C$32,$C558&lt;Params!$C$22)),$E$2,"")</f>
        <v/>
      </c>
      <c r="F558" s="4" t="str">
        <f>IF(AND($B558&gt;=Params!$F$33,$B558&lt;Params!$J$33,$C558&lt;Params!$F$22+((Params!$J$20-Params!$F$22)/(Params!$J$33-Params!$F$33))*($B558-Params!$F$33)),$F$2,"")</f>
        <v/>
      </c>
      <c r="G558" s="4" t="str">
        <f>IF(AND($B558&gt;=Params!$J$33,$B558&lt;Params!$N$33,$C558&lt;Params!$J$20+((Params!$N$18-Params!$J$20)/(Params!$N$33-Params!$J$33))*($B558-Params!$J$33)),$G$2,"")</f>
        <v>Andesite</v>
      </c>
      <c r="H558" s="4" t="str">
        <f>IF(AND($B558&gt;=Params!$N$33,$C558&lt;Params!$N$18+((Params!$Q$16-Params!$N$18)/(Params!$Q$33-Params!$N$33))*($B558-Params!$N$33),C$3&lt;Params!$Q$16+((Params!$S$32-Params!$Q$16)/(Params!$S$33-Params!$Q$33))*($B558-Params!$Q$33)),$H$2,"")</f>
        <v/>
      </c>
      <c r="I558" s="12" t="str">
        <f>IF(AND($B558&gt;=Params!$Q$33,$C558&gt;=Params!$Q$16+((Params!$S$32-Params!$Q$16)/(Params!$S$33-Params!$Q$33))*($B558-Params!$Q$33)),$I$2,"")</f>
        <v/>
      </c>
      <c r="J558" s="1" t="str">
        <f>IF(AND($C558&gt;=Params!$C$22,$C558&lt;Params!$C$22+((Params!$E$17-Params!$C$22)/(Params!$E$33-Params!$C$33))*($B558-Params!$C$33),$C558&lt;Params!$E$17+((Params!$F$22-Params!$E$17)/(Params!$F$33-Params!$E$33))*($B558-Params!$E$33)),$J$2,"")</f>
        <v/>
      </c>
      <c r="K558" s="1" t="str">
        <f>IF(AND($C558&gt;=Params!$E$17+((Params!$F$22-Params!$E$17)/(Params!$F$33-Params!$E$33))*($B558-Params!$E$33),$C558&gt;=Params!$F$22+((Params!$J$20-Params!$F$22)/(Params!$J$33-Params!$F$33))*($B558-Params!$F$33),$C558&lt;Params!$E$17+((Params!$H$13-Params!$E$17)/(Params!$H$33-Params!$E$33))*($B558-Params!$E$33),$C558&lt;Params!$H$13+((Params!$J$20-Params!$H$13)/(Params!$J$33-Params!$H$33))*($B558-Params!$H$33)),$K$2,"")</f>
        <v/>
      </c>
      <c r="L558" s="1" t="str">
        <f>IF(AND($C558&gt;=Params!$H$13+((Params!$J$20-Params!$H$13)/(Params!$J$33-Params!$H$33))*($B558-Params!$H$33),$C558&gt;=Params!$J$20+((Params!$N$18-Params!$J$20)/(Params!$N$33-Params!$J$33))*($B558-Params!$J$33),$C558&lt;Params!$H$13+((Params!$K$9-Params!$H$13)/(Params!$K$33-Params!$H$33))*($B558-Params!$H$33),$C558&lt;Params!$K$9+((Params!$N$18-Params!$K$9)/(Params!$N$33-Params!$K$33))*($B558-Params!$K$33)),$L$2,"")</f>
        <v/>
      </c>
      <c r="M558" s="2" t="str">
        <f>IF(AND($C558&gt;=Params!$K$9+((Params!$N$18-Params!$K$9)/(Params!$N$33-Params!$K$33))*($B558-Params!$K$33),$C558&gt;=Params!$N$18+((Params!$Q$16-Params!$N$18)/(Params!$Q$33-Params!$N588))*($B558-Params!$Q$33),$C558&lt;Params!$K$9+((Params!$L$5-Params!$K$9)/(Params!$L$33-Params!$K$33))*($B558-Params!$K$33),$C558&lt;Params!$L$5+((Params!$Q$4-Params!$L$5)/(Params!$Q$33-Params!$L$33))*($B558-Params!$L$33),$B558&lt;Params!$Q$33),$M$2,"")</f>
        <v/>
      </c>
      <c r="N558" s="3" t="str">
        <f>IF(OR(AND($C558&gt;=Params!$A$26,$B558&gt;=Params!$A$33,$B558&lt;Params!$C$33,$C558&lt;Params!$A$18+((Params!$C$13-Params!$A$18)/(Params!$C$33-Params!$A$33))*($B558-Params!$A$33)),AND($B558&gt;=Params!$C$33,$C558&gt;Params!$C$22+((Params!$E$17-Params!$C$22)/(Params!$E$33-Params!$C$33))*($B558-Params!$C$33),$C558&lt;Params!$C$13+((Params!$E$17-Params!$C$13)/(Params!$E$33-Params!$C$33))*($B558-Params!$C$33))),$N$2,"")</f>
        <v/>
      </c>
      <c r="O558" s="1" t="str">
        <f>IF(AND($C558&gt;=Params!$C$13+((Params!$E$17-Params!$C$13)/(Params!$E$33-Params!$C$33))*($B558-Params!$C$33),$C558&gt;=Params!$E$17+((Params!$H$13-Params!$E$17)/(Params!$H$33-Params!$E$33))*($B558-Params!$E$33),$C558&lt;Params!$C$13+((Params!$D$9-Params!$C$13)/(Params!$D$33-Params!$C$33))*($B558-Params!$C$33),$C558&lt;Params!$D$9+((Params!$H$13-Params!$D$9)/(Params!$H$33-Params!$D$33))*($B558-Params!$D$33)),$O$2,"")</f>
        <v/>
      </c>
      <c r="P558" s="1" t="str">
        <f>IF(AND($C558&gt;=Params!$D$9+((Params!$H$13-Params!$D$9)/(Params!$H$33-Params!$D$33))*($B558-Params!$D$33),$C558&gt;=Params!$H$13+((Params!$K$9-Params!$H$13)/(Params!$K$33-Params!$H$33))*($B558-Params!$H$33),$C558&lt;Params!$D$9+((Params!$G$4-Params!$D$9)/(Params!$G$33-Params!$D$33))*($B558-Params!$D$33),$C558&lt;Params!$G$4+((Params!$K$9-Params!$G$4)/(Params!$K$33-Params!$G$33))*($B558-Params!$G$33)),$P$2,"")</f>
        <v/>
      </c>
      <c r="Q558" s="1" t="str">
        <f>IF(AND($C558&gt;=Params!$G$4+((Params!$K$9-Params!$G$4)/(Params!$K$33-Params!$G$33))*($B558-Params!$G$33),$C558&gt;Params!$K$9+((Params!$L$5-Params!$K$9)/(Params!$L$33-Params!$K$33))*($B558-Params!$K$33),$C558&lt;Params!$G$4+((Params!$L$5-Params!$G$4)/(Params!$L$33-Params!$G$33))*($B558-Params!$G$33)),$Q$2,"")</f>
        <v/>
      </c>
      <c r="R558" s="2" t="str">
        <f>IF(AND(OR($B558&lt;Params!$A$33,AND($B558&gt;=Params!$A$33,$B558&lt;Params!$C$33,$C558&gt;=Params!$A$18+((Params!$C$13-Params!$A$18)/(Params!$C$33-Params!$A$33))*($B558-Params!$A$33)),AND($B558&gt;=Params!$C$33,$B558&lt;Params!$D$33,$C558&gt;=Params!$C$13+((Params!$D$9-Params!$C$13)/(Params!$D$33-Params!$C$33))*($B558-Params!$C$33)),AND($B558&gt;=Params!$D$33,$C558&gt;=Params!$D$9+((Params!$G$4-Params!$D$9)/(Params!$G$33-Params!$D$33))*($B558-Params!$D$33))),$C558&lt;Params!$G$4,$B558&gt;0,$C558&gt;0),$R$2,"")</f>
        <v/>
      </c>
      <c r="S558" s="18" t="str">
        <f t="shared" si="8"/>
        <v>Andesite</v>
      </c>
      <c r="T558" s="14" t="str">
        <f>IF(AND($S558&lt;&gt;$J$2,$S558&lt;&gt;$K$2,$S558&lt;&gt;$L$2),"",
IF($S558=$J$2,IF(Data!$C558&gt;=Data!$D558+2,"Hawaiite","Potassic Trachybasalt"),
IF($S558=$K$2,IF(Data!$C558&gt;=Data!$D558+2,"Mugearite","Shoshonite"),
IF($S558=$L$2,(IF(Data!$C558&gt;=Data!$D558+2,"Benmoreite","Latite")),""))))</f>
        <v/>
      </c>
    </row>
    <row r="559" spans="1:20" x14ac:dyDescent="0.2">
      <c r="A559" s="16" t="str">
        <f>Data!$A559</f>
        <v>Botcharnikov et al 2006</v>
      </c>
      <c r="B559" s="27">
        <f>Data!$B559</f>
        <v>57.44</v>
      </c>
      <c r="C559" s="28">
        <f>Data!$C559+Data!$D559</f>
        <v>4.93</v>
      </c>
      <c r="D559" s="1" t="str">
        <f>IF(AND(AND($B559&gt;=Params!$A$33,$B559&lt;Params!$C$33),AND($C559&gt;=Params!$A$32,$C559&lt;Params!$A$26)),$D$2,"")</f>
        <v/>
      </c>
      <c r="E559" s="1" t="str">
        <f>IF(AND(AND($B559&gt;=Params!$C$33,$B559&lt;Params!$F$33),AND($C559&gt;=Params!$C$32,$C559&lt;Params!$C$22)),$E$2,"")</f>
        <v/>
      </c>
      <c r="F559" s="4" t="str">
        <f>IF(AND($B559&gt;=Params!$F$33,$B559&lt;Params!$J$33,$C559&lt;Params!$F$22+((Params!$J$20-Params!$F$22)/(Params!$J$33-Params!$F$33))*($B559-Params!$F$33)),$F$2,"")</f>
        <v/>
      </c>
      <c r="G559" s="4" t="str">
        <f>IF(AND($B559&gt;=Params!$J$33,$B559&lt;Params!$N$33,$C559&lt;Params!$J$20+((Params!$N$18-Params!$J$20)/(Params!$N$33-Params!$J$33))*($B559-Params!$J$33)),$G$2,"")</f>
        <v>Andesite</v>
      </c>
      <c r="H559" s="4" t="str">
        <f>IF(AND($B559&gt;=Params!$N$33,$C559&lt;Params!$N$18+((Params!$Q$16-Params!$N$18)/(Params!$Q$33-Params!$N$33))*($B559-Params!$N$33),C$3&lt;Params!$Q$16+((Params!$S$32-Params!$Q$16)/(Params!$S$33-Params!$Q$33))*($B559-Params!$Q$33)),$H$2,"")</f>
        <v/>
      </c>
      <c r="I559" s="12" t="str">
        <f>IF(AND($B559&gt;=Params!$Q$33,$C559&gt;=Params!$Q$16+((Params!$S$32-Params!$Q$16)/(Params!$S$33-Params!$Q$33))*($B559-Params!$Q$33)),$I$2,"")</f>
        <v/>
      </c>
      <c r="J559" s="1" t="str">
        <f>IF(AND($C559&gt;=Params!$C$22,$C559&lt;Params!$C$22+((Params!$E$17-Params!$C$22)/(Params!$E$33-Params!$C$33))*($B559-Params!$C$33),$C559&lt;Params!$E$17+((Params!$F$22-Params!$E$17)/(Params!$F$33-Params!$E$33))*($B559-Params!$E$33)),$J$2,"")</f>
        <v/>
      </c>
      <c r="K559" s="1" t="str">
        <f>IF(AND($C559&gt;=Params!$E$17+((Params!$F$22-Params!$E$17)/(Params!$F$33-Params!$E$33))*($B559-Params!$E$33),$C559&gt;=Params!$F$22+((Params!$J$20-Params!$F$22)/(Params!$J$33-Params!$F$33))*($B559-Params!$F$33),$C559&lt;Params!$E$17+((Params!$H$13-Params!$E$17)/(Params!$H$33-Params!$E$33))*($B559-Params!$E$33),$C559&lt;Params!$H$13+((Params!$J$20-Params!$H$13)/(Params!$J$33-Params!$H$33))*($B559-Params!$H$33)),$K$2,"")</f>
        <v/>
      </c>
      <c r="L559" s="1" t="str">
        <f>IF(AND($C559&gt;=Params!$H$13+((Params!$J$20-Params!$H$13)/(Params!$J$33-Params!$H$33))*($B559-Params!$H$33),$C559&gt;=Params!$J$20+((Params!$N$18-Params!$J$20)/(Params!$N$33-Params!$J$33))*($B559-Params!$J$33),$C559&lt;Params!$H$13+((Params!$K$9-Params!$H$13)/(Params!$K$33-Params!$H$33))*($B559-Params!$H$33),$C559&lt;Params!$K$9+((Params!$N$18-Params!$K$9)/(Params!$N$33-Params!$K$33))*($B559-Params!$K$33)),$L$2,"")</f>
        <v/>
      </c>
      <c r="M559" s="2" t="str">
        <f>IF(AND($C559&gt;=Params!$K$9+((Params!$N$18-Params!$K$9)/(Params!$N$33-Params!$K$33))*($B559-Params!$K$33),$C559&gt;=Params!$N$18+((Params!$Q$16-Params!$N$18)/(Params!$Q$33-Params!$N589))*($B559-Params!$Q$33),$C559&lt;Params!$K$9+((Params!$L$5-Params!$K$9)/(Params!$L$33-Params!$K$33))*($B559-Params!$K$33),$C559&lt;Params!$L$5+((Params!$Q$4-Params!$L$5)/(Params!$Q$33-Params!$L$33))*($B559-Params!$L$33),$B559&lt;Params!$Q$33),$M$2,"")</f>
        <v/>
      </c>
      <c r="N559" s="3" t="str">
        <f>IF(OR(AND($C559&gt;=Params!$A$26,$B559&gt;=Params!$A$33,$B559&lt;Params!$C$33,$C559&lt;Params!$A$18+((Params!$C$13-Params!$A$18)/(Params!$C$33-Params!$A$33))*($B559-Params!$A$33)),AND($B559&gt;=Params!$C$33,$C559&gt;Params!$C$22+((Params!$E$17-Params!$C$22)/(Params!$E$33-Params!$C$33))*($B559-Params!$C$33),$C559&lt;Params!$C$13+((Params!$E$17-Params!$C$13)/(Params!$E$33-Params!$C$33))*($B559-Params!$C$33))),$N$2,"")</f>
        <v/>
      </c>
      <c r="O559" s="1" t="str">
        <f>IF(AND($C559&gt;=Params!$C$13+((Params!$E$17-Params!$C$13)/(Params!$E$33-Params!$C$33))*($B559-Params!$C$33),$C559&gt;=Params!$E$17+((Params!$H$13-Params!$E$17)/(Params!$H$33-Params!$E$33))*($B559-Params!$E$33),$C559&lt;Params!$C$13+((Params!$D$9-Params!$C$13)/(Params!$D$33-Params!$C$33))*($B559-Params!$C$33),$C559&lt;Params!$D$9+((Params!$H$13-Params!$D$9)/(Params!$H$33-Params!$D$33))*($B559-Params!$D$33)),$O$2,"")</f>
        <v/>
      </c>
      <c r="P559" s="1" t="str">
        <f>IF(AND($C559&gt;=Params!$D$9+((Params!$H$13-Params!$D$9)/(Params!$H$33-Params!$D$33))*($B559-Params!$D$33),$C559&gt;=Params!$H$13+((Params!$K$9-Params!$H$13)/(Params!$K$33-Params!$H$33))*($B559-Params!$H$33),$C559&lt;Params!$D$9+((Params!$G$4-Params!$D$9)/(Params!$G$33-Params!$D$33))*($B559-Params!$D$33),$C559&lt;Params!$G$4+((Params!$K$9-Params!$G$4)/(Params!$K$33-Params!$G$33))*($B559-Params!$G$33)),$P$2,"")</f>
        <v/>
      </c>
      <c r="Q559" s="1" t="str">
        <f>IF(AND($C559&gt;=Params!$G$4+((Params!$K$9-Params!$G$4)/(Params!$K$33-Params!$G$33))*($B559-Params!$G$33),$C559&gt;Params!$K$9+((Params!$L$5-Params!$K$9)/(Params!$L$33-Params!$K$33))*($B559-Params!$K$33),$C559&lt;Params!$G$4+((Params!$L$5-Params!$G$4)/(Params!$L$33-Params!$G$33))*($B559-Params!$G$33)),$Q$2,"")</f>
        <v/>
      </c>
      <c r="R559" s="2" t="str">
        <f>IF(AND(OR($B559&lt;Params!$A$33,AND($B559&gt;=Params!$A$33,$B559&lt;Params!$C$33,$C559&gt;=Params!$A$18+((Params!$C$13-Params!$A$18)/(Params!$C$33-Params!$A$33))*($B559-Params!$A$33)),AND($B559&gt;=Params!$C$33,$B559&lt;Params!$D$33,$C559&gt;=Params!$C$13+((Params!$D$9-Params!$C$13)/(Params!$D$33-Params!$C$33))*($B559-Params!$C$33)),AND($B559&gt;=Params!$D$33,$C559&gt;=Params!$D$9+((Params!$G$4-Params!$D$9)/(Params!$G$33-Params!$D$33))*($B559-Params!$D$33))),$C559&lt;Params!$G$4,$B559&gt;0,$C559&gt;0),$R$2,"")</f>
        <v/>
      </c>
      <c r="S559" s="18" t="str">
        <f t="shared" si="8"/>
        <v>Andesite</v>
      </c>
      <c r="T559" s="14" t="str">
        <f>IF(AND($S559&lt;&gt;$J$2,$S559&lt;&gt;$K$2,$S559&lt;&gt;$L$2),"",
IF($S559=$J$2,IF(Data!$C559&gt;=Data!$D559+2,"Hawaiite","Potassic Trachybasalt"),
IF($S559=$K$2,IF(Data!$C559&gt;=Data!$D559+2,"Mugearite","Shoshonite"),
IF($S559=$L$2,(IF(Data!$C559&gt;=Data!$D559+2,"Benmoreite","Latite")),""))))</f>
        <v/>
      </c>
    </row>
    <row r="560" spans="1:20" x14ac:dyDescent="0.2">
      <c r="A560" s="16" t="str">
        <f>Data!$A560</f>
        <v>Botcharnikov et al 2006</v>
      </c>
      <c r="B560" s="27">
        <f>Data!$B560</f>
        <v>57.44</v>
      </c>
      <c r="C560" s="28">
        <f>Data!$C560+Data!$D560</f>
        <v>4.93</v>
      </c>
      <c r="D560" s="1" t="str">
        <f>IF(AND(AND($B560&gt;=Params!$A$33,$B560&lt;Params!$C$33),AND($C560&gt;=Params!$A$32,$C560&lt;Params!$A$26)),$D$2,"")</f>
        <v/>
      </c>
      <c r="E560" s="1" t="str">
        <f>IF(AND(AND($B560&gt;=Params!$C$33,$B560&lt;Params!$F$33),AND($C560&gt;=Params!$C$32,$C560&lt;Params!$C$22)),$E$2,"")</f>
        <v/>
      </c>
      <c r="F560" s="4" t="str">
        <f>IF(AND($B560&gt;=Params!$F$33,$B560&lt;Params!$J$33,$C560&lt;Params!$F$22+((Params!$J$20-Params!$F$22)/(Params!$J$33-Params!$F$33))*($B560-Params!$F$33)),$F$2,"")</f>
        <v/>
      </c>
      <c r="G560" s="4" t="str">
        <f>IF(AND($B560&gt;=Params!$J$33,$B560&lt;Params!$N$33,$C560&lt;Params!$J$20+((Params!$N$18-Params!$J$20)/(Params!$N$33-Params!$J$33))*($B560-Params!$J$33)),$G$2,"")</f>
        <v>Andesite</v>
      </c>
      <c r="H560" s="4" t="str">
        <f>IF(AND($B560&gt;=Params!$N$33,$C560&lt;Params!$N$18+((Params!$Q$16-Params!$N$18)/(Params!$Q$33-Params!$N$33))*($B560-Params!$N$33),C$3&lt;Params!$Q$16+((Params!$S$32-Params!$Q$16)/(Params!$S$33-Params!$Q$33))*($B560-Params!$Q$33)),$H$2,"")</f>
        <v/>
      </c>
      <c r="I560" s="12" t="str">
        <f>IF(AND($B560&gt;=Params!$Q$33,$C560&gt;=Params!$Q$16+((Params!$S$32-Params!$Q$16)/(Params!$S$33-Params!$Q$33))*($B560-Params!$Q$33)),$I$2,"")</f>
        <v/>
      </c>
      <c r="J560" s="1" t="str">
        <f>IF(AND($C560&gt;=Params!$C$22,$C560&lt;Params!$C$22+((Params!$E$17-Params!$C$22)/(Params!$E$33-Params!$C$33))*($B560-Params!$C$33),$C560&lt;Params!$E$17+((Params!$F$22-Params!$E$17)/(Params!$F$33-Params!$E$33))*($B560-Params!$E$33)),$J$2,"")</f>
        <v/>
      </c>
      <c r="K560" s="1" t="str">
        <f>IF(AND($C560&gt;=Params!$E$17+((Params!$F$22-Params!$E$17)/(Params!$F$33-Params!$E$33))*($B560-Params!$E$33),$C560&gt;=Params!$F$22+((Params!$J$20-Params!$F$22)/(Params!$J$33-Params!$F$33))*($B560-Params!$F$33),$C560&lt;Params!$E$17+((Params!$H$13-Params!$E$17)/(Params!$H$33-Params!$E$33))*($B560-Params!$E$33),$C560&lt;Params!$H$13+((Params!$J$20-Params!$H$13)/(Params!$J$33-Params!$H$33))*($B560-Params!$H$33)),$K$2,"")</f>
        <v/>
      </c>
      <c r="L560" s="1" t="str">
        <f>IF(AND($C560&gt;=Params!$H$13+((Params!$J$20-Params!$H$13)/(Params!$J$33-Params!$H$33))*($B560-Params!$H$33),$C560&gt;=Params!$J$20+((Params!$N$18-Params!$J$20)/(Params!$N$33-Params!$J$33))*($B560-Params!$J$33),$C560&lt;Params!$H$13+((Params!$K$9-Params!$H$13)/(Params!$K$33-Params!$H$33))*($B560-Params!$H$33),$C560&lt;Params!$K$9+((Params!$N$18-Params!$K$9)/(Params!$N$33-Params!$K$33))*($B560-Params!$K$33)),$L$2,"")</f>
        <v/>
      </c>
      <c r="M560" s="2" t="str">
        <f>IF(AND($C560&gt;=Params!$K$9+((Params!$N$18-Params!$K$9)/(Params!$N$33-Params!$K$33))*($B560-Params!$K$33),$C560&gt;=Params!$N$18+((Params!$Q$16-Params!$N$18)/(Params!$Q$33-Params!$N590))*($B560-Params!$Q$33),$C560&lt;Params!$K$9+((Params!$L$5-Params!$K$9)/(Params!$L$33-Params!$K$33))*($B560-Params!$K$33),$C560&lt;Params!$L$5+((Params!$Q$4-Params!$L$5)/(Params!$Q$33-Params!$L$33))*($B560-Params!$L$33),$B560&lt;Params!$Q$33),$M$2,"")</f>
        <v/>
      </c>
      <c r="N560" s="3" t="str">
        <f>IF(OR(AND($C560&gt;=Params!$A$26,$B560&gt;=Params!$A$33,$B560&lt;Params!$C$33,$C560&lt;Params!$A$18+((Params!$C$13-Params!$A$18)/(Params!$C$33-Params!$A$33))*($B560-Params!$A$33)),AND($B560&gt;=Params!$C$33,$C560&gt;Params!$C$22+((Params!$E$17-Params!$C$22)/(Params!$E$33-Params!$C$33))*($B560-Params!$C$33),$C560&lt;Params!$C$13+((Params!$E$17-Params!$C$13)/(Params!$E$33-Params!$C$33))*($B560-Params!$C$33))),$N$2,"")</f>
        <v/>
      </c>
      <c r="O560" s="1" t="str">
        <f>IF(AND($C560&gt;=Params!$C$13+((Params!$E$17-Params!$C$13)/(Params!$E$33-Params!$C$33))*($B560-Params!$C$33),$C560&gt;=Params!$E$17+((Params!$H$13-Params!$E$17)/(Params!$H$33-Params!$E$33))*($B560-Params!$E$33),$C560&lt;Params!$C$13+((Params!$D$9-Params!$C$13)/(Params!$D$33-Params!$C$33))*($B560-Params!$C$33),$C560&lt;Params!$D$9+((Params!$H$13-Params!$D$9)/(Params!$H$33-Params!$D$33))*($B560-Params!$D$33)),$O$2,"")</f>
        <v/>
      </c>
      <c r="P560" s="1" t="str">
        <f>IF(AND($C560&gt;=Params!$D$9+((Params!$H$13-Params!$D$9)/(Params!$H$33-Params!$D$33))*($B560-Params!$D$33),$C560&gt;=Params!$H$13+((Params!$K$9-Params!$H$13)/(Params!$K$33-Params!$H$33))*($B560-Params!$H$33),$C560&lt;Params!$D$9+((Params!$G$4-Params!$D$9)/(Params!$G$33-Params!$D$33))*($B560-Params!$D$33),$C560&lt;Params!$G$4+((Params!$K$9-Params!$G$4)/(Params!$K$33-Params!$G$33))*($B560-Params!$G$33)),$P$2,"")</f>
        <v/>
      </c>
      <c r="Q560" s="1" t="str">
        <f>IF(AND($C560&gt;=Params!$G$4+((Params!$K$9-Params!$G$4)/(Params!$K$33-Params!$G$33))*($B560-Params!$G$33),$C560&gt;Params!$K$9+((Params!$L$5-Params!$K$9)/(Params!$L$33-Params!$K$33))*($B560-Params!$K$33),$C560&lt;Params!$G$4+((Params!$L$5-Params!$G$4)/(Params!$L$33-Params!$G$33))*($B560-Params!$G$33)),$Q$2,"")</f>
        <v/>
      </c>
      <c r="R560" s="2" t="str">
        <f>IF(AND(OR($B560&lt;Params!$A$33,AND($B560&gt;=Params!$A$33,$B560&lt;Params!$C$33,$C560&gt;=Params!$A$18+((Params!$C$13-Params!$A$18)/(Params!$C$33-Params!$A$33))*($B560-Params!$A$33)),AND($B560&gt;=Params!$C$33,$B560&lt;Params!$D$33,$C560&gt;=Params!$C$13+((Params!$D$9-Params!$C$13)/(Params!$D$33-Params!$C$33))*($B560-Params!$C$33)),AND($B560&gt;=Params!$D$33,$C560&gt;=Params!$D$9+((Params!$G$4-Params!$D$9)/(Params!$G$33-Params!$D$33))*($B560-Params!$D$33))),$C560&lt;Params!$G$4,$B560&gt;0,$C560&gt;0),$R$2,"")</f>
        <v/>
      </c>
      <c r="S560" s="18" t="str">
        <f t="shared" si="8"/>
        <v>Andesite</v>
      </c>
      <c r="T560" s="14" t="str">
        <f>IF(AND($S560&lt;&gt;$J$2,$S560&lt;&gt;$K$2,$S560&lt;&gt;$L$2),"",
IF($S560=$J$2,IF(Data!$C560&gt;=Data!$D560+2,"Hawaiite","Potassic Trachybasalt"),
IF($S560=$K$2,IF(Data!$C560&gt;=Data!$D560+2,"Mugearite","Shoshonite"),
IF($S560=$L$2,(IF(Data!$C560&gt;=Data!$D560+2,"Benmoreite","Latite")),""))))</f>
        <v/>
      </c>
    </row>
    <row r="561" spans="1:20" x14ac:dyDescent="0.2">
      <c r="A561" s="16" t="str">
        <f>Data!$A561</f>
        <v>Botcharnikov et al 2006</v>
      </c>
      <c r="B561" s="27">
        <f>Data!$B561</f>
        <v>57.44</v>
      </c>
      <c r="C561" s="28">
        <f>Data!$C561+Data!$D561</f>
        <v>4.93</v>
      </c>
      <c r="D561" s="1" t="str">
        <f>IF(AND(AND($B561&gt;=Params!$A$33,$B561&lt;Params!$C$33),AND($C561&gt;=Params!$A$32,$C561&lt;Params!$A$26)),$D$2,"")</f>
        <v/>
      </c>
      <c r="E561" s="1" t="str">
        <f>IF(AND(AND($B561&gt;=Params!$C$33,$B561&lt;Params!$F$33),AND($C561&gt;=Params!$C$32,$C561&lt;Params!$C$22)),$E$2,"")</f>
        <v/>
      </c>
      <c r="F561" s="4" t="str">
        <f>IF(AND($B561&gt;=Params!$F$33,$B561&lt;Params!$J$33,$C561&lt;Params!$F$22+((Params!$J$20-Params!$F$22)/(Params!$J$33-Params!$F$33))*($B561-Params!$F$33)),$F$2,"")</f>
        <v/>
      </c>
      <c r="G561" s="4" t="str">
        <f>IF(AND($B561&gt;=Params!$J$33,$B561&lt;Params!$N$33,$C561&lt;Params!$J$20+((Params!$N$18-Params!$J$20)/(Params!$N$33-Params!$J$33))*($B561-Params!$J$33)),$G$2,"")</f>
        <v>Andesite</v>
      </c>
      <c r="H561" s="4" t="str">
        <f>IF(AND($B561&gt;=Params!$N$33,$C561&lt;Params!$N$18+((Params!$Q$16-Params!$N$18)/(Params!$Q$33-Params!$N$33))*($B561-Params!$N$33),C$3&lt;Params!$Q$16+((Params!$S$32-Params!$Q$16)/(Params!$S$33-Params!$Q$33))*($B561-Params!$Q$33)),$H$2,"")</f>
        <v/>
      </c>
      <c r="I561" s="12" t="str">
        <f>IF(AND($B561&gt;=Params!$Q$33,$C561&gt;=Params!$Q$16+((Params!$S$32-Params!$Q$16)/(Params!$S$33-Params!$Q$33))*($B561-Params!$Q$33)),$I$2,"")</f>
        <v/>
      </c>
      <c r="J561" s="1" t="str">
        <f>IF(AND($C561&gt;=Params!$C$22,$C561&lt;Params!$C$22+((Params!$E$17-Params!$C$22)/(Params!$E$33-Params!$C$33))*($B561-Params!$C$33),$C561&lt;Params!$E$17+((Params!$F$22-Params!$E$17)/(Params!$F$33-Params!$E$33))*($B561-Params!$E$33)),$J$2,"")</f>
        <v/>
      </c>
      <c r="K561" s="1" t="str">
        <f>IF(AND($C561&gt;=Params!$E$17+((Params!$F$22-Params!$E$17)/(Params!$F$33-Params!$E$33))*($B561-Params!$E$33),$C561&gt;=Params!$F$22+((Params!$J$20-Params!$F$22)/(Params!$J$33-Params!$F$33))*($B561-Params!$F$33),$C561&lt;Params!$E$17+((Params!$H$13-Params!$E$17)/(Params!$H$33-Params!$E$33))*($B561-Params!$E$33),$C561&lt;Params!$H$13+((Params!$J$20-Params!$H$13)/(Params!$J$33-Params!$H$33))*($B561-Params!$H$33)),$K$2,"")</f>
        <v/>
      </c>
      <c r="L561" s="1" t="str">
        <f>IF(AND($C561&gt;=Params!$H$13+((Params!$J$20-Params!$H$13)/(Params!$J$33-Params!$H$33))*($B561-Params!$H$33),$C561&gt;=Params!$J$20+((Params!$N$18-Params!$J$20)/(Params!$N$33-Params!$J$33))*($B561-Params!$J$33),$C561&lt;Params!$H$13+((Params!$K$9-Params!$H$13)/(Params!$K$33-Params!$H$33))*($B561-Params!$H$33),$C561&lt;Params!$K$9+((Params!$N$18-Params!$K$9)/(Params!$N$33-Params!$K$33))*($B561-Params!$K$33)),$L$2,"")</f>
        <v/>
      </c>
      <c r="M561" s="2" t="str">
        <f>IF(AND($C561&gt;=Params!$K$9+((Params!$N$18-Params!$K$9)/(Params!$N$33-Params!$K$33))*($B561-Params!$K$33),$C561&gt;=Params!$N$18+((Params!$Q$16-Params!$N$18)/(Params!$Q$33-Params!$N591))*($B561-Params!$Q$33),$C561&lt;Params!$K$9+((Params!$L$5-Params!$K$9)/(Params!$L$33-Params!$K$33))*($B561-Params!$K$33),$C561&lt;Params!$L$5+((Params!$Q$4-Params!$L$5)/(Params!$Q$33-Params!$L$33))*($B561-Params!$L$33),$B561&lt;Params!$Q$33),$M$2,"")</f>
        <v/>
      </c>
      <c r="N561" s="3" t="str">
        <f>IF(OR(AND($C561&gt;=Params!$A$26,$B561&gt;=Params!$A$33,$B561&lt;Params!$C$33,$C561&lt;Params!$A$18+((Params!$C$13-Params!$A$18)/(Params!$C$33-Params!$A$33))*($B561-Params!$A$33)),AND($B561&gt;=Params!$C$33,$C561&gt;Params!$C$22+((Params!$E$17-Params!$C$22)/(Params!$E$33-Params!$C$33))*($B561-Params!$C$33),$C561&lt;Params!$C$13+((Params!$E$17-Params!$C$13)/(Params!$E$33-Params!$C$33))*($B561-Params!$C$33))),$N$2,"")</f>
        <v/>
      </c>
      <c r="O561" s="1" t="str">
        <f>IF(AND($C561&gt;=Params!$C$13+((Params!$E$17-Params!$C$13)/(Params!$E$33-Params!$C$33))*($B561-Params!$C$33),$C561&gt;=Params!$E$17+((Params!$H$13-Params!$E$17)/(Params!$H$33-Params!$E$33))*($B561-Params!$E$33),$C561&lt;Params!$C$13+((Params!$D$9-Params!$C$13)/(Params!$D$33-Params!$C$33))*($B561-Params!$C$33),$C561&lt;Params!$D$9+((Params!$H$13-Params!$D$9)/(Params!$H$33-Params!$D$33))*($B561-Params!$D$33)),$O$2,"")</f>
        <v/>
      </c>
      <c r="P561" s="1" t="str">
        <f>IF(AND($C561&gt;=Params!$D$9+((Params!$H$13-Params!$D$9)/(Params!$H$33-Params!$D$33))*($B561-Params!$D$33),$C561&gt;=Params!$H$13+((Params!$K$9-Params!$H$13)/(Params!$K$33-Params!$H$33))*($B561-Params!$H$33),$C561&lt;Params!$D$9+((Params!$G$4-Params!$D$9)/(Params!$G$33-Params!$D$33))*($B561-Params!$D$33),$C561&lt;Params!$G$4+((Params!$K$9-Params!$G$4)/(Params!$K$33-Params!$G$33))*($B561-Params!$G$33)),$P$2,"")</f>
        <v/>
      </c>
      <c r="Q561" s="1" t="str">
        <f>IF(AND($C561&gt;=Params!$G$4+((Params!$K$9-Params!$G$4)/(Params!$K$33-Params!$G$33))*($B561-Params!$G$33),$C561&gt;Params!$K$9+((Params!$L$5-Params!$K$9)/(Params!$L$33-Params!$K$33))*($B561-Params!$K$33),$C561&lt;Params!$G$4+((Params!$L$5-Params!$G$4)/(Params!$L$33-Params!$G$33))*($B561-Params!$G$33)),$Q$2,"")</f>
        <v/>
      </c>
      <c r="R561" s="2" t="str">
        <f>IF(AND(OR($B561&lt;Params!$A$33,AND($B561&gt;=Params!$A$33,$B561&lt;Params!$C$33,$C561&gt;=Params!$A$18+((Params!$C$13-Params!$A$18)/(Params!$C$33-Params!$A$33))*($B561-Params!$A$33)),AND($B561&gt;=Params!$C$33,$B561&lt;Params!$D$33,$C561&gt;=Params!$C$13+((Params!$D$9-Params!$C$13)/(Params!$D$33-Params!$C$33))*($B561-Params!$C$33)),AND($B561&gt;=Params!$D$33,$C561&gt;=Params!$D$9+((Params!$G$4-Params!$D$9)/(Params!$G$33-Params!$D$33))*($B561-Params!$D$33))),$C561&lt;Params!$G$4,$B561&gt;0,$C561&gt;0),$R$2,"")</f>
        <v/>
      </c>
      <c r="S561" s="18" t="str">
        <f t="shared" si="8"/>
        <v>Andesite</v>
      </c>
      <c r="T561" s="14" t="str">
        <f>IF(AND($S561&lt;&gt;$J$2,$S561&lt;&gt;$K$2,$S561&lt;&gt;$L$2),"",
IF($S561=$J$2,IF(Data!$C561&gt;=Data!$D561+2,"Hawaiite","Potassic Trachybasalt"),
IF($S561=$K$2,IF(Data!$C561&gt;=Data!$D561+2,"Mugearite","Shoshonite"),
IF($S561=$L$2,(IF(Data!$C561&gt;=Data!$D561+2,"Benmoreite","Latite")),""))))</f>
        <v/>
      </c>
    </row>
    <row r="562" spans="1:20" x14ac:dyDescent="0.2">
      <c r="A562" s="16" t="str">
        <f>Data!$A562</f>
        <v>Botcharnikov et al 2006</v>
      </c>
      <c r="B562" s="27">
        <f>Data!$B562</f>
        <v>57.44</v>
      </c>
      <c r="C562" s="28">
        <f>Data!$C562+Data!$D562</f>
        <v>4.93</v>
      </c>
      <c r="D562" s="1" t="str">
        <f>IF(AND(AND($B562&gt;=Params!$A$33,$B562&lt;Params!$C$33),AND($C562&gt;=Params!$A$32,$C562&lt;Params!$A$26)),$D$2,"")</f>
        <v/>
      </c>
      <c r="E562" s="1" t="str">
        <f>IF(AND(AND($B562&gt;=Params!$C$33,$B562&lt;Params!$F$33),AND($C562&gt;=Params!$C$32,$C562&lt;Params!$C$22)),$E$2,"")</f>
        <v/>
      </c>
      <c r="F562" s="4" t="str">
        <f>IF(AND($B562&gt;=Params!$F$33,$B562&lt;Params!$J$33,$C562&lt;Params!$F$22+((Params!$J$20-Params!$F$22)/(Params!$J$33-Params!$F$33))*($B562-Params!$F$33)),$F$2,"")</f>
        <v/>
      </c>
      <c r="G562" s="4" t="str">
        <f>IF(AND($B562&gt;=Params!$J$33,$B562&lt;Params!$N$33,$C562&lt;Params!$J$20+((Params!$N$18-Params!$J$20)/(Params!$N$33-Params!$J$33))*($B562-Params!$J$33)),$G$2,"")</f>
        <v>Andesite</v>
      </c>
      <c r="H562" s="4" t="str">
        <f>IF(AND($B562&gt;=Params!$N$33,$C562&lt;Params!$N$18+((Params!$Q$16-Params!$N$18)/(Params!$Q$33-Params!$N$33))*($B562-Params!$N$33),C$3&lt;Params!$Q$16+((Params!$S$32-Params!$Q$16)/(Params!$S$33-Params!$Q$33))*($B562-Params!$Q$33)),$H$2,"")</f>
        <v/>
      </c>
      <c r="I562" s="12" t="str">
        <f>IF(AND($B562&gt;=Params!$Q$33,$C562&gt;=Params!$Q$16+((Params!$S$32-Params!$Q$16)/(Params!$S$33-Params!$Q$33))*($B562-Params!$Q$33)),$I$2,"")</f>
        <v/>
      </c>
      <c r="J562" s="1" t="str">
        <f>IF(AND($C562&gt;=Params!$C$22,$C562&lt;Params!$C$22+((Params!$E$17-Params!$C$22)/(Params!$E$33-Params!$C$33))*($B562-Params!$C$33),$C562&lt;Params!$E$17+((Params!$F$22-Params!$E$17)/(Params!$F$33-Params!$E$33))*($B562-Params!$E$33)),$J$2,"")</f>
        <v/>
      </c>
      <c r="K562" s="1" t="str">
        <f>IF(AND($C562&gt;=Params!$E$17+((Params!$F$22-Params!$E$17)/(Params!$F$33-Params!$E$33))*($B562-Params!$E$33),$C562&gt;=Params!$F$22+((Params!$J$20-Params!$F$22)/(Params!$J$33-Params!$F$33))*($B562-Params!$F$33),$C562&lt;Params!$E$17+((Params!$H$13-Params!$E$17)/(Params!$H$33-Params!$E$33))*($B562-Params!$E$33),$C562&lt;Params!$H$13+((Params!$J$20-Params!$H$13)/(Params!$J$33-Params!$H$33))*($B562-Params!$H$33)),$K$2,"")</f>
        <v/>
      </c>
      <c r="L562" s="1" t="str">
        <f>IF(AND($C562&gt;=Params!$H$13+((Params!$J$20-Params!$H$13)/(Params!$J$33-Params!$H$33))*($B562-Params!$H$33),$C562&gt;=Params!$J$20+((Params!$N$18-Params!$J$20)/(Params!$N$33-Params!$J$33))*($B562-Params!$J$33),$C562&lt;Params!$H$13+((Params!$K$9-Params!$H$13)/(Params!$K$33-Params!$H$33))*($B562-Params!$H$33),$C562&lt;Params!$K$9+((Params!$N$18-Params!$K$9)/(Params!$N$33-Params!$K$33))*($B562-Params!$K$33)),$L$2,"")</f>
        <v/>
      </c>
      <c r="M562" s="2" t="str">
        <f>IF(AND($C562&gt;=Params!$K$9+((Params!$N$18-Params!$K$9)/(Params!$N$33-Params!$K$33))*($B562-Params!$K$33),$C562&gt;=Params!$N$18+((Params!$Q$16-Params!$N$18)/(Params!$Q$33-Params!$N592))*($B562-Params!$Q$33),$C562&lt;Params!$K$9+((Params!$L$5-Params!$K$9)/(Params!$L$33-Params!$K$33))*($B562-Params!$K$33),$C562&lt;Params!$L$5+((Params!$Q$4-Params!$L$5)/(Params!$Q$33-Params!$L$33))*($B562-Params!$L$33),$B562&lt;Params!$Q$33),$M$2,"")</f>
        <v/>
      </c>
      <c r="N562" s="3" t="str">
        <f>IF(OR(AND($C562&gt;=Params!$A$26,$B562&gt;=Params!$A$33,$B562&lt;Params!$C$33,$C562&lt;Params!$A$18+((Params!$C$13-Params!$A$18)/(Params!$C$33-Params!$A$33))*($B562-Params!$A$33)),AND($B562&gt;=Params!$C$33,$C562&gt;Params!$C$22+((Params!$E$17-Params!$C$22)/(Params!$E$33-Params!$C$33))*($B562-Params!$C$33),$C562&lt;Params!$C$13+((Params!$E$17-Params!$C$13)/(Params!$E$33-Params!$C$33))*($B562-Params!$C$33))),$N$2,"")</f>
        <v/>
      </c>
      <c r="O562" s="1" t="str">
        <f>IF(AND($C562&gt;=Params!$C$13+((Params!$E$17-Params!$C$13)/(Params!$E$33-Params!$C$33))*($B562-Params!$C$33),$C562&gt;=Params!$E$17+((Params!$H$13-Params!$E$17)/(Params!$H$33-Params!$E$33))*($B562-Params!$E$33),$C562&lt;Params!$C$13+((Params!$D$9-Params!$C$13)/(Params!$D$33-Params!$C$33))*($B562-Params!$C$33),$C562&lt;Params!$D$9+((Params!$H$13-Params!$D$9)/(Params!$H$33-Params!$D$33))*($B562-Params!$D$33)),$O$2,"")</f>
        <v/>
      </c>
      <c r="P562" s="1" t="str">
        <f>IF(AND($C562&gt;=Params!$D$9+((Params!$H$13-Params!$D$9)/(Params!$H$33-Params!$D$33))*($B562-Params!$D$33),$C562&gt;=Params!$H$13+((Params!$K$9-Params!$H$13)/(Params!$K$33-Params!$H$33))*($B562-Params!$H$33),$C562&lt;Params!$D$9+((Params!$G$4-Params!$D$9)/(Params!$G$33-Params!$D$33))*($B562-Params!$D$33),$C562&lt;Params!$G$4+((Params!$K$9-Params!$G$4)/(Params!$K$33-Params!$G$33))*($B562-Params!$G$33)),$P$2,"")</f>
        <v/>
      </c>
      <c r="Q562" s="1" t="str">
        <f>IF(AND($C562&gt;=Params!$G$4+((Params!$K$9-Params!$G$4)/(Params!$K$33-Params!$G$33))*($B562-Params!$G$33),$C562&gt;Params!$K$9+((Params!$L$5-Params!$K$9)/(Params!$L$33-Params!$K$33))*($B562-Params!$K$33),$C562&lt;Params!$G$4+((Params!$L$5-Params!$G$4)/(Params!$L$33-Params!$G$33))*($B562-Params!$G$33)),$Q$2,"")</f>
        <v/>
      </c>
      <c r="R562" s="2" t="str">
        <f>IF(AND(OR($B562&lt;Params!$A$33,AND($B562&gt;=Params!$A$33,$B562&lt;Params!$C$33,$C562&gt;=Params!$A$18+((Params!$C$13-Params!$A$18)/(Params!$C$33-Params!$A$33))*($B562-Params!$A$33)),AND($B562&gt;=Params!$C$33,$B562&lt;Params!$D$33,$C562&gt;=Params!$C$13+((Params!$D$9-Params!$C$13)/(Params!$D$33-Params!$C$33))*($B562-Params!$C$33)),AND($B562&gt;=Params!$D$33,$C562&gt;=Params!$D$9+((Params!$G$4-Params!$D$9)/(Params!$G$33-Params!$D$33))*($B562-Params!$D$33))),$C562&lt;Params!$G$4,$B562&gt;0,$C562&gt;0),$R$2,"")</f>
        <v/>
      </c>
      <c r="S562" s="18" t="str">
        <f t="shared" si="8"/>
        <v>Andesite</v>
      </c>
      <c r="T562" s="14" t="str">
        <f>IF(AND($S562&lt;&gt;$J$2,$S562&lt;&gt;$K$2,$S562&lt;&gt;$L$2),"",
IF($S562=$J$2,IF(Data!$C562&gt;=Data!$D562+2,"Hawaiite","Potassic Trachybasalt"),
IF($S562=$K$2,IF(Data!$C562&gt;=Data!$D562+2,"Mugearite","Shoshonite"),
IF($S562=$L$2,(IF(Data!$C562&gt;=Data!$D562+2,"Benmoreite","Latite")),""))))</f>
        <v/>
      </c>
    </row>
    <row r="563" spans="1:20" x14ac:dyDescent="0.2">
      <c r="A563" s="16" t="str">
        <f>Data!$A563</f>
        <v>Botcharnikov et al 2006</v>
      </c>
      <c r="B563" s="27">
        <f>Data!$B563</f>
        <v>57.44</v>
      </c>
      <c r="C563" s="28">
        <f>Data!$C563+Data!$D563</f>
        <v>4.93</v>
      </c>
      <c r="D563" s="1" t="str">
        <f>IF(AND(AND($B563&gt;=Params!$A$33,$B563&lt;Params!$C$33),AND($C563&gt;=Params!$A$32,$C563&lt;Params!$A$26)),$D$2,"")</f>
        <v/>
      </c>
      <c r="E563" s="1" t="str">
        <f>IF(AND(AND($B563&gt;=Params!$C$33,$B563&lt;Params!$F$33),AND($C563&gt;=Params!$C$32,$C563&lt;Params!$C$22)),$E$2,"")</f>
        <v/>
      </c>
      <c r="F563" s="4" t="str">
        <f>IF(AND($B563&gt;=Params!$F$33,$B563&lt;Params!$J$33,$C563&lt;Params!$F$22+((Params!$J$20-Params!$F$22)/(Params!$J$33-Params!$F$33))*($B563-Params!$F$33)),$F$2,"")</f>
        <v/>
      </c>
      <c r="G563" s="4" t="str">
        <f>IF(AND($B563&gt;=Params!$J$33,$B563&lt;Params!$N$33,$C563&lt;Params!$J$20+((Params!$N$18-Params!$J$20)/(Params!$N$33-Params!$J$33))*($B563-Params!$J$33)),$G$2,"")</f>
        <v>Andesite</v>
      </c>
      <c r="H563" s="4" t="str">
        <f>IF(AND($B563&gt;=Params!$N$33,$C563&lt;Params!$N$18+((Params!$Q$16-Params!$N$18)/(Params!$Q$33-Params!$N$33))*($B563-Params!$N$33),C$3&lt;Params!$Q$16+((Params!$S$32-Params!$Q$16)/(Params!$S$33-Params!$Q$33))*($B563-Params!$Q$33)),$H$2,"")</f>
        <v/>
      </c>
      <c r="I563" s="12" t="str">
        <f>IF(AND($B563&gt;=Params!$Q$33,$C563&gt;=Params!$Q$16+((Params!$S$32-Params!$Q$16)/(Params!$S$33-Params!$Q$33))*($B563-Params!$Q$33)),$I$2,"")</f>
        <v/>
      </c>
      <c r="J563" s="1" t="str">
        <f>IF(AND($C563&gt;=Params!$C$22,$C563&lt;Params!$C$22+((Params!$E$17-Params!$C$22)/(Params!$E$33-Params!$C$33))*($B563-Params!$C$33),$C563&lt;Params!$E$17+((Params!$F$22-Params!$E$17)/(Params!$F$33-Params!$E$33))*($B563-Params!$E$33)),$J$2,"")</f>
        <v/>
      </c>
      <c r="K563" s="1" t="str">
        <f>IF(AND($C563&gt;=Params!$E$17+((Params!$F$22-Params!$E$17)/(Params!$F$33-Params!$E$33))*($B563-Params!$E$33),$C563&gt;=Params!$F$22+((Params!$J$20-Params!$F$22)/(Params!$J$33-Params!$F$33))*($B563-Params!$F$33),$C563&lt;Params!$E$17+((Params!$H$13-Params!$E$17)/(Params!$H$33-Params!$E$33))*($B563-Params!$E$33),$C563&lt;Params!$H$13+((Params!$J$20-Params!$H$13)/(Params!$J$33-Params!$H$33))*($B563-Params!$H$33)),$K$2,"")</f>
        <v/>
      </c>
      <c r="L563" s="1" t="str">
        <f>IF(AND($C563&gt;=Params!$H$13+((Params!$J$20-Params!$H$13)/(Params!$J$33-Params!$H$33))*($B563-Params!$H$33),$C563&gt;=Params!$J$20+((Params!$N$18-Params!$J$20)/(Params!$N$33-Params!$J$33))*($B563-Params!$J$33),$C563&lt;Params!$H$13+((Params!$K$9-Params!$H$13)/(Params!$K$33-Params!$H$33))*($B563-Params!$H$33),$C563&lt;Params!$K$9+((Params!$N$18-Params!$K$9)/(Params!$N$33-Params!$K$33))*($B563-Params!$K$33)),$L$2,"")</f>
        <v/>
      </c>
      <c r="M563" s="2" t="str">
        <f>IF(AND($C563&gt;=Params!$K$9+((Params!$N$18-Params!$K$9)/(Params!$N$33-Params!$K$33))*($B563-Params!$K$33),$C563&gt;=Params!$N$18+((Params!$Q$16-Params!$N$18)/(Params!$Q$33-Params!$N593))*($B563-Params!$Q$33),$C563&lt;Params!$K$9+((Params!$L$5-Params!$K$9)/(Params!$L$33-Params!$K$33))*($B563-Params!$K$33),$C563&lt;Params!$L$5+((Params!$Q$4-Params!$L$5)/(Params!$Q$33-Params!$L$33))*($B563-Params!$L$33),$B563&lt;Params!$Q$33),$M$2,"")</f>
        <v/>
      </c>
      <c r="N563" s="3" t="str">
        <f>IF(OR(AND($C563&gt;=Params!$A$26,$B563&gt;=Params!$A$33,$B563&lt;Params!$C$33,$C563&lt;Params!$A$18+((Params!$C$13-Params!$A$18)/(Params!$C$33-Params!$A$33))*($B563-Params!$A$33)),AND($B563&gt;=Params!$C$33,$C563&gt;Params!$C$22+((Params!$E$17-Params!$C$22)/(Params!$E$33-Params!$C$33))*($B563-Params!$C$33),$C563&lt;Params!$C$13+((Params!$E$17-Params!$C$13)/(Params!$E$33-Params!$C$33))*($B563-Params!$C$33))),$N$2,"")</f>
        <v/>
      </c>
      <c r="O563" s="1" t="str">
        <f>IF(AND($C563&gt;=Params!$C$13+((Params!$E$17-Params!$C$13)/(Params!$E$33-Params!$C$33))*($B563-Params!$C$33),$C563&gt;=Params!$E$17+((Params!$H$13-Params!$E$17)/(Params!$H$33-Params!$E$33))*($B563-Params!$E$33),$C563&lt;Params!$C$13+((Params!$D$9-Params!$C$13)/(Params!$D$33-Params!$C$33))*($B563-Params!$C$33),$C563&lt;Params!$D$9+((Params!$H$13-Params!$D$9)/(Params!$H$33-Params!$D$33))*($B563-Params!$D$33)),$O$2,"")</f>
        <v/>
      </c>
      <c r="P563" s="1" t="str">
        <f>IF(AND($C563&gt;=Params!$D$9+((Params!$H$13-Params!$D$9)/(Params!$H$33-Params!$D$33))*($B563-Params!$D$33),$C563&gt;=Params!$H$13+((Params!$K$9-Params!$H$13)/(Params!$K$33-Params!$H$33))*($B563-Params!$H$33),$C563&lt;Params!$D$9+((Params!$G$4-Params!$D$9)/(Params!$G$33-Params!$D$33))*($B563-Params!$D$33),$C563&lt;Params!$G$4+((Params!$K$9-Params!$G$4)/(Params!$K$33-Params!$G$33))*($B563-Params!$G$33)),$P$2,"")</f>
        <v/>
      </c>
      <c r="Q563" s="1" t="str">
        <f>IF(AND($C563&gt;=Params!$G$4+((Params!$K$9-Params!$G$4)/(Params!$K$33-Params!$G$33))*($B563-Params!$G$33),$C563&gt;Params!$K$9+((Params!$L$5-Params!$K$9)/(Params!$L$33-Params!$K$33))*($B563-Params!$K$33),$C563&lt;Params!$G$4+((Params!$L$5-Params!$G$4)/(Params!$L$33-Params!$G$33))*($B563-Params!$G$33)),$Q$2,"")</f>
        <v/>
      </c>
      <c r="R563" s="2" t="str">
        <f>IF(AND(OR($B563&lt;Params!$A$33,AND($B563&gt;=Params!$A$33,$B563&lt;Params!$C$33,$C563&gt;=Params!$A$18+((Params!$C$13-Params!$A$18)/(Params!$C$33-Params!$A$33))*($B563-Params!$A$33)),AND($B563&gt;=Params!$C$33,$B563&lt;Params!$D$33,$C563&gt;=Params!$C$13+((Params!$D$9-Params!$C$13)/(Params!$D$33-Params!$C$33))*($B563-Params!$C$33)),AND($B563&gt;=Params!$D$33,$C563&gt;=Params!$D$9+((Params!$G$4-Params!$D$9)/(Params!$G$33-Params!$D$33))*($B563-Params!$D$33))),$C563&lt;Params!$G$4,$B563&gt;0,$C563&gt;0),$R$2,"")</f>
        <v/>
      </c>
      <c r="S563" s="18" t="str">
        <f t="shared" si="8"/>
        <v>Andesite</v>
      </c>
      <c r="T563" s="14" t="str">
        <f>IF(AND($S563&lt;&gt;$J$2,$S563&lt;&gt;$K$2,$S563&lt;&gt;$L$2),"",
IF($S563=$J$2,IF(Data!$C563&gt;=Data!$D563+2,"Hawaiite","Potassic Trachybasalt"),
IF($S563=$K$2,IF(Data!$C563&gt;=Data!$D563+2,"Mugearite","Shoshonite"),
IF($S563=$L$2,(IF(Data!$C563&gt;=Data!$D563+2,"Benmoreite","Latite")),""))))</f>
        <v/>
      </c>
    </row>
    <row r="564" spans="1:20" x14ac:dyDescent="0.2">
      <c r="A564" s="16" t="str">
        <f>Data!$A564</f>
        <v>Botcharnikov et al 2006</v>
      </c>
      <c r="B564" s="27">
        <f>Data!$B564</f>
        <v>57.44</v>
      </c>
      <c r="C564" s="28">
        <f>Data!$C564+Data!$D564</f>
        <v>4.93</v>
      </c>
      <c r="D564" s="1" t="str">
        <f>IF(AND(AND($B564&gt;=Params!$A$33,$B564&lt;Params!$C$33),AND($C564&gt;=Params!$A$32,$C564&lt;Params!$A$26)),$D$2,"")</f>
        <v/>
      </c>
      <c r="E564" s="1" t="str">
        <f>IF(AND(AND($B564&gt;=Params!$C$33,$B564&lt;Params!$F$33),AND($C564&gt;=Params!$C$32,$C564&lt;Params!$C$22)),$E$2,"")</f>
        <v/>
      </c>
      <c r="F564" s="4" t="str">
        <f>IF(AND($B564&gt;=Params!$F$33,$B564&lt;Params!$J$33,$C564&lt;Params!$F$22+((Params!$J$20-Params!$F$22)/(Params!$J$33-Params!$F$33))*($B564-Params!$F$33)),$F$2,"")</f>
        <v/>
      </c>
      <c r="G564" s="4" t="str">
        <f>IF(AND($B564&gt;=Params!$J$33,$B564&lt;Params!$N$33,$C564&lt;Params!$J$20+((Params!$N$18-Params!$J$20)/(Params!$N$33-Params!$J$33))*($B564-Params!$J$33)),$G$2,"")</f>
        <v>Andesite</v>
      </c>
      <c r="H564" s="4" t="str">
        <f>IF(AND($B564&gt;=Params!$N$33,$C564&lt;Params!$N$18+((Params!$Q$16-Params!$N$18)/(Params!$Q$33-Params!$N$33))*($B564-Params!$N$33),C$3&lt;Params!$Q$16+((Params!$S$32-Params!$Q$16)/(Params!$S$33-Params!$Q$33))*($B564-Params!$Q$33)),$H$2,"")</f>
        <v/>
      </c>
      <c r="I564" s="12" t="str">
        <f>IF(AND($B564&gt;=Params!$Q$33,$C564&gt;=Params!$Q$16+((Params!$S$32-Params!$Q$16)/(Params!$S$33-Params!$Q$33))*($B564-Params!$Q$33)),$I$2,"")</f>
        <v/>
      </c>
      <c r="J564" s="1" t="str">
        <f>IF(AND($C564&gt;=Params!$C$22,$C564&lt;Params!$C$22+((Params!$E$17-Params!$C$22)/(Params!$E$33-Params!$C$33))*($B564-Params!$C$33),$C564&lt;Params!$E$17+((Params!$F$22-Params!$E$17)/(Params!$F$33-Params!$E$33))*($B564-Params!$E$33)),$J$2,"")</f>
        <v/>
      </c>
      <c r="K564" s="1" t="str">
        <f>IF(AND($C564&gt;=Params!$E$17+((Params!$F$22-Params!$E$17)/(Params!$F$33-Params!$E$33))*($B564-Params!$E$33),$C564&gt;=Params!$F$22+((Params!$J$20-Params!$F$22)/(Params!$J$33-Params!$F$33))*($B564-Params!$F$33),$C564&lt;Params!$E$17+((Params!$H$13-Params!$E$17)/(Params!$H$33-Params!$E$33))*($B564-Params!$E$33),$C564&lt;Params!$H$13+((Params!$J$20-Params!$H$13)/(Params!$J$33-Params!$H$33))*($B564-Params!$H$33)),$K$2,"")</f>
        <v/>
      </c>
      <c r="L564" s="1" t="str">
        <f>IF(AND($C564&gt;=Params!$H$13+((Params!$J$20-Params!$H$13)/(Params!$J$33-Params!$H$33))*($B564-Params!$H$33),$C564&gt;=Params!$J$20+((Params!$N$18-Params!$J$20)/(Params!$N$33-Params!$J$33))*($B564-Params!$J$33),$C564&lt;Params!$H$13+((Params!$K$9-Params!$H$13)/(Params!$K$33-Params!$H$33))*($B564-Params!$H$33),$C564&lt;Params!$K$9+((Params!$N$18-Params!$K$9)/(Params!$N$33-Params!$K$33))*($B564-Params!$K$33)),$L$2,"")</f>
        <v/>
      </c>
      <c r="M564" s="2" t="str">
        <f>IF(AND($C564&gt;=Params!$K$9+((Params!$N$18-Params!$K$9)/(Params!$N$33-Params!$K$33))*($B564-Params!$K$33),$C564&gt;=Params!$N$18+((Params!$Q$16-Params!$N$18)/(Params!$Q$33-Params!$N594))*($B564-Params!$Q$33),$C564&lt;Params!$K$9+((Params!$L$5-Params!$K$9)/(Params!$L$33-Params!$K$33))*($B564-Params!$K$33),$C564&lt;Params!$L$5+((Params!$Q$4-Params!$L$5)/(Params!$Q$33-Params!$L$33))*($B564-Params!$L$33),$B564&lt;Params!$Q$33),$M$2,"")</f>
        <v/>
      </c>
      <c r="N564" s="3" t="str">
        <f>IF(OR(AND($C564&gt;=Params!$A$26,$B564&gt;=Params!$A$33,$B564&lt;Params!$C$33,$C564&lt;Params!$A$18+((Params!$C$13-Params!$A$18)/(Params!$C$33-Params!$A$33))*($B564-Params!$A$33)),AND($B564&gt;=Params!$C$33,$C564&gt;Params!$C$22+((Params!$E$17-Params!$C$22)/(Params!$E$33-Params!$C$33))*($B564-Params!$C$33),$C564&lt;Params!$C$13+((Params!$E$17-Params!$C$13)/(Params!$E$33-Params!$C$33))*($B564-Params!$C$33))),$N$2,"")</f>
        <v/>
      </c>
      <c r="O564" s="1" t="str">
        <f>IF(AND($C564&gt;=Params!$C$13+((Params!$E$17-Params!$C$13)/(Params!$E$33-Params!$C$33))*($B564-Params!$C$33),$C564&gt;=Params!$E$17+((Params!$H$13-Params!$E$17)/(Params!$H$33-Params!$E$33))*($B564-Params!$E$33),$C564&lt;Params!$C$13+((Params!$D$9-Params!$C$13)/(Params!$D$33-Params!$C$33))*($B564-Params!$C$33),$C564&lt;Params!$D$9+((Params!$H$13-Params!$D$9)/(Params!$H$33-Params!$D$33))*($B564-Params!$D$33)),$O$2,"")</f>
        <v/>
      </c>
      <c r="P564" s="1" t="str">
        <f>IF(AND($C564&gt;=Params!$D$9+((Params!$H$13-Params!$D$9)/(Params!$H$33-Params!$D$33))*($B564-Params!$D$33),$C564&gt;=Params!$H$13+((Params!$K$9-Params!$H$13)/(Params!$K$33-Params!$H$33))*($B564-Params!$H$33),$C564&lt;Params!$D$9+((Params!$G$4-Params!$D$9)/(Params!$G$33-Params!$D$33))*($B564-Params!$D$33),$C564&lt;Params!$G$4+((Params!$K$9-Params!$G$4)/(Params!$K$33-Params!$G$33))*($B564-Params!$G$33)),$P$2,"")</f>
        <v/>
      </c>
      <c r="Q564" s="1" t="str">
        <f>IF(AND($C564&gt;=Params!$G$4+((Params!$K$9-Params!$G$4)/(Params!$K$33-Params!$G$33))*($B564-Params!$G$33),$C564&gt;Params!$K$9+((Params!$L$5-Params!$K$9)/(Params!$L$33-Params!$K$33))*($B564-Params!$K$33),$C564&lt;Params!$G$4+((Params!$L$5-Params!$G$4)/(Params!$L$33-Params!$G$33))*($B564-Params!$G$33)),$Q$2,"")</f>
        <v/>
      </c>
      <c r="R564" s="2" t="str">
        <f>IF(AND(OR($B564&lt;Params!$A$33,AND($B564&gt;=Params!$A$33,$B564&lt;Params!$C$33,$C564&gt;=Params!$A$18+((Params!$C$13-Params!$A$18)/(Params!$C$33-Params!$A$33))*($B564-Params!$A$33)),AND($B564&gt;=Params!$C$33,$B564&lt;Params!$D$33,$C564&gt;=Params!$C$13+((Params!$D$9-Params!$C$13)/(Params!$D$33-Params!$C$33))*($B564-Params!$C$33)),AND($B564&gt;=Params!$D$33,$C564&gt;=Params!$D$9+((Params!$G$4-Params!$D$9)/(Params!$G$33-Params!$D$33))*($B564-Params!$D$33))),$C564&lt;Params!$G$4,$B564&gt;0,$C564&gt;0),$R$2,"")</f>
        <v/>
      </c>
      <c r="S564" s="18" t="str">
        <f t="shared" si="8"/>
        <v>Andesite</v>
      </c>
      <c r="T564" s="14" t="str">
        <f>IF(AND($S564&lt;&gt;$J$2,$S564&lt;&gt;$K$2,$S564&lt;&gt;$L$2),"",
IF($S564=$J$2,IF(Data!$C564&gt;=Data!$D564+2,"Hawaiite","Potassic Trachybasalt"),
IF($S564=$K$2,IF(Data!$C564&gt;=Data!$D564+2,"Mugearite","Shoshonite"),
IF($S564=$L$2,(IF(Data!$C564&gt;=Data!$D564+2,"Benmoreite","Latite")),""))))</f>
        <v/>
      </c>
    </row>
    <row r="565" spans="1:20" x14ac:dyDescent="0.2">
      <c r="A565" s="16" t="str">
        <f>Data!$A565</f>
        <v>Botcharnikov et al 2006</v>
      </c>
      <c r="B565" s="27">
        <f>Data!$B565</f>
        <v>57.44</v>
      </c>
      <c r="C565" s="28">
        <f>Data!$C565+Data!$D565</f>
        <v>4.93</v>
      </c>
      <c r="D565" s="1" t="str">
        <f>IF(AND(AND($B565&gt;=Params!$A$33,$B565&lt;Params!$C$33),AND($C565&gt;=Params!$A$32,$C565&lt;Params!$A$26)),$D$2,"")</f>
        <v/>
      </c>
      <c r="E565" s="1" t="str">
        <f>IF(AND(AND($B565&gt;=Params!$C$33,$B565&lt;Params!$F$33),AND($C565&gt;=Params!$C$32,$C565&lt;Params!$C$22)),$E$2,"")</f>
        <v/>
      </c>
      <c r="F565" s="4" t="str">
        <f>IF(AND($B565&gt;=Params!$F$33,$B565&lt;Params!$J$33,$C565&lt;Params!$F$22+((Params!$J$20-Params!$F$22)/(Params!$J$33-Params!$F$33))*($B565-Params!$F$33)),$F$2,"")</f>
        <v/>
      </c>
      <c r="G565" s="4" t="str">
        <f>IF(AND($B565&gt;=Params!$J$33,$B565&lt;Params!$N$33,$C565&lt;Params!$J$20+((Params!$N$18-Params!$J$20)/(Params!$N$33-Params!$J$33))*($B565-Params!$J$33)),$G$2,"")</f>
        <v>Andesite</v>
      </c>
      <c r="H565" s="4" t="str">
        <f>IF(AND($B565&gt;=Params!$N$33,$C565&lt;Params!$N$18+((Params!$Q$16-Params!$N$18)/(Params!$Q$33-Params!$N$33))*($B565-Params!$N$33),C$3&lt;Params!$Q$16+((Params!$S$32-Params!$Q$16)/(Params!$S$33-Params!$Q$33))*($B565-Params!$Q$33)),$H$2,"")</f>
        <v/>
      </c>
      <c r="I565" s="12" t="str">
        <f>IF(AND($B565&gt;=Params!$Q$33,$C565&gt;=Params!$Q$16+((Params!$S$32-Params!$Q$16)/(Params!$S$33-Params!$Q$33))*($B565-Params!$Q$33)),$I$2,"")</f>
        <v/>
      </c>
      <c r="J565" s="1" t="str">
        <f>IF(AND($C565&gt;=Params!$C$22,$C565&lt;Params!$C$22+((Params!$E$17-Params!$C$22)/(Params!$E$33-Params!$C$33))*($B565-Params!$C$33),$C565&lt;Params!$E$17+((Params!$F$22-Params!$E$17)/(Params!$F$33-Params!$E$33))*($B565-Params!$E$33)),$J$2,"")</f>
        <v/>
      </c>
      <c r="K565" s="1" t="str">
        <f>IF(AND($C565&gt;=Params!$E$17+((Params!$F$22-Params!$E$17)/(Params!$F$33-Params!$E$33))*($B565-Params!$E$33),$C565&gt;=Params!$F$22+((Params!$J$20-Params!$F$22)/(Params!$J$33-Params!$F$33))*($B565-Params!$F$33),$C565&lt;Params!$E$17+((Params!$H$13-Params!$E$17)/(Params!$H$33-Params!$E$33))*($B565-Params!$E$33),$C565&lt;Params!$H$13+((Params!$J$20-Params!$H$13)/(Params!$J$33-Params!$H$33))*($B565-Params!$H$33)),$K$2,"")</f>
        <v/>
      </c>
      <c r="L565" s="1" t="str">
        <f>IF(AND($C565&gt;=Params!$H$13+((Params!$J$20-Params!$H$13)/(Params!$J$33-Params!$H$33))*($B565-Params!$H$33),$C565&gt;=Params!$J$20+((Params!$N$18-Params!$J$20)/(Params!$N$33-Params!$J$33))*($B565-Params!$J$33),$C565&lt;Params!$H$13+((Params!$K$9-Params!$H$13)/(Params!$K$33-Params!$H$33))*($B565-Params!$H$33),$C565&lt;Params!$K$9+((Params!$N$18-Params!$K$9)/(Params!$N$33-Params!$K$33))*($B565-Params!$K$33)),$L$2,"")</f>
        <v/>
      </c>
      <c r="M565" s="2" t="str">
        <f>IF(AND($C565&gt;=Params!$K$9+((Params!$N$18-Params!$K$9)/(Params!$N$33-Params!$K$33))*($B565-Params!$K$33),$C565&gt;=Params!$N$18+((Params!$Q$16-Params!$N$18)/(Params!$Q$33-Params!$N595))*($B565-Params!$Q$33),$C565&lt;Params!$K$9+((Params!$L$5-Params!$K$9)/(Params!$L$33-Params!$K$33))*($B565-Params!$K$33),$C565&lt;Params!$L$5+((Params!$Q$4-Params!$L$5)/(Params!$Q$33-Params!$L$33))*($B565-Params!$L$33),$B565&lt;Params!$Q$33),$M$2,"")</f>
        <v/>
      </c>
      <c r="N565" s="3" t="str">
        <f>IF(OR(AND($C565&gt;=Params!$A$26,$B565&gt;=Params!$A$33,$B565&lt;Params!$C$33,$C565&lt;Params!$A$18+((Params!$C$13-Params!$A$18)/(Params!$C$33-Params!$A$33))*($B565-Params!$A$33)),AND($B565&gt;=Params!$C$33,$C565&gt;Params!$C$22+((Params!$E$17-Params!$C$22)/(Params!$E$33-Params!$C$33))*($B565-Params!$C$33),$C565&lt;Params!$C$13+((Params!$E$17-Params!$C$13)/(Params!$E$33-Params!$C$33))*($B565-Params!$C$33))),$N$2,"")</f>
        <v/>
      </c>
      <c r="O565" s="1" t="str">
        <f>IF(AND($C565&gt;=Params!$C$13+((Params!$E$17-Params!$C$13)/(Params!$E$33-Params!$C$33))*($B565-Params!$C$33),$C565&gt;=Params!$E$17+((Params!$H$13-Params!$E$17)/(Params!$H$33-Params!$E$33))*($B565-Params!$E$33),$C565&lt;Params!$C$13+((Params!$D$9-Params!$C$13)/(Params!$D$33-Params!$C$33))*($B565-Params!$C$33),$C565&lt;Params!$D$9+((Params!$H$13-Params!$D$9)/(Params!$H$33-Params!$D$33))*($B565-Params!$D$33)),$O$2,"")</f>
        <v/>
      </c>
      <c r="P565" s="1" t="str">
        <f>IF(AND($C565&gt;=Params!$D$9+((Params!$H$13-Params!$D$9)/(Params!$H$33-Params!$D$33))*($B565-Params!$D$33),$C565&gt;=Params!$H$13+((Params!$K$9-Params!$H$13)/(Params!$K$33-Params!$H$33))*($B565-Params!$H$33),$C565&lt;Params!$D$9+((Params!$G$4-Params!$D$9)/(Params!$G$33-Params!$D$33))*($B565-Params!$D$33),$C565&lt;Params!$G$4+((Params!$K$9-Params!$G$4)/(Params!$K$33-Params!$G$33))*($B565-Params!$G$33)),$P$2,"")</f>
        <v/>
      </c>
      <c r="Q565" s="1" t="str">
        <f>IF(AND($C565&gt;=Params!$G$4+((Params!$K$9-Params!$G$4)/(Params!$K$33-Params!$G$33))*($B565-Params!$G$33),$C565&gt;Params!$K$9+((Params!$L$5-Params!$K$9)/(Params!$L$33-Params!$K$33))*($B565-Params!$K$33),$C565&lt;Params!$G$4+((Params!$L$5-Params!$G$4)/(Params!$L$33-Params!$G$33))*($B565-Params!$G$33)),$Q$2,"")</f>
        <v/>
      </c>
      <c r="R565" s="2" t="str">
        <f>IF(AND(OR($B565&lt;Params!$A$33,AND($B565&gt;=Params!$A$33,$B565&lt;Params!$C$33,$C565&gt;=Params!$A$18+((Params!$C$13-Params!$A$18)/(Params!$C$33-Params!$A$33))*($B565-Params!$A$33)),AND($B565&gt;=Params!$C$33,$B565&lt;Params!$D$33,$C565&gt;=Params!$C$13+((Params!$D$9-Params!$C$13)/(Params!$D$33-Params!$C$33))*($B565-Params!$C$33)),AND($B565&gt;=Params!$D$33,$C565&gt;=Params!$D$9+((Params!$G$4-Params!$D$9)/(Params!$G$33-Params!$D$33))*($B565-Params!$D$33))),$C565&lt;Params!$G$4,$B565&gt;0,$C565&gt;0),$R$2,"")</f>
        <v/>
      </c>
      <c r="S565" s="18" t="str">
        <f t="shared" si="8"/>
        <v>Andesite</v>
      </c>
      <c r="T565" s="14" t="str">
        <f>IF(AND($S565&lt;&gt;$J$2,$S565&lt;&gt;$K$2,$S565&lt;&gt;$L$2),"",
IF($S565=$J$2,IF(Data!$C565&gt;=Data!$D565+2,"Hawaiite","Potassic Trachybasalt"),
IF($S565=$K$2,IF(Data!$C565&gt;=Data!$D565+2,"Mugearite","Shoshonite"),
IF($S565=$L$2,(IF(Data!$C565&gt;=Data!$D565+2,"Benmoreite","Latite")),""))))</f>
        <v/>
      </c>
    </row>
    <row r="566" spans="1:20" x14ac:dyDescent="0.2">
      <c r="A566" s="16" t="str">
        <f>Data!$A566</f>
        <v>Botcharnikov et al 2006</v>
      </c>
      <c r="B566" s="27">
        <f>Data!$B566</f>
        <v>57.44</v>
      </c>
      <c r="C566" s="28">
        <f>Data!$C566+Data!$D566</f>
        <v>4.93</v>
      </c>
      <c r="D566" s="1" t="str">
        <f>IF(AND(AND($B566&gt;=Params!$A$33,$B566&lt;Params!$C$33),AND($C566&gt;=Params!$A$32,$C566&lt;Params!$A$26)),$D$2,"")</f>
        <v/>
      </c>
      <c r="E566" s="1" t="str">
        <f>IF(AND(AND($B566&gt;=Params!$C$33,$B566&lt;Params!$F$33),AND($C566&gt;=Params!$C$32,$C566&lt;Params!$C$22)),$E$2,"")</f>
        <v/>
      </c>
      <c r="F566" s="4" t="str">
        <f>IF(AND($B566&gt;=Params!$F$33,$B566&lt;Params!$J$33,$C566&lt;Params!$F$22+((Params!$J$20-Params!$F$22)/(Params!$J$33-Params!$F$33))*($B566-Params!$F$33)),$F$2,"")</f>
        <v/>
      </c>
      <c r="G566" s="4" t="str">
        <f>IF(AND($B566&gt;=Params!$J$33,$B566&lt;Params!$N$33,$C566&lt;Params!$J$20+((Params!$N$18-Params!$J$20)/(Params!$N$33-Params!$J$33))*($B566-Params!$J$33)),$G$2,"")</f>
        <v>Andesite</v>
      </c>
      <c r="H566" s="4" t="str">
        <f>IF(AND($B566&gt;=Params!$N$33,$C566&lt;Params!$N$18+((Params!$Q$16-Params!$N$18)/(Params!$Q$33-Params!$N$33))*($B566-Params!$N$33),C$3&lt;Params!$Q$16+((Params!$S$32-Params!$Q$16)/(Params!$S$33-Params!$Q$33))*($B566-Params!$Q$33)),$H$2,"")</f>
        <v/>
      </c>
      <c r="I566" s="12" t="str">
        <f>IF(AND($B566&gt;=Params!$Q$33,$C566&gt;=Params!$Q$16+((Params!$S$32-Params!$Q$16)/(Params!$S$33-Params!$Q$33))*($B566-Params!$Q$33)),$I$2,"")</f>
        <v/>
      </c>
      <c r="J566" s="1" t="str">
        <f>IF(AND($C566&gt;=Params!$C$22,$C566&lt;Params!$C$22+((Params!$E$17-Params!$C$22)/(Params!$E$33-Params!$C$33))*($B566-Params!$C$33),$C566&lt;Params!$E$17+((Params!$F$22-Params!$E$17)/(Params!$F$33-Params!$E$33))*($B566-Params!$E$33)),$J$2,"")</f>
        <v/>
      </c>
      <c r="K566" s="1" t="str">
        <f>IF(AND($C566&gt;=Params!$E$17+((Params!$F$22-Params!$E$17)/(Params!$F$33-Params!$E$33))*($B566-Params!$E$33),$C566&gt;=Params!$F$22+((Params!$J$20-Params!$F$22)/(Params!$J$33-Params!$F$33))*($B566-Params!$F$33),$C566&lt;Params!$E$17+((Params!$H$13-Params!$E$17)/(Params!$H$33-Params!$E$33))*($B566-Params!$E$33),$C566&lt;Params!$H$13+((Params!$J$20-Params!$H$13)/(Params!$J$33-Params!$H$33))*($B566-Params!$H$33)),$K$2,"")</f>
        <v/>
      </c>
      <c r="L566" s="1" t="str">
        <f>IF(AND($C566&gt;=Params!$H$13+((Params!$J$20-Params!$H$13)/(Params!$J$33-Params!$H$33))*($B566-Params!$H$33),$C566&gt;=Params!$J$20+((Params!$N$18-Params!$J$20)/(Params!$N$33-Params!$J$33))*($B566-Params!$J$33),$C566&lt;Params!$H$13+((Params!$K$9-Params!$H$13)/(Params!$K$33-Params!$H$33))*($B566-Params!$H$33),$C566&lt;Params!$K$9+((Params!$N$18-Params!$K$9)/(Params!$N$33-Params!$K$33))*($B566-Params!$K$33)),$L$2,"")</f>
        <v/>
      </c>
      <c r="M566" s="2" t="str">
        <f>IF(AND($C566&gt;=Params!$K$9+((Params!$N$18-Params!$K$9)/(Params!$N$33-Params!$K$33))*($B566-Params!$K$33),$C566&gt;=Params!$N$18+((Params!$Q$16-Params!$N$18)/(Params!$Q$33-Params!$N596))*($B566-Params!$Q$33),$C566&lt;Params!$K$9+((Params!$L$5-Params!$K$9)/(Params!$L$33-Params!$K$33))*($B566-Params!$K$33),$C566&lt;Params!$L$5+((Params!$Q$4-Params!$L$5)/(Params!$Q$33-Params!$L$33))*($B566-Params!$L$33),$B566&lt;Params!$Q$33),$M$2,"")</f>
        <v/>
      </c>
      <c r="N566" s="3" t="str">
        <f>IF(OR(AND($C566&gt;=Params!$A$26,$B566&gt;=Params!$A$33,$B566&lt;Params!$C$33,$C566&lt;Params!$A$18+((Params!$C$13-Params!$A$18)/(Params!$C$33-Params!$A$33))*($B566-Params!$A$33)),AND($B566&gt;=Params!$C$33,$C566&gt;Params!$C$22+((Params!$E$17-Params!$C$22)/(Params!$E$33-Params!$C$33))*($B566-Params!$C$33),$C566&lt;Params!$C$13+((Params!$E$17-Params!$C$13)/(Params!$E$33-Params!$C$33))*($B566-Params!$C$33))),$N$2,"")</f>
        <v/>
      </c>
      <c r="O566" s="1" t="str">
        <f>IF(AND($C566&gt;=Params!$C$13+((Params!$E$17-Params!$C$13)/(Params!$E$33-Params!$C$33))*($B566-Params!$C$33),$C566&gt;=Params!$E$17+((Params!$H$13-Params!$E$17)/(Params!$H$33-Params!$E$33))*($B566-Params!$E$33),$C566&lt;Params!$C$13+((Params!$D$9-Params!$C$13)/(Params!$D$33-Params!$C$33))*($B566-Params!$C$33),$C566&lt;Params!$D$9+((Params!$H$13-Params!$D$9)/(Params!$H$33-Params!$D$33))*($B566-Params!$D$33)),$O$2,"")</f>
        <v/>
      </c>
      <c r="P566" s="1" t="str">
        <f>IF(AND($C566&gt;=Params!$D$9+((Params!$H$13-Params!$D$9)/(Params!$H$33-Params!$D$33))*($B566-Params!$D$33),$C566&gt;=Params!$H$13+((Params!$K$9-Params!$H$13)/(Params!$K$33-Params!$H$33))*($B566-Params!$H$33),$C566&lt;Params!$D$9+((Params!$G$4-Params!$D$9)/(Params!$G$33-Params!$D$33))*($B566-Params!$D$33),$C566&lt;Params!$G$4+((Params!$K$9-Params!$G$4)/(Params!$K$33-Params!$G$33))*($B566-Params!$G$33)),$P$2,"")</f>
        <v/>
      </c>
      <c r="Q566" s="1" t="str">
        <f>IF(AND($C566&gt;=Params!$G$4+((Params!$K$9-Params!$G$4)/(Params!$K$33-Params!$G$33))*($B566-Params!$G$33),$C566&gt;Params!$K$9+((Params!$L$5-Params!$K$9)/(Params!$L$33-Params!$K$33))*($B566-Params!$K$33),$C566&lt;Params!$G$4+((Params!$L$5-Params!$G$4)/(Params!$L$33-Params!$G$33))*($B566-Params!$G$33)),$Q$2,"")</f>
        <v/>
      </c>
      <c r="R566" s="2" t="str">
        <f>IF(AND(OR($B566&lt;Params!$A$33,AND($B566&gt;=Params!$A$33,$B566&lt;Params!$C$33,$C566&gt;=Params!$A$18+((Params!$C$13-Params!$A$18)/(Params!$C$33-Params!$A$33))*($B566-Params!$A$33)),AND($B566&gt;=Params!$C$33,$B566&lt;Params!$D$33,$C566&gt;=Params!$C$13+((Params!$D$9-Params!$C$13)/(Params!$D$33-Params!$C$33))*($B566-Params!$C$33)),AND($B566&gt;=Params!$D$33,$C566&gt;=Params!$D$9+((Params!$G$4-Params!$D$9)/(Params!$G$33-Params!$D$33))*($B566-Params!$D$33))),$C566&lt;Params!$G$4,$B566&gt;0,$C566&gt;0),$R$2,"")</f>
        <v/>
      </c>
      <c r="S566" s="18" t="str">
        <f t="shared" si="8"/>
        <v>Andesite</v>
      </c>
      <c r="T566" s="14" t="str">
        <f>IF(AND($S566&lt;&gt;$J$2,$S566&lt;&gt;$K$2,$S566&lt;&gt;$L$2),"",
IF($S566=$J$2,IF(Data!$C566&gt;=Data!$D566+2,"Hawaiite","Potassic Trachybasalt"),
IF($S566=$K$2,IF(Data!$C566&gt;=Data!$D566+2,"Mugearite","Shoshonite"),
IF($S566=$L$2,(IF(Data!$C566&gt;=Data!$D566+2,"Benmoreite","Latite")),""))))</f>
        <v/>
      </c>
    </row>
    <row r="567" spans="1:20" x14ac:dyDescent="0.2">
      <c r="A567" s="16" t="str">
        <f>Data!$A567</f>
        <v>Botcharnikov et al 2006</v>
      </c>
      <c r="B567" s="27">
        <f>Data!$B567</f>
        <v>57.44</v>
      </c>
      <c r="C567" s="28">
        <f>Data!$C567+Data!$D567</f>
        <v>4.93</v>
      </c>
      <c r="D567" s="1" t="str">
        <f>IF(AND(AND($B567&gt;=Params!$A$33,$B567&lt;Params!$C$33),AND($C567&gt;=Params!$A$32,$C567&lt;Params!$A$26)),$D$2,"")</f>
        <v/>
      </c>
      <c r="E567" s="1" t="str">
        <f>IF(AND(AND($B567&gt;=Params!$C$33,$B567&lt;Params!$F$33),AND($C567&gt;=Params!$C$32,$C567&lt;Params!$C$22)),$E$2,"")</f>
        <v/>
      </c>
      <c r="F567" s="4" t="str">
        <f>IF(AND($B567&gt;=Params!$F$33,$B567&lt;Params!$J$33,$C567&lt;Params!$F$22+((Params!$J$20-Params!$F$22)/(Params!$J$33-Params!$F$33))*($B567-Params!$F$33)),$F$2,"")</f>
        <v/>
      </c>
      <c r="G567" s="4" t="str">
        <f>IF(AND($B567&gt;=Params!$J$33,$B567&lt;Params!$N$33,$C567&lt;Params!$J$20+((Params!$N$18-Params!$J$20)/(Params!$N$33-Params!$J$33))*($B567-Params!$J$33)),$G$2,"")</f>
        <v>Andesite</v>
      </c>
      <c r="H567" s="4" t="str">
        <f>IF(AND($B567&gt;=Params!$N$33,$C567&lt;Params!$N$18+((Params!$Q$16-Params!$N$18)/(Params!$Q$33-Params!$N$33))*($B567-Params!$N$33),C$3&lt;Params!$Q$16+((Params!$S$32-Params!$Q$16)/(Params!$S$33-Params!$Q$33))*($B567-Params!$Q$33)),$H$2,"")</f>
        <v/>
      </c>
      <c r="I567" s="12" t="str">
        <f>IF(AND($B567&gt;=Params!$Q$33,$C567&gt;=Params!$Q$16+((Params!$S$32-Params!$Q$16)/(Params!$S$33-Params!$Q$33))*($B567-Params!$Q$33)),$I$2,"")</f>
        <v/>
      </c>
      <c r="J567" s="1" t="str">
        <f>IF(AND($C567&gt;=Params!$C$22,$C567&lt;Params!$C$22+((Params!$E$17-Params!$C$22)/(Params!$E$33-Params!$C$33))*($B567-Params!$C$33),$C567&lt;Params!$E$17+((Params!$F$22-Params!$E$17)/(Params!$F$33-Params!$E$33))*($B567-Params!$E$33)),$J$2,"")</f>
        <v/>
      </c>
      <c r="K567" s="1" t="str">
        <f>IF(AND($C567&gt;=Params!$E$17+((Params!$F$22-Params!$E$17)/(Params!$F$33-Params!$E$33))*($B567-Params!$E$33),$C567&gt;=Params!$F$22+((Params!$J$20-Params!$F$22)/(Params!$J$33-Params!$F$33))*($B567-Params!$F$33),$C567&lt;Params!$E$17+((Params!$H$13-Params!$E$17)/(Params!$H$33-Params!$E$33))*($B567-Params!$E$33),$C567&lt;Params!$H$13+((Params!$J$20-Params!$H$13)/(Params!$J$33-Params!$H$33))*($B567-Params!$H$33)),$K$2,"")</f>
        <v/>
      </c>
      <c r="L567" s="1" t="str">
        <f>IF(AND($C567&gt;=Params!$H$13+((Params!$J$20-Params!$H$13)/(Params!$J$33-Params!$H$33))*($B567-Params!$H$33),$C567&gt;=Params!$J$20+((Params!$N$18-Params!$J$20)/(Params!$N$33-Params!$J$33))*($B567-Params!$J$33),$C567&lt;Params!$H$13+((Params!$K$9-Params!$H$13)/(Params!$K$33-Params!$H$33))*($B567-Params!$H$33),$C567&lt;Params!$K$9+((Params!$N$18-Params!$K$9)/(Params!$N$33-Params!$K$33))*($B567-Params!$K$33)),$L$2,"")</f>
        <v/>
      </c>
      <c r="M567" s="2" t="str">
        <f>IF(AND($C567&gt;=Params!$K$9+((Params!$N$18-Params!$K$9)/(Params!$N$33-Params!$K$33))*($B567-Params!$K$33),$C567&gt;=Params!$N$18+((Params!$Q$16-Params!$N$18)/(Params!$Q$33-Params!$N597))*($B567-Params!$Q$33),$C567&lt;Params!$K$9+((Params!$L$5-Params!$K$9)/(Params!$L$33-Params!$K$33))*($B567-Params!$K$33),$C567&lt;Params!$L$5+((Params!$Q$4-Params!$L$5)/(Params!$Q$33-Params!$L$33))*($B567-Params!$L$33),$B567&lt;Params!$Q$33),$M$2,"")</f>
        <v/>
      </c>
      <c r="N567" s="3" t="str">
        <f>IF(OR(AND($C567&gt;=Params!$A$26,$B567&gt;=Params!$A$33,$B567&lt;Params!$C$33,$C567&lt;Params!$A$18+((Params!$C$13-Params!$A$18)/(Params!$C$33-Params!$A$33))*($B567-Params!$A$33)),AND($B567&gt;=Params!$C$33,$C567&gt;Params!$C$22+((Params!$E$17-Params!$C$22)/(Params!$E$33-Params!$C$33))*($B567-Params!$C$33),$C567&lt;Params!$C$13+((Params!$E$17-Params!$C$13)/(Params!$E$33-Params!$C$33))*($B567-Params!$C$33))),$N$2,"")</f>
        <v/>
      </c>
      <c r="O567" s="1" t="str">
        <f>IF(AND($C567&gt;=Params!$C$13+((Params!$E$17-Params!$C$13)/(Params!$E$33-Params!$C$33))*($B567-Params!$C$33),$C567&gt;=Params!$E$17+((Params!$H$13-Params!$E$17)/(Params!$H$33-Params!$E$33))*($B567-Params!$E$33),$C567&lt;Params!$C$13+((Params!$D$9-Params!$C$13)/(Params!$D$33-Params!$C$33))*($B567-Params!$C$33),$C567&lt;Params!$D$9+((Params!$H$13-Params!$D$9)/(Params!$H$33-Params!$D$33))*($B567-Params!$D$33)),$O$2,"")</f>
        <v/>
      </c>
      <c r="P567" s="1" t="str">
        <f>IF(AND($C567&gt;=Params!$D$9+((Params!$H$13-Params!$D$9)/(Params!$H$33-Params!$D$33))*($B567-Params!$D$33),$C567&gt;=Params!$H$13+((Params!$K$9-Params!$H$13)/(Params!$K$33-Params!$H$33))*($B567-Params!$H$33),$C567&lt;Params!$D$9+((Params!$G$4-Params!$D$9)/(Params!$G$33-Params!$D$33))*($B567-Params!$D$33),$C567&lt;Params!$G$4+((Params!$K$9-Params!$G$4)/(Params!$K$33-Params!$G$33))*($B567-Params!$G$33)),$P$2,"")</f>
        <v/>
      </c>
      <c r="Q567" s="1" t="str">
        <f>IF(AND($C567&gt;=Params!$G$4+((Params!$K$9-Params!$G$4)/(Params!$K$33-Params!$G$33))*($B567-Params!$G$33),$C567&gt;Params!$K$9+((Params!$L$5-Params!$K$9)/(Params!$L$33-Params!$K$33))*($B567-Params!$K$33),$C567&lt;Params!$G$4+((Params!$L$5-Params!$G$4)/(Params!$L$33-Params!$G$33))*($B567-Params!$G$33)),$Q$2,"")</f>
        <v/>
      </c>
      <c r="R567" s="2" t="str">
        <f>IF(AND(OR($B567&lt;Params!$A$33,AND($B567&gt;=Params!$A$33,$B567&lt;Params!$C$33,$C567&gt;=Params!$A$18+((Params!$C$13-Params!$A$18)/(Params!$C$33-Params!$A$33))*($B567-Params!$A$33)),AND($B567&gt;=Params!$C$33,$B567&lt;Params!$D$33,$C567&gt;=Params!$C$13+((Params!$D$9-Params!$C$13)/(Params!$D$33-Params!$C$33))*($B567-Params!$C$33)),AND($B567&gt;=Params!$D$33,$C567&gt;=Params!$D$9+((Params!$G$4-Params!$D$9)/(Params!$G$33-Params!$D$33))*($B567-Params!$D$33))),$C567&lt;Params!$G$4,$B567&gt;0,$C567&gt;0),$R$2,"")</f>
        <v/>
      </c>
      <c r="S567" s="18" t="str">
        <f t="shared" si="8"/>
        <v>Andesite</v>
      </c>
      <c r="T567" s="14" t="str">
        <f>IF(AND($S567&lt;&gt;$J$2,$S567&lt;&gt;$K$2,$S567&lt;&gt;$L$2),"",
IF($S567=$J$2,IF(Data!$C567&gt;=Data!$D567+2,"Hawaiite","Potassic Trachybasalt"),
IF($S567=$K$2,IF(Data!$C567&gt;=Data!$D567+2,"Mugearite","Shoshonite"),
IF($S567=$L$2,(IF(Data!$C567&gt;=Data!$D567+2,"Benmoreite","Latite")),""))))</f>
        <v/>
      </c>
    </row>
    <row r="568" spans="1:20" x14ac:dyDescent="0.2">
      <c r="A568" s="16" t="str">
        <f>Data!$A568</f>
        <v>Botcharnikov et al 2006</v>
      </c>
      <c r="B568" s="27">
        <f>Data!$B568</f>
        <v>57.44</v>
      </c>
      <c r="C568" s="28">
        <f>Data!$C568+Data!$D568</f>
        <v>4.93</v>
      </c>
      <c r="D568" s="1" t="str">
        <f>IF(AND(AND($B568&gt;=Params!$A$33,$B568&lt;Params!$C$33),AND($C568&gt;=Params!$A$32,$C568&lt;Params!$A$26)),$D$2,"")</f>
        <v/>
      </c>
      <c r="E568" s="1" t="str">
        <f>IF(AND(AND($B568&gt;=Params!$C$33,$B568&lt;Params!$F$33),AND($C568&gt;=Params!$C$32,$C568&lt;Params!$C$22)),$E$2,"")</f>
        <v/>
      </c>
      <c r="F568" s="4" t="str">
        <f>IF(AND($B568&gt;=Params!$F$33,$B568&lt;Params!$J$33,$C568&lt;Params!$F$22+((Params!$J$20-Params!$F$22)/(Params!$J$33-Params!$F$33))*($B568-Params!$F$33)),$F$2,"")</f>
        <v/>
      </c>
      <c r="G568" s="4" t="str">
        <f>IF(AND($B568&gt;=Params!$J$33,$B568&lt;Params!$N$33,$C568&lt;Params!$J$20+((Params!$N$18-Params!$J$20)/(Params!$N$33-Params!$J$33))*($B568-Params!$J$33)),$G$2,"")</f>
        <v>Andesite</v>
      </c>
      <c r="H568" s="4" t="str">
        <f>IF(AND($B568&gt;=Params!$N$33,$C568&lt;Params!$N$18+((Params!$Q$16-Params!$N$18)/(Params!$Q$33-Params!$N$33))*($B568-Params!$N$33),C$3&lt;Params!$Q$16+((Params!$S$32-Params!$Q$16)/(Params!$S$33-Params!$Q$33))*($B568-Params!$Q$33)),$H$2,"")</f>
        <v/>
      </c>
      <c r="I568" s="12" t="str">
        <f>IF(AND($B568&gt;=Params!$Q$33,$C568&gt;=Params!$Q$16+((Params!$S$32-Params!$Q$16)/(Params!$S$33-Params!$Q$33))*($B568-Params!$Q$33)),$I$2,"")</f>
        <v/>
      </c>
      <c r="J568" s="1" t="str">
        <f>IF(AND($C568&gt;=Params!$C$22,$C568&lt;Params!$C$22+((Params!$E$17-Params!$C$22)/(Params!$E$33-Params!$C$33))*($B568-Params!$C$33),$C568&lt;Params!$E$17+((Params!$F$22-Params!$E$17)/(Params!$F$33-Params!$E$33))*($B568-Params!$E$33)),$J$2,"")</f>
        <v/>
      </c>
      <c r="K568" s="1" t="str">
        <f>IF(AND($C568&gt;=Params!$E$17+((Params!$F$22-Params!$E$17)/(Params!$F$33-Params!$E$33))*($B568-Params!$E$33),$C568&gt;=Params!$F$22+((Params!$J$20-Params!$F$22)/(Params!$J$33-Params!$F$33))*($B568-Params!$F$33),$C568&lt;Params!$E$17+((Params!$H$13-Params!$E$17)/(Params!$H$33-Params!$E$33))*($B568-Params!$E$33),$C568&lt;Params!$H$13+((Params!$J$20-Params!$H$13)/(Params!$J$33-Params!$H$33))*($B568-Params!$H$33)),$K$2,"")</f>
        <v/>
      </c>
      <c r="L568" s="1" t="str">
        <f>IF(AND($C568&gt;=Params!$H$13+((Params!$J$20-Params!$H$13)/(Params!$J$33-Params!$H$33))*($B568-Params!$H$33),$C568&gt;=Params!$J$20+((Params!$N$18-Params!$J$20)/(Params!$N$33-Params!$J$33))*($B568-Params!$J$33),$C568&lt;Params!$H$13+((Params!$K$9-Params!$H$13)/(Params!$K$33-Params!$H$33))*($B568-Params!$H$33),$C568&lt;Params!$K$9+((Params!$N$18-Params!$K$9)/(Params!$N$33-Params!$K$33))*($B568-Params!$K$33)),$L$2,"")</f>
        <v/>
      </c>
      <c r="M568" s="2" t="str">
        <f>IF(AND($C568&gt;=Params!$K$9+((Params!$N$18-Params!$K$9)/(Params!$N$33-Params!$K$33))*($B568-Params!$K$33),$C568&gt;=Params!$N$18+((Params!$Q$16-Params!$N$18)/(Params!$Q$33-Params!$N598))*($B568-Params!$Q$33),$C568&lt;Params!$K$9+((Params!$L$5-Params!$K$9)/(Params!$L$33-Params!$K$33))*($B568-Params!$K$33),$C568&lt;Params!$L$5+((Params!$Q$4-Params!$L$5)/(Params!$Q$33-Params!$L$33))*($B568-Params!$L$33),$B568&lt;Params!$Q$33),$M$2,"")</f>
        <v/>
      </c>
      <c r="N568" s="3" t="str">
        <f>IF(OR(AND($C568&gt;=Params!$A$26,$B568&gt;=Params!$A$33,$B568&lt;Params!$C$33,$C568&lt;Params!$A$18+((Params!$C$13-Params!$A$18)/(Params!$C$33-Params!$A$33))*($B568-Params!$A$33)),AND($B568&gt;=Params!$C$33,$C568&gt;Params!$C$22+((Params!$E$17-Params!$C$22)/(Params!$E$33-Params!$C$33))*($B568-Params!$C$33),$C568&lt;Params!$C$13+((Params!$E$17-Params!$C$13)/(Params!$E$33-Params!$C$33))*($B568-Params!$C$33))),$N$2,"")</f>
        <v/>
      </c>
      <c r="O568" s="1" t="str">
        <f>IF(AND($C568&gt;=Params!$C$13+((Params!$E$17-Params!$C$13)/(Params!$E$33-Params!$C$33))*($B568-Params!$C$33),$C568&gt;=Params!$E$17+((Params!$H$13-Params!$E$17)/(Params!$H$33-Params!$E$33))*($B568-Params!$E$33),$C568&lt;Params!$C$13+((Params!$D$9-Params!$C$13)/(Params!$D$33-Params!$C$33))*($B568-Params!$C$33),$C568&lt;Params!$D$9+((Params!$H$13-Params!$D$9)/(Params!$H$33-Params!$D$33))*($B568-Params!$D$33)),$O$2,"")</f>
        <v/>
      </c>
      <c r="P568" s="1" t="str">
        <f>IF(AND($C568&gt;=Params!$D$9+((Params!$H$13-Params!$D$9)/(Params!$H$33-Params!$D$33))*($B568-Params!$D$33),$C568&gt;=Params!$H$13+((Params!$K$9-Params!$H$13)/(Params!$K$33-Params!$H$33))*($B568-Params!$H$33),$C568&lt;Params!$D$9+((Params!$G$4-Params!$D$9)/(Params!$G$33-Params!$D$33))*($B568-Params!$D$33),$C568&lt;Params!$G$4+((Params!$K$9-Params!$G$4)/(Params!$K$33-Params!$G$33))*($B568-Params!$G$33)),$P$2,"")</f>
        <v/>
      </c>
      <c r="Q568" s="1" t="str">
        <f>IF(AND($C568&gt;=Params!$G$4+((Params!$K$9-Params!$G$4)/(Params!$K$33-Params!$G$33))*($B568-Params!$G$33),$C568&gt;Params!$K$9+((Params!$L$5-Params!$K$9)/(Params!$L$33-Params!$K$33))*($B568-Params!$K$33),$C568&lt;Params!$G$4+((Params!$L$5-Params!$G$4)/(Params!$L$33-Params!$G$33))*($B568-Params!$G$33)),$Q$2,"")</f>
        <v/>
      </c>
      <c r="R568" s="2" t="str">
        <f>IF(AND(OR($B568&lt;Params!$A$33,AND($B568&gt;=Params!$A$33,$B568&lt;Params!$C$33,$C568&gt;=Params!$A$18+((Params!$C$13-Params!$A$18)/(Params!$C$33-Params!$A$33))*($B568-Params!$A$33)),AND($B568&gt;=Params!$C$33,$B568&lt;Params!$D$33,$C568&gt;=Params!$C$13+((Params!$D$9-Params!$C$13)/(Params!$D$33-Params!$C$33))*($B568-Params!$C$33)),AND($B568&gt;=Params!$D$33,$C568&gt;=Params!$D$9+((Params!$G$4-Params!$D$9)/(Params!$G$33-Params!$D$33))*($B568-Params!$D$33))),$C568&lt;Params!$G$4,$B568&gt;0,$C568&gt;0),$R$2,"")</f>
        <v/>
      </c>
      <c r="S568" s="18" t="str">
        <f t="shared" si="8"/>
        <v>Andesite</v>
      </c>
      <c r="T568" s="14" t="str">
        <f>IF(AND($S568&lt;&gt;$J$2,$S568&lt;&gt;$K$2,$S568&lt;&gt;$L$2),"",
IF($S568=$J$2,IF(Data!$C568&gt;=Data!$D568+2,"Hawaiite","Potassic Trachybasalt"),
IF($S568=$K$2,IF(Data!$C568&gt;=Data!$D568+2,"Mugearite","Shoshonite"),
IF($S568=$L$2,(IF(Data!$C568&gt;=Data!$D568+2,"Benmoreite","Latite")),""))))</f>
        <v/>
      </c>
    </row>
    <row r="569" spans="1:20" x14ac:dyDescent="0.2">
      <c r="A569" s="16" t="str">
        <f>Data!$A569</f>
        <v>Botcharnikov et al 2006</v>
      </c>
      <c r="B569" s="27">
        <f>Data!$B569</f>
        <v>57.44</v>
      </c>
      <c r="C569" s="28">
        <f>Data!$C569+Data!$D569</f>
        <v>4.93</v>
      </c>
      <c r="D569" s="1" t="str">
        <f>IF(AND(AND($B569&gt;=Params!$A$33,$B569&lt;Params!$C$33),AND($C569&gt;=Params!$A$32,$C569&lt;Params!$A$26)),$D$2,"")</f>
        <v/>
      </c>
      <c r="E569" s="1" t="str">
        <f>IF(AND(AND($B569&gt;=Params!$C$33,$B569&lt;Params!$F$33),AND($C569&gt;=Params!$C$32,$C569&lt;Params!$C$22)),$E$2,"")</f>
        <v/>
      </c>
      <c r="F569" s="4" t="str">
        <f>IF(AND($B569&gt;=Params!$F$33,$B569&lt;Params!$J$33,$C569&lt;Params!$F$22+((Params!$J$20-Params!$F$22)/(Params!$J$33-Params!$F$33))*($B569-Params!$F$33)),$F$2,"")</f>
        <v/>
      </c>
      <c r="G569" s="4" t="str">
        <f>IF(AND($B569&gt;=Params!$J$33,$B569&lt;Params!$N$33,$C569&lt;Params!$J$20+((Params!$N$18-Params!$J$20)/(Params!$N$33-Params!$J$33))*($B569-Params!$J$33)),$G$2,"")</f>
        <v>Andesite</v>
      </c>
      <c r="H569" s="4" t="str">
        <f>IF(AND($B569&gt;=Params!$N$33,$C569&lt;Params!$N$18+((Params!$Q$16-Params!$N$18)/(Params!$Q$33-Params!$N$33))*($B569-Params!$N$33),C$3&lt;Params!$Q$16+((Params!$S$32-Params!$Q$16)/(Params!$S$33-Params!$Q$33))*($B569-Params!$Q$33)),$H$2,"")</f>
        <v/>
      </c>
      <c r="I569" s="12" t="str">
        <f>IF(AND($B569&gt;=Params!$Q$33,$C569&gt;=Params!$Q$16+((Params!$S$32-Params!$Q$16)/(Params!$S$33-Params!$Q$33))*($B569-Params!$Q$33)),$I$2,"")</f>
        <v/>
      </c>
      <c r="J569" s="1" t="str">
        <f>IF(AND($C569&gt;=Params!$C$22,$C569&lt;Params!$C$22+((Params!$E$17-Params!$C$22)/(Params!$E$33-Params!$C$33))*($B569-Params!$C$33),$C569&lt;Params!$E$17+((Params!$F$22-Params!$E$17)/(Params!$F$33-Params!$E$33))*($B569-Params!$E$33)),$J$2,"")</f>
        <v/>
      </c>
      <c r="K569" s="1" t="str">
        <f>IF(AND($C569&gt;=Params!$E$17+((Params!$F$22-Params!$E$17)/(Params!$F$33-Params!$E$33))*($B569-Params!$E$33),$C569&gt;=Params!$F$22+((Params!$J$20-Params!$F$22)/(Params!$J$33-Params!$F$33))*($B569-Params!$F$33),$C569&lt;Params!$E$17+((Params!$H$13-Params!$E$17)/(Params!$H$33-Params!$E$33))*($B569-Params!$E$33),$C569&lt;Params!$H$13+((Params!$J$20-Params!$H$13)/(Params!$J$33-Params!$H$33))*($B569-Params!$H$33)),$K$2,"")</f>
        <v/>
      </c>
      <c r="L569" s="1" t="str">
        <f>IF(AND($C569&gt;=Params!$H$13+((Params!$J$20-Params!$H$13)/(Params!$J$33-Params!$H$33))*($B569-Params!$H$33),$C569&gt;=Params!$J$20+((Params!$N$18-Params!$J$20)/(Params!$N$33-Params!$J$33))*($B569-Params!$J$33),$C569&lt;Params!$H$13+((Params!$K$9-Params!$H$13)/(Params!$K$33-Params!$H$33))*($B569-Params!$H$33),$C569&lt;Params!$K$9+((Params!$N$18-Params!$K$9)/(Params!$N$33-Params!$K$33))*($B569-Params!$K$33)),$L$2,"")</f>
        <v/>
      </c>
      <c r="M569" s="2" t="str">
        <f>IF(AND($C569&gt;=Params!$K$9+((Params!$N$18-Params!$K$9)/(Params!$N$33-Params!$K$33))*($B569-Params!$K$33),$C569&gt;=Params!$N$18+((Params!$Q$16-Params!$N$18)/(Params!$Q$33-Params!$N599))*($B569-Params!$Q$33),$C569&lt;Params!$K$9+((Params!$L$5-Params!$K$9)/(Params!$L$33-Params!$K$33))*($B569-Params!$K$33),$C569&lt;Params!$L$5+((Params!$Q$4-Params!$L$5)/(Params!$Q$33-Params!$L$33))*($B569-Params!$L$33),$B569&lt;Params!$Q$33),$M$2,"")</f>
        <v/>
      </c>
      <c r="N569" s="3" t="str">
        <f>IF(OR(AND($C569&gt;=Params!$A$26,$B569&gt;=Params!$A$33,$B569&lt;Params!$C$33,$C569&lt;Params!$A$18+((Params!$C$13-Params!$A$18)/(Params!$C$33-Params!$A$33))*($B569-Params!$A$33)),AND($B569&gt;=Params!$C$33,$C569&gt;Params!$C$22+((Params!$E$17-Params!$C$22)/(Params!$E$33-Params!$C$33))*($B569-Params!$C$33),$C569&lt;Params!$C$13+((Params!$E$17-Params!$C$13)/(Params!$E$33-Params!$C$33))*($B569-Params!$C$33))),$N$2,"")</f>
        <v/>
      </c>
      <c r="O569" s="1" t="str">
        <f>IF(AND($C569&gt;=Params!$C$13+((Params!$E$17-Params!$C$13)/(Params!$E$33-Params!$C$33))*($B569-Params!$C$33),$C569&gt;=Params!$E$17+((Params!$H$13-Params!$E$17)/(Params!$H$33-Params!$E$33))*($B569-Params!$E$33),$C569&lt;Params!$C$13+((Params!$D$9-Params!$C$13)/(Params!$D$33-Params!$C$33))*($B569-Params!$C$33),$C569&lt;Params!$D$9+((Params!$H$13-Params!$D$9)/(Params!$H$33-Params!$D$33))*($B569-Params!$D$33)),$O$2,"")</f>
        <v/>
      </c>
      <c r="P569" s="1" t="str">
        <f>IF(AND($C569&gt;=Params!$D$9+((Params!$H$13-Params!$D$9)/(Params!$H$33-Params!$D$33))*($B569-Params!$D$33),$C569&gt;=Params!$H$13+((Params!$K$9-Params!$H$13)/(Params!$K$33-Params!$H$33))*($B569-Params!$H$33),$C569&lt;Params!$D$9+((Params!$G$4-Params!$D$9)/(Params!$G$33-Params!$D$33))*($B569-Params!$D$33),$C569&lt;Params!$G$4+((Params!$K$9-Params!$G$4)/(Params!$K$33-Params!$G$33))*($B569-Params!$G$33)),$P$2,"")</f>
        <v/>
      </c>
      <c r="Q569" s="1" t="str">
        <f>IF(AND($C569&gt;=Params!$G$4+((Params!$K$9-Params!$G$4)/(Params!$K$33-Params!$G$33))*($B569-Params!$G$33),$C569&gt;Params!$K$9+((Params!$L$5-Params!$K$9)/(Params!$L$33-Params!$K$33))*($B569-Params!$K$33),$C569&lt;Params!$G$4+((Params!$L$5-Params!$G$4)/(Params!$L$33-Params!$G$33))*($B569-Params!$G$33)),$Q$2,"")</f>
        <v/>
      </c>
      <c r="R569" s="2" t="str">
        <f>IF(AND(OR($B569&lt;Params!$A$33,AND($B569&gt;=Params!$A$33,$B569&lt;Params!$C$33,$C569&gt;=Params!$A$18+((Params!$C$13-Params!$A$18)/(Params!$C$33-Params!$A$33))*($B569-Params!$A$33)),AND($B569&gt;=Params!$C$33,$B569&lt;Params!$D$33,$C569&gt;=Params!$C$13+((Params!$D$9-Params!$C$13)/(Params!$D$33-Params!$C$33))*($B569-Params!$C$33)),AND($B569&gt;=Params!$D$33,$C569&gt;=Params!$D$9+((Params!$G$4-Params!$D$9)/(Params!$G$33-Params!$D$33))*($B569-Params!$D$33))),$C569&lt;Params!$G$4,$B569&gt;0,$C569&gt;0),$R$2,"")</f>
        <v/>
      </c>
      <c r="S569" s="18" t="str">
        <f t="shared" si="8"/>
        <v>Andesite</v>
      </c>
      <c r="T569" s="14" t="str">
        <f>IF(AND($S569&lt;&gt;$J$2,$S569&lt;&gt;$K$2,$S569&lt;&gt;$L$2),"",
IF($S569=$J$2,IF(Data!$C569&gt;=Data!$D569+2,"Hawaiite","Potassic Trachybasalt"),
IF($S569=$K$2,IF(Data!$C569&gt;=Data!$D569+2,"Mugearite","Shoshonite"),
IF($S569=$L$2,(IF(Data!$C569&gt;=Data!$D569+2,"Benmoreite","Latite")),""))))</f>
        <v/>
      </c>
    </row>
    <row r="570" spans="1:20" x14ac:dyDescent="0.2">
      <c r="A570" s="16" t="str">
        <f>Data!$A570</f>
        <v>Botcharnikov et al 2006</v>
      </c>
      <c r="B570" s="27">
        <f>Data!$B570</f>
        <v>57.44</v>
      </c>
      <c r="C570" s="28">
        <f>Data!$C570+Data!$D570</f>
        <v>4.93</v>
      </c>
      <c r="D570" s="1" t="str">
        <f>IF(AND(AND($B570&gt;=Params!$A$33,$B570&lt;Params!$C$33),AND($C570&gt;=Params!$A$32,$C570&lt;Params!$A$26)),$D$2,"")</f>
        <v/>
      </c>
      <c r="E570" s="1" t="str">
        <f>IF(AND(AND($B570&gt;=Params!$C$33,$B570&lt;Params!$F$33),AND($C570&gt;=Params!$C$32,$C570&lt;Params!$C$22)),$E$2,"")</f>
        <v/>
      </c>
      <c r="F570" s="4" t="str">
        <f>IF(AND($B570&gt;=Params!$F$33,$B570&lt;Params!$J$33,$C570&lt;Params!$F$22+((Params!$J$20-Params!$F$22)/(Params!$J$33-Params!$F$33))*($B570-Params!$F$33)),$F$2,"")</f>
        <v/>
      </c>
      <c r="G570" s="4" t="str">
        <f>IF(AND($B570&gt;=Params!$J$33,$B570&lt;Params!$N$33,$C570&lt;Params!$J$20+((Params!$N$18-Params!$J$20)/(Params!$N$33-Params!$J$33))*($B570-Params!$J$33)),$G$2,"")</f>
        <v>Andesite</v>
      </c>
      <c r="H570" s="4" t="str">
        <f>IF(AND($B570&gt;=Params!$N$33,$C570&lt;Params!$N$18+((Params!$Q$16-Params!$N$18)/(Params!$Q$33-Params!$N$33))*($B570-Params!$N$33),C$3&lt;Params!$Q$16+((Params!$S$32-Params!$Q$16)/(Params!$S$33-Params!$Q$33))*($B570-Params!$Q$33)),$H$2,"")</f>
        <v/>
      </c>
      <c r="I570" s="12" t="str">
        <f>IF(AND($B570&gt;=Params!$Q$33,$C570&gt;=Params!$Q$16+((Params!$S$32-Params!$Q$16)/(Params!$S$33-Params!$Q$33))*($B570-Params!$Q$33)),$I$2,"")</f>
        <v/>
      </c>
      <c r="J570" s="1" t="str">
        <f>IF(AND($C570&gt;=Params!$C$22,$C570&lt;Params!$C$22+((Params!$E$17-Params!$C$22)/(Params!$E$33-Params!$C$33))*($B570-Params!$C$33),$C570&lt;Params!$E$17+((Params!$F$22-Params!$E$17)/(Params!$F$33-Params!$E$33))*($B570-Params!$E$33)),$J$2,"")</f>
        <v/>
      </c>
      <c r="K570" s="1" t="str">
        <f>IF(AND($C570&gt;=Params!$E$17+((Params!$F$22-Params!$E$17)/(Params!$F$33-Params!$E$33))*($B570-Params!$E$33),$C570&gt;=Params!$F$22+((Params!$J$20-Params!$F$22)/(Params!$J$33-Params!$F$33))*($B570-Params!$F$33),$C570&lt;Params!$E$17+((Params!$H$13-Params!$E$17)/(Params!$H$33-Params!$E$33))*($B570-Params!$E$33),$C570&lt;Params!$H$13+((Params!$J$20-Params!$H$13)/(Params!$J$33-Params!$H$33))*($B570-Params!$H$33)),$K$2,"")</f>
        <v/>
      </c>
      <c r="L570" s="1" t="str">
        <f>IF(AND($C570&gt;=Params!$H$13+((Params!$J$20-Params!$H$13)/(Params!$J$33-Params!$H$33))*($B570-Params!$H$33),$C570&gt;=Params!$J$20+((Params!$N$18-Params!$J$20)/(Params!$N$33-Params!$J$33))*($B570-Params!$J$33),$C570&lt;Params!$H$13+((Params!$K$9-Params!$H$13)/(Params!$K$33-Params!$H$33))*($B570-Params!$H$33),$C570&lt;Params!$K$9+((Params!$N$18-Params!$K$9)/(Params!$N$33-Params!$K$33))*($B570-Params!$K$33)),$L$2,"")</f>
        <v/>
      </c>
      <c r="M570" s="2" t="str">
        <f>IF(AND($C570&gt;=Params!$K$9+((Params!$N$18-Params!$K$9)/(Params!$N$33-Params!$K$33))*($B570-Params!$K$33),$C570&gt;=Params!$N$18+((Params!$Q$16-Params!$N$18)/(Params!$Q$33-Params!$N600))*($B570-Params!$Q$33),$C570&lt;Params!$K$9+((Params!$L$5-Params!$K$9)/(Params!$L$33-Params!$K$33))*($B570-Params!$K$33),$C570&lt;Params!$L$5+((Params!$Q$4-Params!$L$5)/(Params!$Q$33-Params!$L$33))*($B570-Params!$L$33),$B570&lt;Params!$Q$33),$M$2,"")</f>
        <v/>
      </c>
      <c r="N570" s="3" t="str">
        <f>IF(OR(AND($C570&gt;=Params!$A$26,$B570&gt;=Params!$A$33,$B570&lt;Params!$C$33,$C570&lt;Params!$A$18+((Params!$C$13-Params!$A$18)/(Params!$C$33-Params!$A$33))*($B570-Params!$A$33)),AND($B570&gt;=Params!$C$33,$C570&gt;Params!$C$22+((Params!$E$17-Params!$C$22)/(Params!$E$33-Params!$C$33))*($B570-Params!$C$33),$C570&lt;Params!$C$13+((Params!$E$17-Params!$C$13)/(Params!$E$33-Params!$C$33))*($B570-Params!$C$33))),$N$2,"")</f>
        <v/>
      </c>
      <c r="O570" s="1" t="str">
        <f>IF(AND($C570&gt;=Params!$C$13+((Params!$E$17-Params!$C$13)/(Params!$E$33-Params!$C$33))*($B570-Params!$C$33),$C570&gt;=Params!$E$17+((Params!$H$13-Params!$E$17)/(Params!$H$33-Params!$E$33))*($B570-Params!$E$33),$C570&lt;Params!$C$13+((Params!$D$9-Params!$C$13)/(Params!$D$33-Params!$C$33))*($B570-Params!$C$33),$C570&lt;Params!$D$9+((Params!$H$13-Params!$D$9)/(Params!$H$33-Params!$D$33))*($B570-Params!$D$33)),$O$2,"")</f>
        <v/>
      </c>
      <c r="P570" s="1" t="str">
        <f>IF(AND($C570&gt;=Params!$D$9+((Params!$H$13-Params!$D$9)/(Params!$H$33-Params!$D$33))*($B570-Params!$D$33),$C570&gt;=Params!$H$13+((Params!$K$9-Params!$H$13)/(Params!$K$33-Params!$H$33))*($B570-Params!$H$33),$C570&lt;Params!$D$9+((Params!$G$4-Params!$D$9)/(Params!$G$33-Params!$D$33))*($B570-Params!$D$33),$C570&lt;Params!$G$4+((Params!$K$9-Params!$G$4)/(Params!$K$33-Params!$G$33))*($B570-Params!$G$33)),$P$2,"")</f>
        <v/>
      </c>
      <c r="Q570" s="1" t="str">
        <f>IF(AND($C570&gt;=Params!$G$4+((Params!$K$9-Params!$G$4)/(Params!$K$33-Params!$G$33))*($B570-Params!$G$33),$C570&gt;Params!$K$9+((Params!$L$5-Params!$K$9)/(Params!$L$33-Params!$K$33))*($B570-Params!$K$33),$C570&lt;Params!$G$4+((Params!$L$5-Params!$G$4)/(Params!$L$33-Params!$G$33))*($B570-Params!$G$33)),$Q$2,"")</f>
        <v/>
      </c>
      <c r="R570" s="2" t="str">
        <f>IF(AND(OR($B570&lt;Params!$A$33,AND($B570&gt;=Params!$A$33,$B570&lt;Params!$C$33,$C570&gt;=Params!$A$18+((Params!$C$13-Params!$A$18)/(Params!$C$33-Params!$A$33))*($B570-Params!$A$33)),AND($B570&gt;=Params!$C$33,$B570&lt;Params!$D$33,$C570&gt;=Params!$C$13+((Params!$D$9-Params!$C$13)/(Params!$D$33-Params!$C$33))*($B570-Params!$C$33)),AND($B570&gt;=Params!$D$33,$C570&gt;=Params!$D$9+((Params!$G$4-Params!$D$9)/(Params!$G$33-Params!$D$33))*($B570-Params!$D$33))),$C570&lt;Params!$G$4,$B570&gt;0,$C570&gt;0),$R$2,"")</f>
        <v/>
      </c>
      <c r="S570" s="18" t="str">
        <f t="shared" si="8"/>
        <v>Andesite</v>
      </c>
      <c r="T570" s="14" t="str">
        <f>IF(AND($S570&lt;&gt;$J$2,$S570&lt;&gt;$K$2,$S570&lt;&gt;$L$2),"",
IF($S570=$J$2,IF(Data!$C570&gt;=Data!$D570+2,"Hawaiite","Potassic Trachybasalt"),
IF($S570=$K$2,IF(Data!$C570&gt;=Data!$D570+2,"Mugearite","Shoshonite"),
IF($S570=$L$2,(IF(Data!$C570&gt;=Data!$D570+2,"Benmoreite","Latite")),""))))</f>
        <v/>
      </c>
    </row>
    <row r="571" spans="1:20" x14ac:dyDescent="0.2">
      <c r="A571" s="16" t="str">
        <f>Data!$A571</f>
        <v>Botcharnikov et al 2006</v>
      </c>
      <c r="B571" s="27">
        <f>Data!$B571</f>
        <v>57.44</v>
      </c>
      <c r="C571" s="28">
        <f>Data!$C571+Data!$D571</f>
        <v>4.93</v>
      </c>
      <c r="D571" s="1" t="str">
        <f>IF(AND(AND($B571&gt;=Params!$A$33,$B571&lt;Params!$C$33),AND($C571&gt;=Params!$A$32,$C571&lt;Params!$A$26)),$D$2,"")</f>
        <v/>
      </c>
      <c r="E571" s="1" t="str">
        <f>IF(AND(AND($B571&gt;=Params!$C$33,$B571&lt;Params!$F$33),AND($C571&gt;=Params!$C$32,$C571&lt;Params!$C$22)),$E$2,"")</f>
        <v/>
      </c>
      <c r="F571" s="4" t="str">
        <f>IF(AND($B571&gt;=Params!$F$33,$B571&lt;Params!$J$33,$C571&lt;Params!$F$22+((Params!$J$20-Params!$F$22)/(Params!$J$33-Params!$F$33))*($B571-Params!$F$33)),$F$2,"")</f>
        <v/>
      </c>
      <c r="G571" s="4" t="str">
        <f>IF(AND($B571&gt;=Params!$J$33,$B571&lt;Params!$N$33,$C571&lt;Params!$J$20+((Params!$N$18-Params!$J$20)/(Params!$N$33-Params!$J$33))*($B571-Params!$J$33)),$G$2,"")</f>
        <v>Andesite</v>
      </c>
      <c r="H571" s="4" t="str">
        <f>IF(AND($B571&gt;=Params!$N$33,$C571&lt;Params!$N$18+((Params!$Q$16-Params!$N$18)/(Params!$Q$33-Params!$N$33))*($B571-Params!$N$33),C$3&lt;Params!$Q$16+((Params!$S$32-Params!$Q$16)/(Params!$S$33-Params!$Q$33))*($B571-Params!$Q$33)),$H$2,"")</f>
        <v/>
      </c>
      <c r="I571" s="12" t="str">
        <f>IF(AND($B571&gt;=Params!$Q$33,$C571&gt;=Params!$Q$16+((Params!$S$32-Params!$Q$16)/(Params!$S$33-Params!$Q$33))*($B571-Params!$Q$33)),$I$2,"")</f>
        <v/>
      </c>
      <c r="J571" s="1" t="str">
        <f>IF(AND($C571&gt;=Params!$C$22,$C571&lt;Params!$C$22+((Params!$E$17-Params!$C$22)/(Params!$E$33-Params!$C$33))*($B571-Params!$C$33),$C571&lt;Params!$E$17+((Params!$F$22-Params!$E$17)/(Params!$F$33-Params!$E$33))*($B571-Params!$E$33)),$J$2,"")</f>
        <v/>
      </c>
      <c r="K571" s="1" t="str">
        <f>IF(AND($C571&gt;=Params!$E$17+((Params!$F$22-Params!$E$17)/(Params!$F$33-Params!$E$33))*($B571-Params!$E$33),$C571&gt;=Params!$F$22+((Params!$J$20-Params!$F$22)/(Params!$J$33-Params!$F$33))*($B571-Params!$F$33),$C571&lt;Params!$E$17+((Params!$H$13-Params!$E$17)/(Params!$H$33-Params!$E$33))*($B571-Params!$E$33),$C571&lt;Params!$H$13+((Params!$J$20-Params!$H$13)/(Params!$J$33-Params!$H$33))*($B571-Params!$H$33)),$K$2,"")</f>
        <v/>
      </c>
      <c r="L571" s="1" t="str">
        <f>IF(AND($C571&gt;=Params!$H$13+((Params!$J$20-Params!$H$13)/(Params!$J$33-Params!$H$33))*($B571-Params!$H$33),$C571&gt;=Params!$J$20+((Params!$N$18-Params!$J$20)/(Params!$N$33-Params!$J$33))*($B571-Params!$J$33),$C571&lt;Params!$H$13+((Params!$K$9-Params!$H$13)/(Params!$K$33-Params!$H$33))*($B571-Params!$H$33),$C571&lt;Params!$K$9+((Params!$N$18-Params!$K$9)/(Params!$N$33-Params!$K$33))*($B571-Params!$K$33)),$L$2,"")</f>
        <v/>
      </c>
      <c r="M571" s="2" t="str">
        <f>IF(AND($C571&gt;=Params!$K$9+((Params!$N$18-Params!$K$9)/(Params!$N$33-Params!$K$33))*($B571-Params!$K$33),$C571&gt;=Params!$N$18+((Params!$Q$16-Params!$N$18)/(Params!$Q$33-Params!$N601))*($B571-Params!$Q$33),$C571&lt;Params!$K$9+((Params!$L$5-Params!$K$9)/(Params!$L$33-Params!$K$33))*($B571-Params!$K$33),$C571&lt;Params!$L$5+((Params!$Q$4-Params!$L$5)/(Params!$Q$33-Params!$L$33))*($B571-Params!$L$33),$B571&lt;Params!$Q$33),$M$2,"")</f>
        <v/>
      </c>
      <c r="N571" s="3" t="str">
        <f>IF(OR(AND($C571&gt;=Params!$A$26,$B571&gt;=Params!$A$33,$B571&lt;Params!$C$33,$C571&lt;Params!$A$18+((Params!$C$13-Params!$A$18)/(Params!$C$33-Params!$A$33))*($B571-Params!$A$33)),AND($B571&gt;=Params!$C$33,$C571&gt;Params!$C$22+((Params!$E$17-Params!$C$22)/(Params!$E$33-Params!$C$33))*($B571-Params!$C$33),$C571&lt;Params!$C$13+((Params!$E$17-Params!$C$13)/(Params!$E$33-Params!$C$33))*($B571-Params!$C$33))),$N$2,"")</f>
        <v/>
      </c>
      <c r="O571" s="1" t="str">
        <f>IF(AND($C571&gt;=Params!$C$13+((Params!$E$17-Params!$C$13)/(Params!$E$33-Params!$C$33))*($B571-Params!$C$33),$C571&gt;=Params!$E$17+((Params!$H$13-Params!$E$17)/(Params!$H$33-Params!$E$33))*($B571-Params!$E$33),$C571&lt;Params!$C$13+((Params!$D$9-Params!$C$13)/(Params!$D$33-Params!$C$33))*($B571-Params!$C$33),$C571&lt;Params!$D$9+((Params!$H$13-Params!$D$9)/(Params!$H$33-Params!$D$33))*($B571-Params!$D$33)),$O$2,"")</f>
        <v/>
      </c>
      <c r="P571" s="1" t="str">
        <f>IF(AND($C571&gt;=Params!$D$9+((Params!$H$13-Params!$D$9)/(Params!$H$33-Params!$D$33))*($B571-Params!$D$33),$C571&gt;=Params!$H$13+((Params!$K$9-Params!$H$13)/(Params!$K$33-Params!$H$33))*($B571-Params!$H$33),$C571&lt;Params!$D$9+((Params!$G$4-Params!$D$9)/(Params!$G$33-Params!$D$33))*($B571-Params!$D$33),$C571&lt;Params!$G$4+((Params!$K$9-Params!$G$4)/(Params!$K$33-Params!$G$33))*($B571-Params!$G$33)),$P$2,"")</f>
        <v/>
      </c>
      <c r="Q571" s="1" t="str">
        <f>IF(AND($C571&gt;=Params!$G$4+((Params!$K$9-Params!$G$4)/(Params!$K$33-Params!$G$33))*($B571-Params!$G$33),$C571&gt;Params!$K$9+((Params!$L$5-Params!$K$9)/(Params!$L$33-Params!$K$33))*($B571-Params!$K$33),$C571&lt;Params!$G$4+((Params!$L$5-Params!$G$4)/(Params!$L$33-Params!$G$33))*($B571-Params!$G$33)),$Q$2,"")</f>
        <v/>
      </c>
      <c r="R571" s="2" t="str">
        <f>IF(AND(OR($B571&lt;Params!$A$33,AND($B571&gt;=Params!$A$33,$B571&lt;Params!$C$33,$C571&gt;=Params!$A$18+((Params!$C$13-Params!$A$18)/(Params!$C$33-Params!$A$33))*($B571-Params!$A$33)),AND($B571&gt;=Params!$C$33,$B571&lt;Params!$D$33,$C571&gt;=Params!$C$13+((Params!$D$9-Params!$C$13)/(Params!$D$33-Params!$C$33))*($B571-Params!$C$33)),AND($B571&gt;=Params!$D$33,$C571&gt;=Params!$D$9+((Params!$G$4-Params!$D$9)/(Params!$G$33-Params!$D$33))*($B571-Params!$D$33))),$C571&lt;Params!$G$4,$B571&gt;0,$C571&gt;0),$R$2,"")</f>
        <v/>
      </c>
      <c r="S571" s="18" t="str">
        <f t="shared" si="8"/>
        <v>Andesite</v>
      </c>
      <c r="T571" s="14" t="str">
        <f>IF(AND($S571&lt;&gt;$J$2,$S571&lt;&gt;$K$2,$S571&lt;&gt;$L$2),"",
IF($S571=$J$2,IF(Data!$C571&gt;=Data!$D571+2,"Hawaiite","Potassic Trachybasalt"),
IF($S571=$K$2,IF(Data!$C571&gt;=Data!$D571+2,"Mugearite","Shoshonite"),
IF($S571=$L$2,(IF(Data!$C571&gt;=Data!$D571+2,"Benmoreite","Latite")),""))))</f>
        <v/>
      </c>
    </row>
    <row r="572" spans="1:20" x14ac:dyDescent="0.2">
      <c r="A572" s="16" t="str">
        <f>Data!$A572</f>
        <v>synthetic phonolitic glass with various Na/(Na+K), close to the white pumice of the eruption of Mt Vesuvius</v>
      </c>
      <c r="B572" s="27">
        <f>Data!$B572</f>
        <v>57.618075624987355</v>
      </c>
      <c r="C572" s="28">
        <f>Data!$C572+Data!$D572</f>
        <v>12.429013156565144</v>
      </c>
      <c r="D572" s="1" t="str">
        <f>IF(AND(AND($B572&gt;=Params!$A$33,$B572&lt;Params!$C$33),AND($C572&gt;=Params!$A$32,$C572&lt;Params!$A$26)),$D$2,"")</f>
        <v/>
      </c>
      <c r="E572" s="1" t="str">
        <f>IF(AND(AND($B572&gt;=Params!$C$33,$B572&lt;Params!$F$33),AND($C572&gt;=Params!$C$32,$C572&lt;Params!$C$22)),$E$2,"")</f>
        <v/>
      </c>
      <c r="F572" s="4" t="str">
        <f>IF(AND($B572&gt;=Params!$F$33,$B572&lt;Params!$J$33,$C572&lt;Params!$F$22+((Params!$J$20-Params!$F$22)/(Params!$J$33-Params!$F$33))*($B572-Params!$F$33)),$F$2,"")</f>
        <v/>
      </c>
      <c r="G572" s="4" t="str">
        <f>IF(AND($B572&gt;=Params!$J$33,$B572&lt;Params!$N$33,$C572&lt;Params!$J$20+((Params!$N$18-Params!$J$20)/(Params!$N$33-Params!$J$33))*($B572-Params!$J$33)),$G$2,"")</f>
        <v/>
      </c>
      <c r="H572" s="4" t="str">
        <f>IF(AND($B572&gt;=Params!$N$33,$C572&lt;Params!$N$18+((Params!$Q$16-Params!$N$18)/(Params!$Q$33-Params!$N$33))*($B572-Params!$N$33),C$3&lt;Params!$Q$16+((Params!$S$32-Params!$Q$16)/(Params!$S$33-Params!$Q$33))*($B572-Params!$Q$33)),$H$2,"")</f>
        <v/>
      </c>
      <c r="I572" s="12" t="str">
        <f>IF(AND($B572&gt;=Params!$Q$33,$C572&gt;=Params!$Q$16+((Params!$S$32-Params!$Q$16)/(Params!$S$33-Params!$Q$33))*($B572-Params!$Q$33)),$I$2,"")</f>
        <v/>
      </c>
      <c r="J572" s="1" t="str">
        <f>IF(AND($C572&gt;=Params!$C$22,$C572&lt;Params!$C$22+((Params!$E$17-Params!$C$22)/(Params!$E$33-Params!$C$33))*($B572-Params!$C$33),$C572&lt;Params!$E$17+((Params!$F$22-Params!$E$17)/(Params!$F$33-Params!$E$33))*($B572-Params!$E$33)),$J$2,"")</f>
        <v/>
      </c>
      <c r="K572" s="1" t="str">
        <f>IF(AND($C572&gt;=Params!$E$17+((Params!$F$22-Params!$E$17)/(Params!$F$33-Params!$E$33))*($B572-Params!$E$33),$C572&gt;=Params!$F$22+((Params!$J$20-Params!$F$22)/(Params!$J$33-Params!$F$33))*($B572-Params!$F$33),$C572&lt;Params!$E$17+((Params!$H$13-Params!$E$17)/(Params!$H$33-Params!$E$33))*($B572-Params!$E$33),$C572&lt;Params!$H$13+((Params!$J$20-Params!$H$13)/(Params!$J$33-Params!$H$33))*($B572-Params!$H$33)),$K$2,"")</f>
        <v/>
      </c>
      <c r="L572" s="1" t="str">
        <f>IF(AND($C572&gt;=Params!$H$13+((Params!$J$20-Params!$H$13)/(Params!$J$33-Params!$H$33))*($B572-Params!$H$33),$C572&gt;=Params!$J$20+((Params!$N$18-Params!$J$20)/(Params!$N$33-Params!$J$33))*($B572-Params!$J$33),$C572&lt;Params!$H$13+((Params!$K$9-Params!$H$13)/(Params!$K$33-Params!$H$33))*($B572-Params!$H$33),$C572&lt;Params!$K$9+((Params!$N$18-Params!$K$9)/(Params!$N$33-Params!$K$33))*($B572-Params!$K$33)),$L$2,"")</f>
        <v/>
      </c>
      <c r="M572" s="2" t="str">
        <f>IF(AND($C572&gt;=Params!$K$9+((Params!$N$18-Params!$K$9)/(Params!$N$33-Params!$K$33))*($B572-Params!$K$33),$C572&gt;=Params!$N$18+((Params!$Q$16-Params!$N$18)/(Params!$Q$33-Params!$N602))*($B572-Params!$Q$33),$C572&lt;Params!$K$9+((Params!$L$5-Params!$K$9)/(Params!$L$33-Params!$K$33))*($B572-Params!$K$33),$C572&lt;Params!$L$5+((Params!$Q$4-Params!$L$5)/(Params!$Q$33-Params!$L$33))*($B572-Params!$L$33),$B572&lt;Params!$Q$33),$M$2,"")</f>
        <v/>
      </c>
      <c r="N572" s="3" t="str">
        <f>IF(OR(AND($C572&gt;=Params!$A$26,$B572&gt;=Params!$A$33,$B572&lt;Params!$C$33,$C572&lt;Params!$A$18+((Params!$C$13-Params!$A$18)/(Params!$C$33-Params!$A$33))*($B572-Params!$A$33)),AND($B572&gt;=Params!$C$33,$C572&gt;Params!$C$22+((Params!$E$17-Params!$C$22)/(Params!$E$33-Params!$C$33))*($B572-Params!$C$33),$C572&lt;Params!$C$13+((Params!$E$17-Params!$C$13)/(Params!$E$33-Params!$C$33))*($B572-Params!$C$33))),$N$2,"")</f>
        <v/>
      </c>
      <c r="O572" s="1" t="str">
        <f>IF(AND($C572&gt;=Params!$C$13+((Params!$E$17-Params!$C$13)/(Params!$E$33-Params!$C$33))*($B572-Params!$C$33),$C572&gt;=Params!$E$17+((Params!$H$13-Params!$E$17)/(Params!$H$33-Params!$E$33))*($B572-Params!$E$33),$C572&lt;Params!$C$13+((Params!$D$9-Params!$C$13)/(Params!$D$33-Params!$C$33))*($B572-Params!$C$33),$C572&lt;Params!$D$9+((Params!$H$13-Params!$D$9)/(Params!$H$33-Params!$D$33))*($B572-Params!$D$33)),$O$2,"")</f>
        <v/>
      </c>
      <c r="P572" s="1" t="str">
        <f>IF(AND($C572&gt;=Params!$D$9+((Params!$H$13-Params!$D$9)/(Params!$H$33-Params!$D$33))*($B572-Params!$D$33),$C572&gt;=Params!$H$13+((Params!$K$9-Params!$H$13)/(Params!$K$33-Params!$H$33))*($B572-Params!$H$33),$C572&lt;Params!$D$9+((Params!$G$4-Params!$D$9)/(Params!$G$33-Params!$D$33))*($B572-Params!$D$33),$C572&lt;Params!$G$4+((Params!$K$9-Params!$G$4)/(Params!$K$33-Params!$G$33))*($B572-Params!$G$33)),$P$2,"")</f>
        <v/>
      </c>
      <c r="Q572" s="1" t="str">
        <f>IF(AND($C572&gt;=Params!$G$4+((Params!$K$9-Params!$G$4)/(Params!$K$33-Params!$G$33))*($B572-Params!$G$33),$C572&gt;Params!$K$9+((Params!$L$5-Params!$K$9)/(Params!$L$33-Params!$K$33))*($B572-Params!$K$33),$C572&lt;Params!$G$4+((Params!$L$5-Params!$G$4)/(Params!$L$33-Params!$G$33))*($B572-Params!$G$33)),$Q$2,"")</f>
        <v>Phonolite</v>
      </c>
      <c r="R572" s="2" t="str">
        <f>IF(AND(OR($B572&lt;Params!$A$33,AND($B572&gt;=Params!$A$33,$B572&lt;Params!$C$33,$C572&gt;=Params!$A$18+((Params!$C$13-Params!$A$18)/(Params!$C$33-Params!$A$33))*($B572-Params!$A$33)),AND($B572&gt;=Params!$C$33,$B572&lt;Params!$D$33,$C572&gt;=Params!$C$13+((Params!$D$9-Params!$C$13)/(Params!$D$33-Params!$C$33))*($B572-Params!$C$33)),AND($B572&gt;=Params!$D$33,$C572&gt;=Params!$D$9+((Params!$G$4-Params!$D$9)/(Params!$G$33-Params!$D$33))*($B572-Params!$D$33))),$C572&lt;Params!$G$4,$B572&gt;0,$C572&gt;0),$R$2,"")</f>
        <v/>
      </c>
      <c r="S572" s="18" t="str">
        <f t="shared" si="8"/>
        <v>Phonolite</v>
      </c>
      <c r="T572" s="14" t="str">
        <f>IF(AND($S572&lt;&gt;$J$2,$S572&lt;&gt;$K$2,$S572&lt;&gt;$L$2),"",
IF($S572=$J$2,IF(Data!$C572&gt;=Data!$D572+2,"Hawaiite","Potassic Trachybasalt"),
IF($S572=$K$2,IF(Data!$C572&gt;=Data!$D572+2,"Mugearite","Shoshonite"),
IF($S572=$L$2,(IF(Data!$C572&gt;=Data!$D572+2,"Benmoreite","Latite")),""))))</f>
        <v/>
      </c>
    </row>
    <row r="573" spans="1:20" x14ac:dyDescent="0.2">
      <c r="A573" s="16" t="str">
        <f>Data!$A573</f>
        <v>synthetic phonolitic glass with various Na/(Na+K), close to the white pumice of the eruption of Mt Vesuvius</v>
      </c>
      <c r="B573" s="27">
        <f>Data!$B573</f>
        <v>57.618075624987355</v>
      </c>
      <c r="C573" s="28">
        <f>Data!$C573+Data!$D573</f>
        <v>12.429013156565144</v>
      </c>
      <c r="D573" s="1" t="str">
        <f>IF(AND(AND($B573&gt;=Params!$A$33,$B573&lt;Params!$C$33),AND($C573&gt;=Params!$A$32,$C573&lt;Params!$A$26)),$D$2,"")</f>
        <v/>
      </c>
      <c r="E573" s="1" t="str">
        <f>IF(AND(AND($B573&gt;=Params!$C$33,$B573&lt;Params!$F$33),AND($C573&gt;=Params!$C$32,$C573&lt;Params!$C$22)),$E$2,"")</f>
        <v/>
      </c>
      <c r="F573" s="4" t="str">
        <f>IF(AND($B573&gt;=Params!$F$33,$B573&lt;Params!$J$33,$C573&lt;Params!$F$22+((Params!$J$20-Params!$F$22)/(Params!$J$33-Params!$F$33))*($B573-Params!$F$33)),$F$2,"")</f>
        <v/>
      </c>
      <c r="G573" s="4" t="str">
        <f>IF(AND($B573&gt;=Params!$J$33,$B573&lt;Params!$N$33,$C573&lt;Params!$J$20+((Params!$N$18-Params!$J$20)/(Params!$N$33-Params!$J$33))*($B573-Params!$J$33)),$G$2,"")</f>
        <v/>
      </c>
      <c r="H573" s="4" t="str">
        <f>IF(AND($B573&gt;=Params!$N$33,$C573&lt;Params!$N$18+((Params!$Q$16-Params!$N$18)/(Params!$Q$33-Params!$N$33))*($B573-Params!$N$33),C$3&lt;Params!$Q$16+((Params!$S$32-Params!$Q$16)/(Params!$S$33-Params!$Q$33))*($B573-Params!$Q$33)),$H$2,"")</f>
        <v/>
      </c>
      <c r="I573" s="12" t="str">
        <f>IF(AND($B573&gt;=Params!$Q$33,$C573&gt;=Params!$Q$16+((Params!$S$32-Params!$Q$16)/(Params!$S$33-Params!$Q$33))*($B573-Params!$Q$33)),$I$2,"")</f>
        <v/>
      </c>
      <c r="J573" s="1" t="str">
        <f>IF(AND($C573&gt;=Params!$C$22,$C573&lt;Params!$C$22+((Params!$E$17-Params!$C$22)/(Params!$E$33-Params!$C$33))*($B573-Params!$C$33),$C573&lt;Params!$E$17+((Params!$F$22-Params!$E$17)/(Params!$F$33-Params!$E$33))*($B573-Params!$E$33)),$J$2,"")</f>
        <v/>
      </c>
      <c r="K573" s="1" t="str">
        <f>IF(AND($C573&gt;=Params!$E$17+((Params!$F$22-Params!$E$17)/(Params!$F$33-Params!$E$33))*($B573-Params!$E$33),$C573&gt;=Params!$F$22+((Params!$J$20-Params!$F$22)/(Params!$J$33-Params!$F$33))*($B573-Params!$F$33),$C573&lt;Params!$E$17+((Params!$H$13-Params!$E$17)/(Params!$H$33-Params!$E$33))*($B573-Params!$E$33),$C573&lt;Params!$H$13+((Params!$J$20-Params!$H$13)/(Params!$J$33-Params!$H$33))*($B573-Params!$H$33)),$K$2,"")</f>
        <v/>
      </c>
      <c r="L573" s="1" t="str">
        <f>IF(AND($C573&gt;=Params!$H$13+((Params!$J$20-Params!$H$13)/(Params!$J$33-Params!$H$33))*($B573-Params!$H$33),$C573&gt;=Params!$J$20+((Params!$N$18-Params!$J$20)/(Params!$N$33-Params!$J$33))*($B573-Params!$J$33),$C573&lt;Params!$H$13+((Params!$K$9-Params!$H$13)/(Params!$K$33-Params!$H$33))*($B573-Params!$H$33),$C573&lt;Params!$K$9+((Params!$N$18-Params!$K$9)/(Params!$N$33-Params!$K$33))*($B573-Params!$K$33)),$L$2,"")</f>
        <v/>
      </c>
      <c r="M573" s="2" t="str">
        <f>IF(AND($C573&gt;=Params!$K$9+((Params!$N$18-Params!$K$9)/(Params!$N$33-Params!$K$33))*($B573-Params!$K$33),$C573&gt;=Params!$N$18+((Params!$Q$16-Params!$N$18)/(Params!$Q$33-Params!$N603))*($B573-Params!$Q$33),$C573&lt;Params!$K$9+((Params!$L$5-Params!$K$9)/(Params!$L$33-Params!$K$33))*($B573-Params!$K$33),$C573&lt;Params!$L$5+((Params!$Q$4-Params!$L$5)/(Params!$Q$33-Params!$L$33))*($B573-Params!$L$33),$B573&lt;Params!$Q$33),$M$2,"")</f>
        <v/>
      </c>
      <c r="N573" s="3" t="str">
        <f>IF(OR(AND($C573&gt;=Params!$A$26,$B573&gt;=Params!$A$33,$B573&lt;Params!$C$33,$C573&lt;Params!$A$18+((Params!$C$13-Params!$A$18)/(Params!$C$33-Params!$A$33))*($B573-Params!$A$33)),AND($B573&gt;=Params!$C$33,$C573&gt;Params!$C$22+((Params!$E$17-Params!$C$22)/(Params!$E$33-Params!$C$33))*($B573-Params!$C$33),$C573&lt;Params!$C$13+((Params!$E$17-Params!$C$13)/(Params!$E$33-Params!$C$33))*($B573-Params!$C$33))),$N$2,"")</f>
        <v/>
      </c>
      <c r="O573" s="1" t="str">
        <f>IF(AND($C573&gt;=Params!$C$13+((Params!$E$17-Params!$C$13)/(Params!$E$33-Params!$C$33))*($B573-Params!$C$33),$C573&gt;=Params!$E$17+((Params!$H$13-Params!$E$17)/(Params!$H$33-Params!$E$33))*($B573-Params!$E$33),$C573&lt;Params!$C$13+((Params!$D$9-Params!$C$13)/(Params!$D$33-Params!$C$33))*($B573-Params!$C$33),$C573&lt;Params!$D$9+((Params!$H$13-Params!$D$9)/(Params!$H$33-Params!$D$33))*($B573-Params!$D$33)),$O$2,"")</f>
        <v/>
      </c>
      <c r="P573" s="1" t="str">
        <f>IF(AND($C573&gt;=Params!$D$9+((Params!$H$13-Params!$D$9)/(Params!$H$33-Params!$D$33))*($B573-Params!$D$33),$C573&gt;=Params!$H$13+((Params!$K$9-Params!$H$13)/(Params!$K$33-Params!$H$33))*($B573-Params!$H$33),$C573&lt;Params!$D$9+((Params!$G$4-Params!$D$9)/(Params!$G$33-Params!$D$33))*($B573-Params!$D$33),$C573&lt;Params!$G$4+((Params!$K$9-Params!$G$4)/(Params!$K$33-Params!$G$33))*($B573-Params!$G$33)),$P$2,"")</f>
        <v/>
      </c>
      <c r="Q573" s="1" t="str">
        <f>IF(AND($C573&gt;=Params!$G$4+((Params!$K$9-Params!$G$4)/(Params!$K$33-Params!$G$33))*($B573-Params!$G$33),$C573&gt;Params!$K$9+((Params!$L$5-Params!$K$9)/(Params!$L$33-Params!$K$33))*($B573-Params!$K$33),$C573&lt;Params!$G$4+((Params!$L$5-Params!$G$4)/(Params!$L$33-Params!$G$33))*($B573-Params!$G$33)),$Q$2,"")</f>
        <v>Phonolite</v>
      </c>
      <c r="R573" s="2" t="str">
        <f>IF(AND(OR($B573&lt;Params!$A$33,AND($B573&gt;=Params!$A$33,$B573&lt;Params!$C$33,$C573&gt;=Params!$A$18+((Params!$C$13-Params!$A$18)/(Params!$C$33-Params!$A$33))*($B573-Params!$A$33)),AND($B573&gt;=Params!$C$33,$B573&lt;Params!$D$33,$C573&gt;=Params!$C$13+((Params!$D$9-Params!$C$13)/(Params!$D$33-Params!$C$33))*($B573-Params!$C$33)),AND($B573&gt;=Params!$D$33,$C573&gt;=Params!$D$9+((Params!$G$4-Params!$D$9)/(Params!$G$33-Params!$D$33))*($B573-Params!$D$33))),$C573&lt;Params!$G$4,$B573&gt;0,$C573&gt;0),$R$2,"")</f>
        <v/>
      </c>
      <c r="S573" s="18" t="str">
        <f t="shared" si="8"/>
        <v>Phonolite</v>
      </c>
      <c r="T573" s="14" t="str">
        <f>IF(AND($S573&lt;&gt;$J$2,$S573&lt;&gt;$K$2,$S573&lt;&gt;$L$2),"",
IF($S573=$J$2,IF(Data!$C573&gt;=Data!$D573+2,"Hawaiite","Potassic Trachybasalt"),
IF($S573=$K$2,IF(Data!$C573&gt;=Data!$D573+2,"Mugearite","Shoshonite"),
IF($S573=$L$2,(IF(Data!$C573&gt;=Data!$D573+2,"Benmoreite","Latite")),""))))</f>
        <v/>
      </c>
    </row>
    <row r="574" spans="1:20" x14ac:dyDescent="0.2">
      <c r="A574" s="16" t="str">
        <f>Data!$A574</f>
        <v>synthetic phonolitic glass with various Na/(Na+K), close to the white pumice of the eruption of Mt Vesuvius</v>
      </c>
      <c r="B574" s="27">
        <f>Data!$B574</f>
        <v>57.690947844797115</v>
      </c>
      <c r="C574" s="28">
        <f>Data!$C574+Data!$D574</f>
        <v>11.404846807350015</v>
      </c>
      <c r="D574" s="1" t="str">
        <f>IF(AND(AND($B574&gt;=Params!$A$33,$B574&lt;Params!$C$33),AND($C574&gt;=Params!$A$32,$C574&lt;Params!$A$26)),$D$2,"")</f>
        <v/>
      </c>
      <c r="E574" s="1" t="str">
        <f>IF(AND(AND($B574&gt;=Params!$C$33,$B574&lt;Params!$F$33),AND($C574&gt;=Params!$C$32,$C574&lt;Params!$C$22)),$E$2,"")</f>
        <v/>
      </c>
      <c r="F574" s="4" t="str">
        <f>IF(AND($B574&gt;=Params!$F$33,$B574&lt;Params!$J$33,$C574&lt;Params!$F$22+((Params!$J$20-Params!$F$22)/(Params!$J$33-Params!$F$33))*($B574-Params!$F$33)),$F$2,"")</f>
        <v/>
      </c>
      <c r="G574" s="4" t="str">
        <f>IF(AND($B574&gt;=Params!$J$33,$B574&lt;Params!$N$33,$C574&lt;Params!$J$20+((Params!$N$18-Params!$J$20)/(Params!$N$33-Params!$J$33))*($B574-Params!$J$33)),$G$2,"")</f>
        <v/>
      </c>
      <c r="H574" s="4" t="str">
        <f>IF(AND($B574&gt;=Params!$N$33,$C574&lt;Params!$N$18+((Params!$Q$16-Params!$N$18)/(Params!$Q$33-Params!$N$33))*($B574-Params!$N$33),C$3&lt;Params!$Q$16+((Params!$S$32-Params!$Q$16)/(Params!$S$33-Params!$Q$33))*($B574-Params!$Q$33)),$H$2,"")</f>
        <v/>
      </c>
      <c r="I574" s="12" t="str">
        <f>IF(AND($B574&gt;=Params!$Q$33,$C574&gt;=Params!$Q$16+((Params!$S$32-Params!$Q$16)/(Params!$S$33-Params!$Q$33))*($B574-Params!$Q$33)),$I$2,"")</f>
        <v/>
      </c>
      <c r="J574" s="1" t="str">
        <f>IF(AND($C574&gt;=Params!$C$22,$C574&lt;Params!$C$22+((Params!$E$17-Params!$C$22)/(Params!$E$33-Params!$C$33))*($B574-Params!$C$33),$C574&lt;Params!$E$17+((Params!$F$22-Params!$E$17)/(Params!$F$33-Params!$E$33))*($B574-Params!$E$33)),$J$2,"")</f>
        <v/>
      </c>
      <c r="K574" s="1" t="str">
        <f>IF(AND($C574&gt;=Params!$E$17+((Params!$F$22-Params!$E$17)/(Params!$F$33-Params!$E$33))*($B574-Params!$E$33),$C574&gt;=Params!$F$22+((Params!$J$20-Params!$F$22)/(Params!$J$33-Params!$F$33))*($B574-Params!$F$33),$C574&lt;Params!$E$17+((Params!$H$13-Params!$E$17)/(Params!$H$33-Params!$E$33))*($B574-Params!$E$33),$C574&lt;Params!$H$13+((Params!$J$20-Params!$H$13)/(Params!$J$33-Params!$H$33))*($B574-Params!$H$33)),$K$2,"")</f>
        <v/>
      </c>
      <c r="L574" s="1" t="str">
        <f>IF(AND($C574&gt;=Params!$H$13+((Params!$J$20-Params!$H$13)/(Params!$J$33-Params!$H$33))*($B574-Params!$H$33),$C574&gt;=Params!$J$20+((Params!$N$18-Params!$J$20)/(Params!$N$33-Params!$J$33))*($B574-Params!$J$33),$C574&lt;Params!$H$13+((Params!$K$9-Params!$H$13)/(Params!$K$33-Params!$H$33))*($B574-Params!$H$33),$C574&lt;Params!$K$9+((Params!$N$18-Params!$K$9)/(Params!$N$33-Params!$K$33))*($B574-Params!$K$33)),$L$2,"")</f>
        <v>TrachyAndesite</v>
      </c>
      <c r="M574" s="2" t="str">
        <f>IF(AND($C574&gt;=Params!$K$9+((Params!$N$18-Params!$K$9)/(Params!$N$33-Params!$K$33))*($B574-Params!$K$33),$C574&gt;=Params!$N$18+((Params!$Q$16-Params!$N$18)/(Params!$Q$33-Params!$N604))*($B574-Params!$Q$33),$C574&lt;Params!$K$9+((Params!$L$5-Params!$K$9)/(Params!$L$33-Params!$K$33))*($B574-Params!$K$33),$C574&lt;Params!$L$5+((Params!$Q$4-Params!$L$5)/(Params!$Q$33-Params!$L$33))*($B574-Params!$L$33),$B574&lt;Params!$Q$33),$M$2,"")</f>
        <v/>
      </c>
      <c r="N574" s="3" t="str">
        <f>IF(OR(AND($C574&gt;=Params!$A$26,$B574&gt;=Params!$A$33,$B574&lt;Params!$C$33,$C574&lt;Params!$A$18+((Params!$C$13-Params!$A$18)/(Params!$C$33-Params!$A$33))*($B574-Params!$A$33)),AND($B574&gt;=Params!$C$33,$C574&gt;Params!$C$22+((Params!$E$17-Params!$C$22)/(Params!$E$33-Params!$C$33))*($B574-Params!$C$33),$C574&lt;Params!$C$13+((Params!$E$17-Params!$C$13)/(Params!$E$33-Params!$C$33))*($B574-Params!$C$33))),$N$2,"")</f>
        <v/>
      </c>
      <c r="O574" s="1" t="str">
        <f>IF(AND($C574&gt;=Params!$C$13+((Params!$E$17-Params!$C$13)/(Params!$E$33-Params!$C$33))*($B574-Params!$C$33),$C574&gt;=Params!$E$17+((Params!$H$13-Params!$E$17)/(Params!$H$33-Params!$E$33))*($B574-Params!$E$33),$C574&lt;Params!$C$13+((Params!$D$9-Params!$C$13)/(Params!$D$33-Params!$C$33))*($B574-Params!$C$33),$C574&lt;Params!$D$9+((Params!$H$13-Params!$D$9)/(Params!$H$33-Params!$D$33))*($B574-Params!$D$33)),$O$2,"")</f>
        <v/>
      </c>
      <c r="P574" s="1" t="str">
        <f>IF(AND($C574&gt;=Params!$D$9+((Params!$H$13-Params!$D$9)/(Params!$H$33-Params!$D$33))*($B574-Params!$D$33),$C574&gt;=Params!$H$13+((Params!$K$9-Params!$H$13)/(Params!$K$33-Params!$H$33))*($B574-Params!$H$33),$C574&lt;Params!$D$9+((Params!$G$4-Params!$D$9)/(Params!$G$33-Params!$D$33))*($B574-Params!$D$33),$C574&lt;Params!$G$4+((Params!$K$9-Params!$G$4)/(Params!$K$33-Params!$G$33))*($B574-Params!$G$33)),$P$2,"")</f>
        <v/>
      </c>
      <c r="Q574" s="1" t="str">
        <f>IF(AND($C574&gt;=Params!$G$4+((Params!$K$9-Params!$G$4)/(Params!$K$33-Params!$G$33))*($B574-Params!$G$33),$C574&gt;Params!$K$9+((Params!$L$5-Params!$K$9)/(Params!$L$33-Params!$K$33))*($B574-Params!$K$33),$C574&lt;Params!$G$4+((Params!$L$5-Params!$G$4)/(Params!$L$33-Params!$G$33))*($B574-Params!$G$33)),$Q$2,"")</f>
        <v/>
      </c>
      <c r="R574" s="2" t="str">
        <f>IF(AND(OR($B574&lt;Params!$A$33,AND($B574&gt;=Params!$A$33,$B574&lt;Params!$C$33,$C574&gt;=Params!$A$18+((Params!$C$13-Params!$A$18)/(Params!$C$33-Params!$A$33))*($B574-Params!$A$33)),AND($B574&gt;=Params!$C$33,$B574&lt;Params!$D$33,$C574&gt;=Params!$C$13+((Params!$D$9-Params!$C$13)/(Params!$D$33-Params!$C$33))*($B574-Params!$C$33)),AND($B574&gt;=Params!$D$33,$C574&gt;=Params!$D$9+((Params!$G$4-Params!$D$9)/(Params!$G$33-Params!$D$33))*($B574-Params!$D$33))),$C574&lt;Params!$G$4,$B574&gt;0,$C574&gt;0),$R$2,"")</f>
        <v/>
      </c>
      <c r="S574" s="18" t="str">
        <f t="shared" si="8"/>
        <v>TrachyAndesite</v>
      </c>
      <c r="T574" s="14" t="str">
        <f>IF(AND($S574&lt;&gt;$J$2,$S574&lt;&gt;$K$2,$S574&lt;&gt;$L$2),"",
IF($S574=$J$2,IF(Data!$C574&gt;=Data!$D574+2,"Hawaiite","Potassic Trachybasalt"),
IF($S574=$K$2,IF(Data!$C574&gt;=Data!$D574+2,"Mugearite","Shoshonite"),
IF($S574=$L$2,(IF(Data!$C574&gt;=Data!$D574+2,"Benmoreite","Latite")),""))))</f>
        <v>Benmoreite</v>
      </c>
    </row>
    <row r="575" spans="1:20" x14ac:dyDescent="0.2">
      <c r="A575" s="16" t="str">
        <f>Data!$A575</f>
        <v>synthetic phonolitic glass with various Na/(Na+K), close to the white pumice of the eruption of Mt Vesuvius</v>
      </c>
      <c r="B575" s="27">
        <f>Data!$B575</f>
        <v>57.690947844797115</v>
      </c>
      <c r="C575" s="28">
        <f>Data!$C575+Data!$D575</f>
        <v>11.404846807350015</v>
      </c>
      <c r="D575" s="1" t="str">
        <f>IF(AND(AND($B575&gt;=Params!$A$33,$B575&lt;Params!$C$33),AND($C575&gt;=Params!$A$32,$C575&lt;Params!$A$26)),$D$2,"")</f>
        <v/>
      </c>
      <c r="E575" s="1" t="str">
        <f>IF(AND(AND($B575&gt;=Params!$C$33,$B575&lt;Params!$F$33),AND($C575&gt;=Params!$C$32,$C575&lt;Params!$C$22)),$E$2,"")</f>
        <v/>
      </c>
      <c r="F575" s="4" t="str">
        <f>IF(AND($B575&gt;=Params!$F$33,$B575&lt;Params!$J$33,$C575&lt;Params!$F$22+((Params!$J$20-Params!$F$22)/(Params!$J$33-Params!$F$33))*($B575-Params!$F$33)),$F$2,"")</f>
        <v/>
      </c>
      <c r="G575" s="4" t="str">
        <f>IF(AND($B575&gt;=Params!$J$33,$B575&lt;Params!$N$33,$C575&lt;Params!$J$20+((Params!$N$18-Params!$J$20)/(Params!$N$33-Params!$J$33))*($B575-Params!$J$33)),$G$2,"")</f>
        <v/>
      </c>
      <c r="H575" s="4" t="str">
        <f>IF(AND($B575&gt;=Params!$N$33,$C575&lt;Params!$N$18+((Params!$Q$16-Params!$N$18)/(Params!$Q$33-Params!$N$33))*($B575-Params!$N$33),C$3&lt;Params!$Q$16+((Params!$S$32-Params!$Q$16)/(Params!$S$33-Params!$Q$33))*($B575-Params!$Q$33)),$H$2,"")</f>
        <v/>
      </c>
      <c r="I575" s="12" t="str">
        <f>IF(AND($B575&gt;=Params!$Q$33,$C575&gt;=Params!$Q$16+((Params!$S$32-Params!$Q$16)/(Params!$S$33-Params!$Q$33))*($B575-Params!$Q$33)),$I$2,"")</f>
        <v/>
      </c>
      <c r="J575" s="1" t="str">
        <f>IF(AND($C575&gt;=Params!$C$22,$C575&lt;Params!$C$22+((Params!$E$17-Params!$C$22)/(Params!$E$33-Params!$C$33))*($B575-Params!$C$33),$C575&lt;Params!$E$17+((Params!$F$22-Params!$E$17)/(Params!$F$33-Params!$E$33))*($B575-Params!$E$33)),$J$2,"")</f>
        <v/>
      </c>
      <c r="K575" s="1" t="str">
        <f>IF(AND($C575&gt;=Params!$E$17+((Params!$F$22-Params!$E$17)/(Params!$F$33-Params!$E$33))*($B575-Params!$E$33),$C575&gt;=Params!$F$22+((Params!$J$20-Params!$F$22)/(Params!$J$33-Params!$F$33))*($B575-Params!$F$33),$C575&lt;Params!$E$17+((Params!$H$13-Params!$E$17)/(Params!$H$33-Params!$E$33))*($B575-Params!$E$33),$C575&lt;Params!$H$13+((Params!$J$20-Params!$H$13)/(Params!$J$33-Params!$H$33))*($B575-Params!$H$33)),$K$2,"")</f>
        <v/>
      </c>
      <c r="L575" s="1" t="str">
        <f>IF(AND($C575&gt;=Params!$H$13+((Params!$J$20-Params!$H$13)/(Params!$J$33-Params!$H$33))*($B575-Params!$H$33),$C575&gt;=Params!$J$20+((Params!$N$18-Params!$J$20)/(Params!$N$33-Params!$J$33))*($B575-Params!$J$33),$C575&lt;Params!$H$13+((Params!$K$9-Params!$H$13)/(Params!$K$33-Params!$H$33))*($B575-Params!$H$33),$C575&lt;Params!$K$9+((Params!$N$18-Params!$K$9)/(Params!$N$33-Params!$K$33))*($B575-Params!$K$33)),$L$2,"")</f>
        <v>TrachyAndesite</v>
      </c>
      <c r="M575" s="2" t="str">
        <f>IF(AND($C575&gt;=Params!$K$9+((Params!$N$18-Params!$K$9)/(Params!$N$33-Params!$K$33))*($B575-Params!$K$33),$C575&gt;=Params!$N$18+((Params!$Q$16-Params!$N$18)/(Params!$Q$33-Params!$N605))*($B575-Params!$Q$33),$C575&lt;Params!$K$9+((Params!$L$5-Params!$K$9)/(Params!$L$33-Params!$K$33))*($B575-Params!$K$33),$C575&lt;Params!$L$5+((Params!$Q$4-Params!$L$5)/(Params!$Q$33-Params!$L$33))*($B575-Params!$L$33),$B575&lt;Params!$Q$33),$M$2,"")</f>
        <v/>
      </c>
      <c r="N575" s="3" t="str">
        <f>IF(OR(AND($C575&gt;=Params!$A$26,$B575&gt;=Params!$A$33,$B575&lt;Params!$C$33,$C575&lt;Params!$A$18+((Params!$C$13-Params!$A$18)/(Params!$C$33-Params!$A$33))*($B575-Params!$A$33)),AND($B575&gt;=Params!$C$33,$C575&gt;Params!$C$22+((Params!$E$17-Params!$C$22)/(Params!$E$33-Params!$C$33))*($B575-Params!$C$33),$C575&lt;Params!$C$13+((Params!$E$17-Params!$C$13)/(Params!$E$33-Params!$C$33))*($B575-Params!$C$33))),$N$2,"")</f>
        <v/>
      </c>
      <c r="O575" s="1" t="str">
        <f>IF(AND($C575&gt;=Params!$C$13+((Params!$E$17-Params!$C$13)/(Params!$E$33-Params!$C$33))*($B575-Params!$C$33),$C575&gt;=Params!$E$17+((Params!$H$13-Params!$E$17)/(Params!$H$33-Params!$E$33))*($B575-Params!$E$33),$C575&lt;Params!$C$13+((Params!$D$9-Params!$C$13)/(Params!$D$33-Params!$C$33))*($B575-Params!$C$33),$C575&lt;Params!$D$9+((Params!$H$13-Params!$D$9)/(Params!$H$33-Params!$D$33))*($B575-Params!$D$33)),$O$2,"")</f>
        <v/>
      </c>
      <c r="P575" s="1" t="str">
        <f>IF(AND($C575&gt;=Params!$D$9+((Params!$H$13-Params!$D$9)/(Params!$H$33-Params!$D$33))*($B575-Params!$D$33),$C575&gt;=Params!$H$13+((Params!$K$9-Params!$H$13)/(Params!$K$33-Params!$H$33))*($B575-Params!$H$33),$C575&lt;Params!$D$9+((Params!$G$4-Params!$D$9)/(Params!$G$33-Params!$D$33))*($B575-Params!$D$33),$C575&lt;Params!$G$4+((Params!$K$9-Params!$G$4)/(Params!$K$33-Params!$G$33))*($B575-Params!$G$33)),$P$2,"")</f>
        <v/>
      </c>
      <c r="Q575" s="1" t="str">
        <f>IF(AND($C575&gt;=Params!$G$4+((Params!$K$9-Params!$G$4)/(Params!$K$33-Params!$G$33))*($B575-Params!$G$33),$C575&gt;Params!$K$9+((Params!$L$5-Params!$K$9)/(Params!$L$33-Params!$K$33))*($B575-Params!$K$33),$C575&lt;Params!$G$4+((Params!$L$5-Params!$G$4)/(Params!$L$33-Params!$G$33))*($B575-Params!$G$33)),$Q$2,"")</f>
        <v/>
      </c>
      <c r="R575" s="2" t="str">
        <f>IF(AND(OR($B575&lt;Params!$A$33,AND($B575&gt;=Params!$A$33,$B575&lt;Params!$C$33,$C575&gt;=Params!$A$18+((Params!$C$13-Params!$A$18)/(Params!$C$33-Params!$A$33))*($B575-Params!$A$33)),AND($B575&gt;=Params!$C$33,$B575&lt;Params!$D$33,$C575&gt;=Params!$C$13+((Params!$D$9-Params!$C$13)/(Params!$D$33-Params!$C$33))*($B575-Params!$C$33)),AND($B575&gt;=Params!$D$33,$C575&gt;=Params!$D$9+((Params!$G$4-Params!$D$9)/(Params!$G$33-Params!$D$33))*($B575-Params!$D$33))),$C575&lt;Params!$G$4,$B575&gt;0,$C575&gt;0),$R$2,"")</f>
        <v/>
      </c>
      <c r="S575" s="18" t="str">
        <f t="shared" si="8"/>
        <v>TrachyAndesite</v>
      </c>
      <c r="T575" s="14" t="str">
        <f>IF(AND($S575&lt;&gt;$J$2,$S575&lt;&gt;$K$2,$S575&lt;&gt;$L$2),"",
IF($S575=$J$2,IF(Data!$C575&gt;=Data!$D575+2,"Hawaiite","Potassic Trachybasalt"),
IF($S575=$K$2,IF(Data!$C575&gt;=Data!$D575+2,"Mugearite","Shoshonite"),
IF($S575=$L$2,(IF(Data!$C575&gt;=Data!$D575+2,"Benmoreite","Latite")),""))))</f>
        <v>Benmoreite</v>
      </c>
    </row>
    <row r="576" spans="1:20" x14ac:dyDescent="0.2">
      <c r="A576" s="16" t="str">
        <f>Data!$A576</f>
        <v>synthetic phonolitic glass with various Na/(Na+K), close to the white pumice of the eruption of Mt Vesuvius</v>
      </c>
      <c r="B576" s="27">
        <f>Data!$B576</f>
        <v>57.690947844797115</v>
      </c>
      <c r="C576" s="28">
        <f>Data!$C576+Data!$D576</f>
        <v>11.404846807350015</v>
      </c>
      <c r="D576" s="1" t="str">
        <f>IF(AND(AND($B576&gt;=Params!$A$33,$B576&lt;Params!$C$33),AND($C576&gt;=Params!$A$32,$C576&lt;Params!$A$26)),$D$2,"")</f>
        <v/>
      </c>
      <c r="E576" s="1" t="str">
        <f>IF(AND(AND($B576&gt;=Params!$C$33,$B576&lt;Params!$F$33),AND($C576&gt;=Params!$C$32,$C576&lt;Params!$C$22)),$E$2,"")</f>
        <v/>
      </c>
      <c r="F576" s="4" t="str">
        <f>IF(AND($B576&gt;=Params!$F$33,$B576&lt;Params!$J$33,$C576&lt;Params!$F$22+((Params!$J$20-Params!$F$22)/(Params!$J$33-Params!$F$33))*($B576-Params!$F$33)),$F$2,"")</f>
        <v/>
      </c>
      <c r="G576" s="4" t="str">
        <f>IF(AND($B576&gt;=Params!$J$33,$B576&lt;Params!$N$33,$C576&lt;Params!$J$20+((Params!$N$18-Params!$J$20)/(Params!$N$33-Params!$J$33))*($B576-Params!$J$33)),$G$2,"")</f>
        <v/>
      </c>
      <c r="H576" s="4" t="str">
        <f>IF(AND($B576&gt;=Params!$N$33,$C576&lt;Params!$N$18+((Params!$Q$16-Params!$N$18)/(Params!$Q$33-Params!$N$33))*($B576-Params!$N$33),C$3&lt;Params!$Q$16+((Params!$S$32-Params!$Q$16)/(Params!$S$33-Params!$Q$33))*($B576-Params!$Q$33)),$H$2,"")</f>
        <v/>
      </c>
      <c r="I576" s="12" t="str">
        <f>IF(AND($B576&gt;=Params!$Q$33,$C576&gt;=Params!$Q$16+((Params!$S$32-Params!$Q$16)/(Params!$S$33-Params!$Q$33))*($B576-Params!$Q$33)),$I$2,"")</f>
        <v/>
      </c>
      <c r="J576" s="1" t="str">
        <f>IF(AND($C576&gt;=Params!$C$22,$C576&lt;Params!$C$22+((Params!$E$17-Params!$C$22)/(Params!$E$33-Params!$C$33))*($B576-Params!$C$33),$C576&lt;Params!$E$17+((Params!$F$22-Params!$E$17)/(Params!$F$33-Params!$E$33))*($B576-Params!$E$33)),$J$2,"")</f>
        <v/>
      </c>
      <c r="K576" s="1" t="str">
        <f>IF(AND($C576&gt;=Params!$E$17+((Params!$F$22-Params!$E$17)/(Params!$F$33-Params!$E$33))*($B576-Params!$E$33),$C576&gt;=Params!$F$22+((Params!$J$20-Params!$F$22)/(Params!$J$33-Params!$F$33))*($B576-Params!$F$33),$C576&lt;Params!$E$17+((Params!$H$13-Params!$E$17)/(Params!$H$33-Params!$E$33))*($B576-Params!$E$33),$C576&lt;Params!$H$13+((Params!$J$20-Params!$H$13)/(Params!$J$33-Params!$H$33))*($B576-Params!$H$33)),$K$2,"")</f>
        <v/>
      </c>
      <c r="L576" s="1" t="str">
        <f>IF(AND($C576&gt;=Params!$H$13+((Params!$J$20-Params!$H$13)/(Params!$J$33-Params!$H$33))*($B576-Params!$H$33),$C576&gt;=Params!$J$20+((Params!$N$18-Params!$J$20)/(Params!$N$33-Params!$J$33))*($B576-Params!$J$33),$C576&lt;Params!$H$13+((Params!$K$9-Params!$H$13)/(Params!$K$33-Params!$H$33))*($B576-Params!$H$33),$C576&lt;Params!$K$9+((Params!$N$18-Params!$K$9)/(Params!$N$33-Params!$K$33))*($B576-Params!$K$33)),$L$2,"")</f>
        <v>TrachyAndesite</v>
      </c>
      <c r="M576" s="2" t="str">
        <f>IF(AND($C576&gt;=Params!$K$9+((Params!$N$18-Params!$K$9)/(Params!$N$33-Params!$K$33))*($B576-Params!$K$33),$C576&gt;=Params!$N$18+((Params!$Q$16-Params!$N$18)/(Params!$Q$33-Params!$N606))*($B576-Params!$Q$33),$C576&lt;Params!$K$9+((Params!$L$5-Params!$K$9)/(Params!$L$33-Params!$K$33))*($B576-Params!$K$33),$C576&lt;Params!$L$5+((Params!$Q$4-Params!$L$5)/(Params!$Q$33-Params!$L$33))*($B576-Params!$L$33),$B576&lt;Params!$Q$33),$M$2,"")</f>
        <v/>
      </c>
      <c r="N576" s="3" t="str">
        <f>IF(OR(AND($C576&gt;=Params!$A$26,$B576&gt;=Params!$A$33,$B576&lt;Params!$C$33,$C576&lt;Params!$A$18+((Params!$C$13-Params!$A$18)/(Params!$C$33-Params!$A$33))*($B576-Params!$A$33)),AND($B576&gt;=Params!$C$33,$C576&gt;Params!$C$22+((Params!$E$17-Params!$C$22)/(Params!$E$33-Params!$C$33))*($B576-Params!$C$33),$C576&lt;Params!$C$13+((Params!$E$17-Params!$C$13)/(Params!$E$33-Params!$C$33))*($B576-Params!$C$33))),$N$2,"")</f>
        <v/>
      </c>
      <c r="O576" s="1" t="str">
        <f>IF(AND($C576&gt;=Params!$C$13+((Params!$E$17-Params!$C$13)/(Params!$E$33-Params!$C$33))*($B576-Params!$C$33),$C576&gt;=Params!$E$17+((Params!$H$13-Params!$E$17)/(Params!$H$33-Params!$E$33))*($B576-Params!$E$33),$C576&lt;Params!$C$13+((Params!$D$9-Params!$C$13)/(Params!$D$33-Params!$C$33))*($B576-Params!$C$33),$C576&lt;Params!$D$9+((Params!$H$13-Params!$D$9)/(Params!$H$33-Params!$D$33))*($B576-Params!$D$33)),$O$2,"")</f>
        <v/>
      </c>
      <c r="P576" s="1" t="str">
        <f>IF(AND($C576&gt;=Params!$D$9+((Params!$H$13-Params!$D$9)/(Params!$H$33-Params!$D$33))*($B576-Params!$D$33),$C576&gt;=Params!$H$13+((Params!$K$9-Params!$H$13)/(Params!$K$33-Params!$H$33))*($B576-Params!$H$33),$C576&lt;Params!$D$9+((Params!$G$4-Params!$D$9)/(Params!$G$33-Params!$D$33))*($B576-Params!$D$33),$C576&lt;Params!$G$4+((Params!$K$9-Params!$G$4)/(Params!$K$33-Params!$G$33))*($B576-Params!$G$33)),$P$2,"")</f>
        <v/>
      </c>
      <c r="Q576" s="1" t="str">
        <f>IF(AND($C576&gt;=Params!$G$4+((Params!$K$9-Params!$G$4)/(Params!$K$33-Params!$G$33))*($B576-Params!$G$33),$C576&gt;Params!$K$9+((Params!$L$5-Params!$K$9)/(Params!$L$33-Params!$K$33))*($B576-Params!$K$33),$C576&lt;Params!$G$4+((Params!$L$5-Params!$G$4)/(Params!$L$33-Params!$G$33))*($B576-Params!$G$33)),$Q$2,"")</f>
        <v/>
      </c>
      <c r="R576" s="2" t="str">
        <f>IF(AND(OR($B576&lt;Params!$A$33,AND($B576&gt;=Params!$A$33,$B576&lt;Params!$C$33,$C576&gt;=Params!$A$18+((Params!$C$13-Params!$A$18)/(Params!$C$33-Params!$A$33))*($B576-Params!$A$33)),AND($B576&gt;=Params!$C$33,$B576&lt;Params!$D$33,$C576&gt;=Params!$C$13+((Params!$D$9-Params!$C$13)/(Params!$D$33-Params!$C$33))*($B576-Params!$C$33)),AND($B576&gt;=Params!$D$33,$C576&gt;=Params!$D$9+((Params!$G$4-Params!$D$9)/(Params!$G$33-Params!$D$33))*($B576-Params!$D$33))),$C576&lt;Params!$G$4,$B576&gt;0,$C576&gt;0),$R$2,"")</f>
        <v/>
      </c>
      <c r="S576" s="18" t="str">
        <f t="shared" si="8"/>
        <v>TrachyAndesite</v>
      </c>
      <c r="T576" s="14" t="str">
        <f>IF(AND($S576&lt;&gt;$J$2,$S576&lt;&gt;$K$2,$S576&lt;&gt;$L$2),"",
IF($S576=$J$2,IF(Data!$C576&gt;=Data!$D576+2,"Hawaiite","Potassic Trachybasalt"),
IF($S576=$K$2,IF(Data!$C576&gt;=Data!$D576+2,"Mugearite","Shoshonite"),
IF($S576=$L$2,(IF(Data!$C576&gt;=Data!$D576+2,"Benmoreite","Latite")),""))))</f>
        <v>Benmoreite</v>
      </c>
    </row>
    <row r="577" spans="1:20" x14ac:dyDescent="0.2">
      <c r="A577" s="16" t="str">
        <f>Data!$A577</f>
        <v>synthetic phonolitic glass with various Na/(Na+K), close to the white pumice of the eruption of Mt Vesuvius</v>
      </c>
      <c r="B577" s="27">
        <f>Data!$B577</f>
        <v>57.690947844797115</v>
      </c>
      <c r="C577" s="28">
        <f>Data!$C577+Data!$D577</f>
        <v>11.404846807350015</v>
      </c>
      <c r="D577" s="1" t="str">
        <f>IF(AND(AND($B577&gt;=Params!$A$33,$B577&lt;Params!$C$33),AND($C577&gt;=Params!$A$32,$C577&lt;Params!$A$26)),$D$2,"")</f>
        <v/>
      </c>
      <c r="E577" s="1" t="str">
        <f>IF(AND(AND($B577&gt;=Params!$C$33,$B577&lt;Params!$F$33),AND($C577&gt;=Params!$C$32,$C577&lt;Params!$C$22)),$E$2,"")</f>
        <v/>
      </c>
      <c r="F577" s="4" t="str">
        <f>IF(AND($B577&gt;=Params!$F$33,$B577&lt;Params!$J$33,$C577&lt;Params!$F$22+((Params!$J$20-Params!$F$22)/(Params!$J$33-Params!$F$33))*($B577-Params!$F$33)),$F$2,"")</f>
        <v/>
      </c>
      <c r="G577" s="4" t="str">
        <f>IF(AND($B577&gt;=Params!$J$33,$B577&lt;Params!$N$33,$C577&lt;Params!$J$20+((Params!$N$18-Params!$J$20)/(Params!$N$33-Params!$J$33))*($B577-Params!$J$33)),$G$2,"")</f>
        <v/>
      </c>
      <c r="H577" s="4" t="str">
        <f>IF(AND($B577&gt;=Params!$N$33,$C577&lt;Params!$N$18+((Params!$Q$16-Params!$N$18)/(Params!$Q$33-Params!$N$33))*($B577-Params!$N$33),C$3&lt;Params!$Q$16+((Params!$S$32-Params!$Q$16)/(Params!$S$33-Params!$Q$33))*($B577-Params!$Q$33)),$H$2,"")</f>
        <v/>
      </c>
      <c r="I577" s="12" t="str">
        <f>IF(AND($B577&gt;=Params!$Q$33,$C577&gt;=Params!$Q$16+((Params!$S$32-Params!$Q$16)/(Params!$S$33-Params!$Q$33))*($B577-Params!$Q$33)),$I$2,"")</f>
        <v/>
      </c>
      <c r="J577" s="1" t="str">
        <f>IF(AND($C577&gt;=Params!$C$22,$C577&lt;Params!$C$22+((Params!$E$17-Params!$C$22)/(Params!$E$33-Params!$C$33))*($B577-Params!$C$33),$C577&lt;Params!$E$17+((Params!$F$22-Params!$E$17)/(Params!$F$33-Params!$E$33))*($B577-Params!$E$33)),$J$2,"")</f>
        <v/>
      </c>
      <c r="K577" s="1" t="str">
        <f>IF(AND($C577&gt;=Params!$E$17+((Params!$F$22-Params!$E$17)/(Params!$F$33-Params!$E$33))*($B577-Params!$E$33),$C577&gt;=Params!$F$22+((Params!$J$20-Params!$F$22)/(Params!$J$33-Params!$F$33))*($B577-Params!$F$33),$C577&lt;Params!$E$17+((Params!$H$13-Params!$E$17)/(Params!$H$33-Params!$E$33))*($B577-Params!$E$33),$C577&lt;Params!$H$13+((Params!$J$20-Params!$H$13)/(Params!$J$33-Params!$H$33))*($B577-Params!$H$33)),$K$2,"")</f>
        <v/>
      </c>
      <c r="L577" s="1" t="str">
        <f>IF(AND($C577&gt;=Params!$H$13+((Params!$J$20-Params!$H$13)/(Params!$J$33-Params!$H$33))*($B577-Params!$H$33),$C577&gt;=Params!$J$20+((Params!$N$18-Params!$J$20)/(Params!$N$33-Params!$J$33))*($B577-Params!$J$33),$C577&lt;Params!$H$13+((Params!$K$9-Params!$H$13)/(Params!$K$33-Params!$H$33))*($B577-Params!$H$33),$C577&lt;Params!$K$9+((Params!$N$18-Params!$K$9)/(Params!$N$33-Params!$K$33))*($B577-Params!$K$33)),$L$2,"")</f>
        <v>TrachyAndesite</v>
      </c>
      <c r="M577" s="2" t="str">
        <f>IF(AND($C577&gt;=Params!$K$9+((Params!$N$18-Params!$K$9)/(Params!$N$33-Params!$K$33))*($B577-Params!$K$33),$C577&gt;=Params!$N$18+((Params!$Q$16-Params!$N$18)/(Params!$Q$33-Params!$N607))*($B577-Params!$Q$33),$C577&lt;Params!$K$9+((Params!$L$5-Params!$K$9)/(Params!$L$33-Params!$K$33))*($B577-Params!$K$33),$C577&lt;Params!$L$5+((Params!$Q$4-Params!$L$5)/(Params!$Q$33-Params!$L$33))*($B577-Params!$L$33),$B577&lt;Params!$Q$33),$M$2,"")</f>
        <v/>
      </c>
      <c r="N577" s="3" t="str">
        <f>IF(OR(AND($C577&gt;=Params!$A$26,$B577&gt;=Params!$A$33,$B577&lt;Params!$C$33,$C577&lt;Params!$A$18+((Params!$C$13-Params!$A$18)/(Params!$C$33-Params!$A$33))*($B577-Params!$A$33)),AND($B577&gt;=Params!$C$33,$C577&gt;Params!$C$22+((Params!$E$17-Params!$C$22)/(Params!$E$33-Params!$C$33))*($B577-Params!$C$33),$C577&lt;Params!$C$13+((Params!$E$17-Params!$C$13)/(Params!$E$33-Params!$C$33))*($B577-Params!$C$33))),$N$2,"")</f>
        <v/>
      </c>
      <c r="O577" s="1" t="str">
        <f>IF(AND($C577&gt;=Params!$C$13+((Params!$E$17-Params!$C$13)/(Params!$E$33-Params!$C$33))*($B577-Params!$C$33),$C577&gt;=Params!$E$17+((Params!$H$13-Params!$E$17)/(Params!$H$33-Params!$E$33))*($B577-Params!$E$33),$C577&lt;Params!$C$13+((Params!$D$9-Params!$C$13)/(Params!$D$33-Params!$C$33))*($B577-Params!$C$33),$C577&lt;Params!$D$9+((Params!$H$13-Params!$D$9)/(Params!$H$33-Params!$D$33))*($B577-Params!$D$33)),$O$2,"")</f>
        <v/>
      </c>
      <c r="P577" s="1" t="str">
        <f>IF(AND($C577&gt;=Params!$D$9+((Params!$H$13-Params!$D$9)/(Params!$H$33-Params!$D$33))*($B577-Params!$D$33),$C577&gt;=Params!$H$13+((Params!$K$9-Params!$H$13)/(Params!$K$33-Params!$H$33))*($B577-Params!$H$33),$C577&lt;Params!$D$9+((Params!$G$4-Params!$D$9)/(Params!$G$33-Params!$D$33))*($B577-Params!$D$33),$C577&lt;Params!$G$4+((Params!$K$9-Params!$G$4)/(Params!$K$33-Params!$G$33))*($B577-Params!$G$33)),$P$2,"")</f>
        <v/>
      </c>
      <c r="Q577" s="1" t="str">
        <f>IF(AND($C577&gt;=Params!$G$4+((Params!$K$9-Params!$G$4)/(Params!$K$33-Params!$G$33))*($B577-Params!$G$33),$C577&gt;Params!$K$9+((Params!$L$5-Params!$K$9)/(Params!$L$33-Params!$K$33))*($B577-Params!$K$33),$C577&lt;Params!$G$4+((Params!$L$5-Params!$G$4)/(Params!$L$33-Params!$G$33))*($B577-Params!$G$33)),$Q$2,"")</f>
        <v/>
      </c>
      <c r="R577" s="2" t="str">
        <f>IF(AND(OR($B577&lt;Params!$A$33,AND($B577&gt;=Params!$A$33,$B577&lt;Params!$C$33,$C577&gt;=Params!$A$18+((Params!$C$13-Params!$A$18)/(Params!$C$33-Params!$A$33))*($B577-Params!$A$33)),AND($B577&gt;=Params!$C$33,$B577&lt;Params!$D$33,$C577&gt;=Params!$C$13+((Params!$D$9-Params!$C$13)/(Params!$D$33-Params!$C$33))*($B577-Params!$C$33)),AND($B577&gt;=Params!$D$33,$C577&gt;=Params!$D$9+((Params!$G$4-Params!$D$9)/(Params!$G$33-Params!$D$33))*($B577-Params!$D$33))),$C577&lt;Params!$G$4,$B577&gt;0,$C577&gt;0),$R$2,"")</f>
        <v/>
      </c>
      <c r="S577" s="18" t="str">
        <f t="shared" si="8"/>
        <v>TrachyAndesite</v>
      </c>
      <c r="T577" s="14" t="str">
        <f>IF(AND($S577&lt;&gt;$J$2,$S577&lt;&gt;$K$2,$S577&lt;&gt;$L$2),"",
IF($S577=$J$2,IF(Data!$C577&gt;=Data!$D577+2,"Hawaiite","Potassic Trachybasalt"),
IF($S577=$K$2,IF(Data!$C577&gt;=Data!$D577+2,"Mugearite","Shoshonite"),
IF($S577=$L$2,(IF(Data!$C577&gt;=Data!$D577+2,"Benmoreite","Latite")),""))))</f>
        <v>Benmoreite</v>
      </c>
    </row>
    <row r="578" spans="1:20" x14ac:dyDescent="0.2">
      <c r="A578" s="16" t="str">
        <f>Data!$A578</f>
        <v>LAT, latite, Na/(Na+K)=0.53; synthetic analog of latite enclaves in rhyolitic lava flow of Rocche Rosse (RR, Lipari, Aeolian Islands, Italy; Davi et al., 2009)</v>
      </c>
      <c r="B578" s="27">
        <f>Data!$B578</f>
        <v>58.29</v>
      </c>
      <c r="C578" s="28">
        <f>Data!$C578+Data!$D578</f>
        <v>9.4400000000000013</v>
      </c>
      <c r="D578" s="1" t="str">
        <f>IF(AND(AND($B578&gt;=Params!$A$33,$B578&lt;Params!$C$33),AND($C578&gt;=Params!$A$32,$C578&lt;Params!$A$26)),$D$2,"")</f>
        <v/>
      </c>
      <c r="E578" s="1" t="str">
        <f>IF(AND(AND($B578&gt;=Params!$C$33,$B578&lt;Params!$F$33),AND($C578&gt;=Params!$C$32,$C578&lt;Params!$C$22)),$E$2,"")</f>
        <v/>
      </c>
      <c r="F578" s="4" t="str">
        <f>IF(AND($B578&gt;=Params!$F$33,$B578&lt;Params!$J$33,$C578&lt;Params!$F$22+((Params!$J$20-Params!$F$22)/(Params!$J$33-Params!$F$33))*($B578-Params!$F$33)),$F$2,"")</f>
        <v/>
      </c>
      <c r="G578" s="4" t="str">
        <f>IF(AND($B578&gt;=Params!$J$33,$B578&lt;Params!$N$33,$C578&lt;Params!$J$20+((Params!$N$18-Params!$J$20)/(Params!$N$33-Params!$J$33))*($B578-Params!$J$33)),$G$2,"")</f>
        <v/>
      </c>
      <c r="H578" s="4" t="str">
        <f>IF(AND($B578&gt;=Params!$N$33,$C578&lt;Params!$N$18+((Params!$Q$16-Params!$N$18)/(Params!$Q$33-Params!$N$33))*($B578-Params!$N$33),C$3&lt;Params!$Q$16+((Params!$S$32-Params!$Q$16)/(Params!$S$33-Params!$Q$33))*($B578-Params!$Q$33)),$H$2,"")</f>
        <v/>
      </c>
      <c r="I578" s="12" t="str">
        <f>IF(AND($B578&gt;=Params!$Q$33,$C578&gt;=Params!$Q$16+((Params!$S$32-Params!$Q$16)/(Params!$S$33-Params!$Q$33))*($B578-Params!$Q$33)),$I$2,"")</f>
        <v/>
      </c>
      <c r="J578" s="1" t="str">
        <f>IF(AND($C578&gt;=Params!$C$22,$C578&lt;Params!$C$22+((Params!$E$17-Params!$C$22)/(Params!$E$33-Params!$C$33))*($B578-Params!$C$33),$C578&lt;Params!$E$17+((Params!$F$22-Params!$E$17)/(Params!$F$33-Params!$E$33))*($B578-Params!$E$33)),$J$2,"")</f>
        <v/>
      </c>
      <c r="K578" s="1" t="str">
        <f>IF(AND($C578&gt;=Params!$E$17+((Params!$F$22-Params!$E$17)/(Params!$F$33-Params!$E$33))*($B578-Params!$E$33),$C578&gt;=Params!$F$22+((Params!$J$20-Params!$F$22)/(Params!$J$33-Params!$F$33))*($B578-Params!$F$33),$C578&lt;Params!$E$17+((Params!$H$13-Params!$E$17)/(Params!$H$33-Params!$E$33))*($B578-Params!$E$33),$C578&lt;Params!$H$13+((Params!$J$20-Params!$H$13)/(Params!$J$33-Params!$H$33))*($B578-Params!$H$33)),$K$2,"")</f>
        <v/>
      </c>
      <c r="L578" s="1" t="str">
        <f>IF(AND($C578&gt;=Params!$H$13+((Params!$J$20-Params!$H$13)/(Params!$J$33-Params!$H$33))*($B578-Params!$H$33),$C578&gt;=Params!$J$20+((Params!$N$18-Params!$J$20)/(Params!$N$33-Params!$J$33))*($B578-Params!$J$33),$C578&lt;Params!$H$13+((Params!$K$9-Params!$H$13)/(Params!$K$33-Params!$H$33))*($B578-Params!$H$33),$C578&lt;Params!$K$9+((Params!$N$18-Params!$K$9)/(Params!$N$33-Params!$K$33))*($B578-Params!$K$33)),$L$2,"")</f>
        <v>TrachyAndesite</v>
      </c>
      <c r="M578" s="2" t="str">
        <f>IF(AND($C578&gt;=Params!$K$9+((Params!$N$18-Params!$K$9)/(Params!$N$33-Params!$K$33))*($B578-Params!$K$33),$C578&gt;=Params!$N$18+((Params!$Q$16-Params!$N$18)/(Params!$Q$33-Params!$N608))*($B578-Params!$Q$33),$C578&lt;Params!$K$9+((Params!$L$5-Params!$K$9)/(Params!$L$33-Params!$K$33))*($B578-Params!$K$33),$C578&lt;Params!$L$5+((Params!$Q$4-Params!$L$5)/(Params!$Q$33-Params!$L$33))*($B578-Params!$L$33),$B578&lt;Params!$Q$33),$M$2,"")</f>
        <v/>
      </c>
      <c r="N578" s="3" t="str">
        <f>IF(OR(AND($C578&gt;=Params!$A$26,$B578&gt;=Params!$A$33,$B578&lt;Params!$C$33,$C578&lt;Params!$A$18+((Params!$C$13-Params!$A$18)/(Params!$C$33-Params!$A$33))*($B578-Params!$A$33)),AND($B578&gt;=Params!$C$33,$C578&gt;Params!$C$22+((Params!$E$17-Params!$C$22)/(Params!$E$33-Params!$C$33))*($B578-Params!$C$33),$C578&lt;Params!$C$13+((Params!$E$17-Params!$C$13)/(Params!$E$33-Params!$C$33))*($B578-Params!$C$33))),$N$2,"")</f>
        <v/>
      </c>
      <c r="O578" s="1" t="str">
        <f>IF(AND($C578&gt;=Params!$C$13+((Params!$E$17-Params!$C$13)/(Params!$E$33-Params!$C$33))*($B578-Params!$C$33),$C578&gt;=Params!$E$17+((Params!$H$13-Params!$E$17)/(Params!$H$33-Params!$E$33))*($B578-Params!$E$33),$C578&lt;Params!$C$13+((Params!$D$9-Params!$C$13)/(Params!$D$33-Params!$C$33))*($B578-Params!$C$33),$C578&lt;Params!$D$9+((Params!$H$13-Params!$D$9)/(Params!$H$33-Params!$D$33))*($B578-Params!$D$33)),$O$2,"")</f>
        <v/>
      </c>
      <c r="P578" s="1" t="str">
        <f>IF(AND($C578&gt;=Params!$D$9+((Params!$H$13-Params!$D$9)/(Params!$H$33-Params!$D$33))*($B578-Params!$D$33),$C578&gt;=Params!$H$13+((Params!$K$9-Params!$H$13)/(Params!$K$33-Params!$H$33))*($B578-Params!$H$33),$C578&lt;Params!$D$9+((Params!$G$4-Params!$D$9)/(Params!$G$33-Params!$D$33))*($B578-Params!$D$33),$C578&lt;Params!$G$4+((Params!$K$9-Params!$G$4)/(Params!$K$33-Params!$G$33))*($B578-Params!$G$33)),$P$2,"")</f>
        <v/>
      </c>
      <c r="Q578" s="1" t="str">
        <f>IF(AND($C578&gt;=Params!$G$4+((Params!$K$9-Params!$G$4)/(Params!$K$33-Params!$G$33))*($B578-Params!$G$33),$C578&gt;Params!$K$9+((Params!$L$5-Params!$K$9)/(Params!$L$33-Params!$K$33))*($B578-Params!$K$33),$C578&lt;Params!$G$4+((Params!$L$5-Params!$G$4)/(Params!$L$33-Params!$G$33))*($B578-Params!$G$33)),$Q$2,"")</f>
        <v/>
      </c>
      <c r="R578" s="2" t="str">
        <f>IF(AND(OR($B578&lt;Params!$A$33,AND($B578&gt;=Params!$A$33,$B578&lt;Params!$C$33,$C578&gt;=Params!$A$18+((Params!$C$13-Params!$A$18)/(Params!$C$33-Params!$A$33))*($B578-Params!$A$33)),AND($B578&gt;=Params!$C$33,$B578&lt;Params!$D$33,$C578&gt;=Params!$C$13+((Params!$D$9-Params!$C$13)/(Params!$D$33-Params!$C$33))*($B578-Params!$C$33)),AND($B578&gt;=Params!$D$33,$C578&gt;=Params!$D$9+((Params!$G$4-Params!$D$9)/(Params!$G$33-Params!$D$33))*($B578-Params!$D$33))),$C578&lt;Params!$G$4,$B578&gt;0,$C578&gt;0),$R$2,"")</f>
        <v/>
      </c>
      <c r="S578" s="18" t="str">
        <f t="shared" si="8"/>
        <v>TrachyAndesite</v>
      </c>
      <c r="T578" s="14" t="str">
        <f>IF(AND($S578&lt;&gt;$J$2,$S578&lt;&gt;$K$2,$S578&lt;&gt;$L$2),"",
IF($S578=$J$2,IF(Data!$C578&gt;=Data!$D578+2,"Hawaiite","Potassic Trachybasalt"),
IF($S578=$K$2,IF(Data!$C578&gt;=Data!$D578+2,"Mugearite","Shoshonite"),
IF($S578=$L$2,(IF(Data!$C578&gt;=Data!$D578+2,"Benmoreite","Latite")),""))))</f>
        <v>Latite</v>
      </c>
    </row>
    <row r="579" spans="1:20" x14ac:dyDescent="0.2">
      <c r="A579" s="16" t="str">
        <f>Data!$A579</f>
        <v>Hamilton et al 1964</v>
      </c>
      <c r="B579" s="27">
        <f>Data!$B579</f>
        <v>58.41</v>
      </c>
      <c r="C579" s="28">
        <f>Data!$C579+Data!$D579</f>
        <v>5.17</v>
      </c>
      <c r="D579" s="1" t="str">
        <f>IF(AND(AND($B579&gt;=Params!$A$33,$B579&lt;Params!$C$33),AND($C579&gt;=Params!$A$32,$C579&lt;Params!$A$26)),$D$2,"")</f>
        <v/>
      </c>
      <c r="E579" s="1" t="str">
        <f>IF(AND(AND($B579&gt;=Params!$C$33,$B579&lt;Params!$F$33),AND($C579&gt;=Params!$C$32,$C579&lt;Params!$C$22)),$E$2,"")</f>
        <v/>
      </c>
      <c r="F579" s="4" t="str">
        <f>IF(AND($B579&gt;=Params!$F$33,$B579&lt;Params!$J$33,$C579&lt;Params!$F$22+((Params!$J$20-Params!$F$22)/(Params!$J$33-Params!$F$33))*($B579-Params!$F$33)),$F$2,"")</f>
        <v/>
      </c>
      <c r="G579" s="4" t="str">
        <f>IF(AND($B579&gt;=Params!$J$33,$B579&lt;Params!$N$33,$C579&lt;Params!$J$20+((Params!$N$18-Params!$J$20)/(Params!$N$33-Params!$J$33))*($B579-Params!$J$33)),$G$2,"")</f>
        <v>Andesite</v>
      </c>
      <c r="H579" s="4" t="str">
        <f>IF(AND($B579&gt;=Params!$N$33,$C579&lt;Params!$N$18+((Params!$Q$16-Params!$N$18)/(Params!$Q$33-Params!$N$33))*($B579-Params!$N$33),C$3&lt;Params!$Q$16+((Params!$S$32-Params!$Q$16)/(Params!$S$33-Params!$Q$33))*($B579-Params!$Q$33)),$H$2,"")</f>
        <v/>
      </c>
      <c r="I579" s="12" t="str">
        <f>IF(AND($B579&gt;=Params!$Q$33,$C579&gt;=Params!$Q$16+((Params!$S$32-Params!$Q$16)/(Params!$S$33-Params!$Q$33))*($B579-Params!$Q$33)),$I$2,"")</f>
        <v/>
      </c>
      <c r="J579" s="1" t="str">
        <f>IF(AND($C579&gt;=Params!$C$22,$C579&lt;Params!$C$22+((Params!$E$17-Params!$C$22)/(Params!$E$33-Params!$C$33))*($B579-Params!$C$33),$C579&lt;Params!$E$17+((Params!$F$22-Params!$E$17)/(Params!$F$33-Params!$E$33))*($B579-Params!$E$33)),$J$2,"")</f>
        <v/>
      </c>
      <c r="K579" s="1" t="str">
        <f>IF(AND($C579&gt;=Params!$E$17+((Params!$F$22-Params!$E$17)/(Params!$F$33-Params!$E$33))*($B579-Params!$E$33),$C579&gt;=Params!$F$22+((Params!$J$20-Params!$F$22)/(Params!$J$33-Params!$F$33))*($B579-Params!$F$33),$C579&lt;Params!$E$17+((Params!$H$13-Params!$E$17)/(Params!$H$33-Params!$E$33))*($B579-Params!$E$33),$C579&lt;Params!$H$13+((Params!$J$20-Params!$H$13)/(Params!$J$33-Params!$H$33))*($B579-Params!$H$33)),$K$2,"")</f>
        <v/>
      </c>
      <c r="L579" s="1" t="str">
        <f>IF(AND($C579&gt;=Params!$H$13+((Params!$J$20-Params!$H$13)/(Params!$J$33-Params!$H$33))*($B579-Params!$H$33),$C579&gt;=Params!$J$20+((Params!$N$18-Params!$J$20)/(Params!$N$33-Params!$J$33))*($B579-Params!$J$33),$C579&lt;Params!$H$13+((Params!$K$9-Params!$H$13)/(Params!$K$33-Params!$H$33))*($B579-Params!$H$33),$C579&lt;Params!$K$9+((Params!$N$18-Params!$K$9)/(Params!$N$33-Params!$K$33))*($B579-Params!$K$33)),$L$2,"")</f>
        <v/>
      </c>
      <c r="M579" s="2" t="str">
        <f>IF(AND($C579&gt;=Params!$K$9+((Params!$N$18-Params!$K$9)/(Params!$N$33-Params!$K$33))*($B579-Params!$K$33),$C579&gt;=Params!$N$18+((Params!$Q$16-Params!$N$18)/(Params!$Q$33-Params!$N609))*($B579-Params!$Q$33),$C579&lt;Params!$K$9+((Params!$L$5-Params!$K$9)/(Params!$L$33-Params!$K$33))*($B579-Params!$K$33),$C579&lt;Params!$L$5+((Params!$Q$4-Params!$L$5)/(Params!$Q$33-Params!$L$33))*($B579-Params!$L$33),$B579&lt;Params!$Q$33),$M$2,"")</f>
        <v/>
      </c>
      <c r="N579" s="3" t="str">
        <f>IF(OR(AND($C579&gt;=Params!$A$26,$B579&gt;=Params!$A$33,$B579&lt;Params!$C$33,$C579&lt;Params!$A$18+((Params!$C$13-Params!$A$18)/(Params!$C$33-Params!$A$33))*($B579-Params!$A$33)),AND($B579&gt;=Params!$C$33,$C579&gt;Params!$C$22+((Params!$E$17-Params!$C$22)/(Params!$E$33-Params!$C$33))*($B579-Params!$C$33),$C579&lt;Params!$C$13+((Params!$E$17-Params!$C$13)/(Params!$E$33-Params!$C$33))*($B579-Params!$C$33))),$N$2,"")</f>
        <v/>
      </c>
      <c r="O579" s="1" t="str">
        <f>IF(AND($C579&gt;=Params!$C$13+((Params!$E$17-Params!$C$13)/(Params!$E$33-Params!$C$33))*($B579-Params!$C$33),$C579&gt;=Params!$E$17+((Params!$H$13-Params!$E$17)/(Params!$H$33-Params!$E$33))*($B579-Params!$E$33),$C579&lt;Params!$C$13+((Params!$D$9-Params!$C$13)/(Params!$D$33-Params!$C$33))*($B579-Params!$C$33),$C579&lt;Params!$D$9+((Params!$H$13-Params!$D$9)/(Params!$H$33-Params!$D$33))*($B579-Params!$D$33)),$O$2,"")</f>
        <v/>
      </c>
      <c r="P579" s="1" t="str">
        <f>IF(AND($C579&gt;=Params!$D$9+((Params!$H$13-Params!$D$9)/(Params!$H$33-Params!$D$33))*($B579-Params!$D$33),$C579&gt;=Params!$H$13+((Params!$K$9-Params!$H$13)/(Params!$K$33-Params!$H$33))*($B579-Params!$H$33),$C579&lt;Params!$D$9+((Params!$G$4-Params!$D$9)/(Params!$G$33-Params!$D$33))*($B579-Params!$D$33),$C579&lt;Params!$G$4+((Params!$K$9-Params!$G$4)/(Params!$K$33-Params!$G$33))*($B579-Params!$G$33)),$P$2,"")</f>
        <v/>
      </c>
      <c r="Q579" s="1" t="str">
        <f>IF(AND($C579&gt;=Params!$G$4+((Params!$K$9-Params!$G$4)/(Params!$K$33-Params!$G$33))*($B579-Params!$G$33),$C579&gt;Params!$K$9+((Params!$L$5-Params!$K$9)/(Params!$L$33-Params!$K$33))*($B579-Params!$K$33),$C579&lt;Params!$G$4+((Params!$L$5-Params!$G$4)/(Params!$L$33-Params!$G$33))*($B579-Params!$G$33)),$Q$2,"")</f>
        <v/>
      </c>
      <c r="R579" s="2" t="str">
        <f>IF(AND(OR($B579&lt;Params!$A$33,AND($B579&gt;=Params!$A$33,$B579&lt;Params!$C$33,$C579&gt;=Params!$A$18+((Params!$C$13-Params!$A$18)/(Params!$C$33-Params!$A$33))*($B579-Params!$A$33)),AND($B579&gt;=Params!$C$33,$B579&lt;Params!$D$33,$C579&gt;=Params!$C$13+((Params!$D$9-Params!$C$13)/(Params!$D$33-Params!$C$33))*($B579-Params!$C$33)),AND($B579&gt;=Params!$D$33,$C579&gt;=Params!$D$9+((Params!$G$4-Params!$D$9)/(Params!$G$33-Params!$D$33))*($B579-Params!$D$33))),$C579&lt;Params!$G$4,$B579&gt;0,$C579&gt;0),$R$2,"")</f>
        <v/>
      </c>
      <c r="S579" s="18" t="str">
        <f t="shared" si="8"/>
        <v>Andesite</v>
      </c>
      <c r="T579" s="14" t="str">
        <f>IF(AND($S579&lt;&gt;$J$2,$S579&lt;&gt;$K$2,$S579&lt;&gt;$L$2),"",
IF($S579=$J$2,IF(Data!$C579&gt;=Data!$D579+2,"Hawaiite","Potassic Trachybasalt"),
IF($S579=$K$2,IF(Data!$C579&gt;=Data!$D579+2,"Mugearite","Shoshonite"),
IF($S579=$L$2,(IF(Data!$C579&gt;=Data!$D579+2,"Benmoreite","Latite")),""))))</f>
        <v/>
      </c>
    </row>
    <row r="580" spans="1:20" x14ac:dyDescent="0.2">
      <c r="A580" s="16" t="str">
        <f>Data!$A580</f>
        <v>Hamilton et al 1964</v>
      </c>
      <c r="B580" s="27">
        <f>Data!$B580</f>
        <v>58.41</v>
      </c>
      <c r="C580" s="28">
        <f>Data!$C580+Data!$D580</f>
        <v>5.17</v>
      </c>
      <c r="D580" s="1" t="str">
        <f>IF(AND(AND($B580&gt;=Params!$A$33,$B580&lt;Params!$C$33),AND($C580&gt;=Params!$A$32,$C580&lt;Params!$A$26)),$D$2,"")</f>
        <v/>
      </c>
      <c r="E580" s="1" t="str">
        <f>IF(AND(AND($B580&gt;=Params!$C$33,$B580&lt;Params!$F$33),AND($C580&gt;=Params!$C$32,$C580&lt;Params!$C$22)),$E$2,"")</f>
        <v/>
      </c>
      <c r="F580" s="4" t="str">
        <f>IF(AND($B580&gt;=Params!$F$33,$B580&lt;Params!$J$33,$C580&lt;Params!$F$22+((Params!$J$20-Params!$F$22)/(Params!$J$33-Params!$F$33))*($B580-Params!$F$33)),$F$2,"")</f>
        <v/>
      </c>
      <c r="G580" s="4" t="str">
        <f>IF(AND($B580&gt;=Params!$J$33,$B580&lt;Params!$N$33,$C580&lt;Params!$J$20+((Params!$N$18-Params!$J$20)/(Params!$N$33-Params!$J$33))*($B580-Params!$J$33)),$G$2,"")</f>
        <v>Andesite</v>
      </c>
      <c r="H580" s="4" t="str">
        <f>IF(AND($B580&gt;=Params!$N$33,$C580&lt;Params!$N$18+((Params!$Q$16-Params!$N$18)/(Params!$Q$33-Params!$N$33))*($B580-Params!$N$33),C$3&lt;Params!$Q$16+((Params!$S$32-Params!$Q$16)/(Params!$S$33-Params!$Q$33))*($B580-Params!$Q$33)),$H$2,"")</f>
        <v/>
      </c>
      <c r="I580" s="12" t="str">
        <f>IF(AND($B580&gt;=Params!$Q$33,$C580&gt;=Params!$Q$16+((Params!$S$32-Params!$Q$16)/(Params!$S$33-Params!$Q$33))*($B580-Params!$Q$33)),$I$2,"")</f>
        <v/>
      </c>
      <c r="J580" s="1" t="str">
        <f>IF(AND($C580&gt;=Params!$C$22,$C580&lt;Params!$C$22+((Params!$E$17-Params!$C$22)/(Params!$E$33-Params!$C$33))*($B580-Params!$C$33),$C580&lt;Params!$E$17+((Params!$F$22-Params!$E$17)/(Params!$F$33-Params!$E$33))*($B580-Params!$E$33)),$J$2,"")</f>
        <v/>
      </c>
      <c r="K580" s="1" t="str">
        <f>IF(AND($C580&gt;=Params!$E$17+((Params!$F$22-Params!$E$17)/(Params!$F$33-Params!$E$33))*($B580-Params!$E$33),$C580&gt;=Params!$F$22+((Params!$J$20-Params!$F$22)/(Params!$J$33-Params!$F$33))*($B580-Params!$F$33),$C580&lt;Params!$E$17+((Params!$H$13-Params!$E$17)/(Params!$H$33-Params!$E$33))*($B580-Params!$E$33),$C580&lt;Params!$H$13+((Params!$J$20-Params!$H$13)/(Params!$J$33-Params!$H$33))*($B580-Params!$H$33)),$K$2,"")</f>
        <v/>
      </c>
      <c r="L580" s="1" t="str">
        <f>IF(AND($C580&gt;=Params!$H$13+((Params!$J$20-Params!$H$13)/(Params!$J$33-Params!$H$33))*($B580-Params!$H$33),$C580&gt;=Params!$J$20+((Params!$N$18-Params!$J$20)/(Params!$N$33-Params!$J$33))*($B580-Params!$J$33),$C580&lt;Params!$H$13+((Params!$K$9-Params!$H$13)/(Params!$K$33-Params!$H$33))*($B580-Params!$H$33),$C580&lt;Params!$K$9+((Params!$N$18-Params!$K$9)/(Params!$N$33-Params!$K$33))*($B580-Params!$K$33)),$L$2,"")</f>
        <v/>
      </c>
      <c r="M580" s="2" t="str">
        <f>IF(AND($C580&gt;=Params!$K$9+((Params!$N$18-Params!$K$9)/(Params!$N$33-Params!$K$33))*($B580-Params!$K$33),$C580&gt;=Params!$N$18+((Params!$Q$16-Params!$N$18)/(Params!$Q$33-Params!$N610))*($B580-Params!$Q$33),$C580&lt;Params!$K$9+((Params!$L$5-Params!$K$9)/(Params!$L$33-Params!$K$33))*($B580-Params!$K$33),$C580&lt;Params!$L$5+((Params!$Q$4-Params!$L$5)/(Params!$Q$33-Params!$L$33))*($B580-Params!$L$33),$B580&lt;Params!$Q$33),$M$2,"")</f>
        <v/>
      </c>
      <c r="N580" s="3" t="str">
        <f>IF(OR(AND($C580&gt;=Params!$A$26,$B580&gt;=Params!$A$33,$B580&lt;Params!$C$33,$C580&lt;Params!$A$18+((Params!$C$13-Params!$A$18)/(Params!$C$33-Params!$A$33))*($B580-Params!$A$33)),AND($B580&gt;=Params!$C$33,$C580&gt;Params!$C$22+((Params!$E$17-Params!$C$22)/(Params!$E$33-Params!$C$33))*($B580-Params!$C$33),$C580&lt;Params!$C$13+((Params!$E$17-Params!$C$13)/(Params!$E$33-Params!$C$33))*($B580-Params!$C$33))),$N$2,"")</f>
        <v/>
      </c>
      <c r="O580" s="1" t="str">
        <f>IF(AND($C580&gt;=Params!$C$13+((Params!$E$17-Params!$C$13)/(Params!$E$33-Params!$C$33))*($B580-Params!$C$33),$C580&gt;=Params!$E$17+((Params!$H$13-Params!$E$17)/(Params!$H$33-Params!$E$33))*($B580-Params!$E$33),$C580&lt;Params!$C$13+((Params!$D$9-Params!$C$13)/(Params!$D$33-Params!$C$33))*($B580-Params!$C$33),$C580&lt;Params!$D$9+((Params!$H$13-Params!$D$9)/(Params!$H$33-Params!$D$33))*($B580-Params!$D$33)),$O$2,"")</f>
        <v/>
      </c>
      <c r="P580" s="1" t="str">
        <f>IF(AND($C580&gt;=Params!$D$9+((Params!$H$13-Params!$D$9)/(Params!$H$33-Params!$D$33))*($B580-Params!$D$33),$C580&gt;=Params!$H$13+((Params!$K$9-Params!$H$13)/(Params!$K$33-Params!$H$33))*($B580-Params!$H$33),$C580&lt;Params!$D$9+((Params!$G$4-Params!$D$9)/(Params!$G$33-Params!$D$33))*($B580-Params!$D$33),$C580&lt;Params!$G$4+((Params!$K$9-Params!$G$4)/(Params!$K$33-Params!$G$33))*($B580-Params!$G$33)),$P$2,"")</f>
        <v/>
      </c>
      <c r="Q580" s="1" t="str">
        <f>IF(AND($C580&gt;=Params!$G$4+((Params!$K$9-Params!$G$4)/(Params!$K$33-Params!$G$33))*($B580-Params!$G$33),$C580&gt;Params!$K$9+((Params!$L$5-Params!$K$9)/(Params!$L$33-Params!$K$33))*($B580-Params!$K$33),$C580&lt;Params!$G$4+((Params!$L$5-Params!$G$4)/(Params!$L$33-Params!$G$33))*($B580-Params!$G$33)),$Q$2,"")</f>
        <v/>
      </c>
      <c r="R580" s="2" t="str">
        <f>IF(AND(OR($B580&lt;Params!$A$33,AND($B580&gt;=Params!$A$33,$B580&lt;Params!$C$33,$C580&gt;=Params!$A$18+((Params!$C$13-Params!$A$18)/(Params!$C$33-Params!$A$33))*($B580-Params!$A$33)),AND($B580&gt;=Params!$C$33,$B580&lt;Params!$D$33,$C580&gt;=Params!$C$13+((Params!$D$9-Params!$C$13)/(Params!$D$33-Params!$C$33))*($B580-Params!$C$33)),AND($B580&gt;=Params!$D$33,$C580&gt;=Params!$D$9+((Params!$G$4-Params!$D$9)/(Params!$G$33-Params!$D$33))*($B580-Params!$D$33))),$C580&lt;Params!$G$4,$B580&gt;0,$C580&gt;0),$R$2,"")</f>
        <v/>
      </c>
      <c r="S580" s="18" t="str">
        <f t="shared" ref="S580:S643" si="9">$D580&amp;$E580&amp;$F580&amp;$G580&amp;$H580&amp;$I580&amp;$J580&amp;$K580&amp;$L580&amp;$M580&amp;$N580&amp;$O580&amp;$P580&amp;$Q580&amp;$R580</f>
        <v>Andesite</v>
      </c>
      <c r="T580" s="14" t="str">
        <f>IF(AND($S580&lt;&gt;$J$2,$S580&lt;&gt;$K$2,$S580&lt;&gt;$L$2),"",
IF($S580=$J$2,IF(Data!$C580&gt;=Data!$D580+2,"Hawaiite","Potassic Trachybasalt"),
IF($S580=$K$2,IF(Data!$C580&gt;=Data!$D580+2,"Mugearite","Shoshonite"),
IF($S580=$L$2,(IF(Data!$C580&gt;=Data!$D580+2,"Benmoreite","Latite")),""))))</f>
        <v/>
      </c>
    </row>
    <row r="581" spans="1:20" x14ac:dyDescent="0.2">
      <c r="A581" s="16" t="str">
        <f>Data!$A581</f>
        <v>A14**</v>
      </c>
      <c r="B581" s="27">
        <f>Data!$B581</f>
        <v>58.41</v>
      </c>
      <c r="C581" s="28">
        <f>Data!$C581+Data!$D581</f>
        <v>5.17</v>
      </c>
      <c r="D581" s="1" t="str">
        <f>IF(AND(AND($B581&gt;=Params!$A$33,$B581&lt;Params!$C$33),AND($C581&gt;=Params!$A$32,$C581&lt;Params!$A$26)),$D$2,"")</f>
        <v/>
      </c>
      <c r="E581" s="1" t="str">
        <f>IF(AND(AND($B581&gt;=Params!$C$33,$B581&lt;Params!$F$33),AND($C581&gt;=Params!$C$32,$C581&lt;Params!$C$22)),$E$2,"")</f>
        <v/>
      </c>
      <c r="F581" s="4" t="str">
        <f>IF(AND($B581&gt;=Params!$F$33,$B581&lt;Params!$J$33,$C581&lt;Params!$F$22+((Params!$J$20-Params!$F$22)/(Params!$J$33-Params!$F$33))*($B581-Params!$F$33)),$F$2,"")</f>
        <v/>
      </c>
      <c r="G581" s="4" t="str">
        <f>IF(AND($B581&gt;=Params!$J$33,$B581&lt;Params!$N$33,$C581&lt;Params!$J$20+((Params!$N$18-Params!$J$20)/(Params!$N$33-Params!$J$33))*($B581-Params!$J$33)),$G$2,"")</f>
        <v>Andesite</v>
      </c>
      <c r="H581" s="4" t="str">
        <f>IF(AND($B581&gt;=Params!$N$33,$C581&lt;Params!$N$18+((Params!$Q$16-Params!$N$18)/(Params!$Q$33-Params!$N$33))*($B581-Params!$N$33),C$3&lt;Params!$Q$16+((Params!$S$32-Params!$Q$16)/(Params!$S$33-Params!$Q$33))*($B581-Params!$Q$33)),$H$2,"")</f>
        <v/>
      </c>
      <c r="I581" s="12" t="str">
        <f>IF(AND($B581&gt;=Params!$Q$33,$C581&gt;=Params!$Q$16+((Params!$S$32-Params!$Q$16)/(Params!$S$33-Params!$Q$33))*($B581-Params!$Q$33)),$I$2,"")</f>
        <v/>
      </c>
      <c r="J581" s="1" t="str">
        <f>IF(AND($C581&gt;=Params!$C$22,$C581&lt;Params!$C$22+((Params!$E$17-Params!$C$22)/(Params!$E$33-Params!$C$33))*($B581-Params!$C$33),$C581&lt;Params!$E$17+((Params!$F$22-Params!$E$17)/(Params!$F$33-Params!$E$33))*($B581-Params!$E$33)),$J$2,"")</f>
        <v/>
      </c>
      <c r="K581" s="1" t="str">
        <f>IF(AND($C581&gt;=Params!$E$17+((Params!$F$22-Params!$E$17)/(Params!$F$33-Params!$E$33))*($B581-Params!$E$33),$C581&gt;=Params!$F$22+((Params!$J$20-Params!$F$22)/(Params!$J$33-Params!$F$33))*($B581-Params!$F$33),$C581&lt;Params!$E$17+((Params!$H$13-Params!$E$17)/(Params!$H$33-Params!$E$33))*($B581-Params!$E$33),$C581&lt;Params!$H$13+((Params!$J$20-Params!$H$13)/(Params!$J$33-Params!$H$33))*($B581-Params!$H$33)),$K$2,"")</f>
        <v/>
      </c>
      <c r="L581" s="1" t="str">
        <f>IF(AND($C581&gt;=Params!$H$13+((Params!$J$20-Params!$H$13)/(Params!$J$33-Params!$H$33))*($B581-Params!$H$33),$C581&gt;=Params!$J$20+((Params!$N$18-Params!$J$20)/(Params!$N$33-Params!$J$33))*($B581-Params!$J$33),$C581&lt;Params!$H$13+((Params!$K$9-Params!$H$13)/(Params!$K$33-Params!$H$33))*($B581-Params!$H$33),$C581&lt;Params!$K$9+((Params!$N$18-Params!$K$9)/(Params!$N$33-Params!$K$33))*($B581-Params!$K$33)),$L$2,"")</f>
        <v/>
      </c>
      <c r="M581" s="2" t="str">
        <f>IF(AND($C581&gt;=Params!$K$9+((Params!$N$18-Params!$K$9)/(Params!$N$33-Params!$K$33))*($B581-Params!$K$33),$C581&gt;=Params!$N$18+((Params!$Q$16-Params!$N$18)/(Params!$Q$33-Params!$N611))*($B581-Params!$Q$33),$C581&lt;Params!$K$9+((Params!$L$5-Params!$K$9)/(Params!$L$33-Params!$K$33))*($B581-Params!$K$33),$C581&lt;Params!$L$5+((Params!$Q$4-Params!$L$5)/(Params!$Q$33-Params!$L$33))*($B581-Params!$L$33),$B581&lt;Params!$Q$33),$M$2,"")</f>
        <v/>
      </c>
      <c r="N581" s="3" t="str">
        <f>IF(OR(AND($C581&gt;=Params!$A$26,$B581&gt;=Params!$A$33,$B581&lt;Params!$C$33,$C581&lt;Params!$A$18+((Params!$C$13-Params!$A$18)/(Params!$C$33-Params!$A$33))*($B581-Params!$A$33)),AND($B581&gt;=Params!$C$33,$C581&gt;Params!$C$22+((Params!$E$17-Params!$C$22)/(Params!$E$33-Params!$C$33))*($B581-Params!$C$33),$C581&lt;Params!$C$13+((Params!$E$17-Params!$C$13)/(Params!$E$33-Params!$C$33))*($B581-Params!$C$33))),$N$2,"")</f>
        <v/>
      </c>
      <c r="O581" s="1" t="str">
        <f>IF(AND($C581&gt;=Params!$C$13+((Params!$E$17-Params!$C$13)/(Params!$E$33-Params!$C$33))*($B581-Params!$C$33),$C581&gt;=Params!$E$17+((Params!$H$13-Params!$E$17)/(Params!$H$33-Params!$E$33))*($B581-Params!$E$33),$C581&lt;Params!$C$13+((Params!$D$9-Params!$C$13)/(Params!$D$33-Params!$C$33))*($B581-Params!$C$33),$C581&lt;Params!$D$9+((Params!$H$13-Params!$D$9)/(Params!$H$33-Params!$D$33))*($B581-Params!$D$33)),$O$2,"")</f>
        <v/>
      </c>
      <c r="P581" s="1" t="str">
        <f>IF(AND($C581&gt;=Params!$D$9+((Params!$H$13-Params!$D$9)/(Params!$H$33-Params!$D$33))*($B581-Params!$D$33),$C581&gt;=Params!$H$13+((Params!$K$9-Params!$H$13)/(Params!$K$33-Params!$H$33))*($B581-Params!$H$33),$C581&lt;Params!$D$9+((Params!$G$4-Params!$D$9)/(Params!$G$33-Params!$D$33))*($B581-Params!$D$33),$C581&lt;Params!$G$4+((Params!$K$9-Params!$G$4)/(Params!$K$33-Params!$G$33))*($B581-Params!$G$33)),$P$2,"")</f>
        <v/>
      </c>
      <c r="Q581" s="1" t="str">
        <f>IF(AND($C581&gt;=Params!$G$4+((Params!$K$9-Params!$G$4)/(Params!$K$33-Params!$G$33))*($B581-Params!$G$33),$C581&gt;Params!$K$9+((Params!$L$5-Params!$K$9)/(Params!$L$33-Params!$K$33))*($B581-Params!$K$33),$C581&lt;Params!$G$4+((Params!$L$5-Params!$G$4)/(Params!$L$33-Params!$G$33))*($B581-Params!$G$33)),$Q$2,"")</f>
        <v/>
      </c>
      <c r="R581" s="2" t="str">
        <f>IF(AND(OR($B581&lt;Params!$A$33,AND($B581&gt;=Params!$A$33,$B581&lt;Params!$C$33,$C581&gt;=Params!$A$18+((Params!$C$13-Params!$A$18)/(Params!$C$33-Params!$A$33))*($B581-Params!$A$33)),AND($B581&gt;=Params!$C$33,$B581&lt;Params!$D$33,$C581&gt;=Params!$C$13+((Params!$D$9-Params!$C$13)/(Params!$D$33-Params!$C$33))*($B581-Params!$C$33)),AND($B581&gt;=Params!$D$33,$C581&gt;=Params!$D$9+((Params!$G$4-Params!$D$9)/(Params!$G$33-Params!$D$33))*($B581-Params!$D$33))),$C581&lt;Params!$G$4,$B581&gt;0,$C581&gt;0),$R$2,"")</f>
        <v/>
      </c>
      <c r="S581" s="18" t="str">
        <f t="shared" si="9"/>
        <v>Andesite</v>
      </c>
      <c r="T581" s="14" t="str">
        <f>IF(AND($S581&lt;&gt;$J$2,$S581&lt;&gt;$K$2,$S581&lt;&gt;$L$2),"",
IF($S581=$J$2,IF(Data!$C581&gt;=Data!$D581+2,"Hawaiite","Potassic Trachybasalt"),
IF($S581=$K$2,IF(Data!$C581&gt;=Data!$D581+2,"Mugearite","Shoshonite"),
IF($S581=$L$2,(IF(Data!$C581&gt;=Data!$D581+2,"Benmoreite","Latite")),""))))</f>
        <v/>
      </c>
    </row>
    <row r="582" spans="1:20" x14ac:dyDescent="0.2">
      <c r="A582" s="16" t="str">
        <f>Data!$A582</f>
        <v>A9**</v>
      </c>
      <c r="B582" s="27">
        <f>Data!$B582</f>
        <v>58.41</v>
      </c>
      <c r="C582" s="28">
        <f>Data!$C582+Data!$D582</f>
        <v>5.17</v>
      </c>
      <c r="D582" s="1" t="str">
        <f>IF(AND(AND($B582&gt;=Params!$A$33,$B582&lt;Params!$C$33),AND($C582&gt;=Params!$A$32,$C582&lt;Params!$A$26)),$D$2,"")</f>
        <v/>
      </c>
      <c r="E582" s="1" t="str">
        <f>IF(AND(AND($B582&gt;=Params!$C$33,$B582&lt;Params!$F$33),AND($C582&gt;=Params!$C$32,$C582&lt;Params!$C$22)),$E$2,"")</f>
        <v/>
      </c>
      <c r="F582" s="4" t="str">
        <f>IF(AND($B582&gt;=Params!$F$33,$B582&lt;Params!$J$33,$C582&lt;Params!$F$22+((Params!$J$20-Params!$F$22)/(Params!$J$33-Params!$F$33))*($B582-Params!$F$33)),$F$2,"")</f>
        <v/>
      </c>
      <c r="G582" s="4" t="str">
        <f>IF(AND($B582&gt;=Params!$J$33,$B582&lt;Params!$N$33,$C582&lt;Params!$J$20+((Params!$N$18-Params!$J$20)/(Params!$N$33-Params!$J$33))*($B582-Params!$J$33)),$G$2,"")</f>
        <v>Andesite</v>
      </c>
      <c r="H582" s="4" t="str">
        <f>IF(AND($B582&gt;=Params!$N$33,$C582&lt;Params!$N$18+((Params!$Q$16-Params!$N$18)/(Params!$Q$33-Params!$N$33))*($B582-Params!$N$33),C$3&lt;Params!$Q$16+((Params!$S$32-Params!$Q$16)/(Params!$S$33-Params!$Q$33))*($B582-Params!$Q$33)),$H$2,"")</f>
        <v/>
      </c>
      <c r="I582" s="12" t="str">
        <f>IF(AND($B582&gt;=Params!$Q$33,$C582&gt;=Params!$Q$16+((Params!$S$32-Params!$Q$16)/(Params!$S$33-Params!$Q$33))*($B582-Params!$Q$33)),$I$2,"")</f>
        <v/>
      </c>
      <c r="J582" s="1" t="str">
        <f>IF(AND($C582&gt;=Params!$C$22,$C582&lt;Params!$C$22+((Params!$E$17-Params!$C$22)/(Params!$E$33-Params!$C$33))*($B582-Params!$C$33),$C582&lt;Params!$E$17+((Params!$F$22-Params!$E$17)/(Params!$F$33-Params!$E$33))*($B582-Params!$E$33)),$J$2,"")</f>
        <v/>
      </c>
      <c r="K582" s="1" t="str">
        <f>IF(AND($C582&gt;=Params!$E$17+((Params!$F$22-Params!$E$17)/(Params!$F$33-Params!$E$33))*($B582-Params!$E$33),$C582&gt;=Params!$F$22+((Params!$J$20-Params!$F$22)/(Params!$J$33-Params!$F$33))*($B582-Params!$F$33),$C582&lt;Params!$E$17+((Params!$H$13-Params!$E$17)/(Params!$H$33-Params!$E$33))*($B582-Params!$E$33),$C582&lt;Params!$H$13+((Params!$J$20-Params!$H$13)/(Params!$J$33-Params!$H$33))*($B582-Params!$H$33)),$K$2,"")</f>
        <v/>
      </c>
      <c r="L582" s="1" t="str">
        <f>IF(AND($C582&gt;=Params!$H$13+((Params!$J$20-Params!$H$13)/(Params!$J$33-Params!$H$33))*($B582-Params!$H$33),$C582&gt;=Params!$J$20+((Params!$N$18-Params!$J$20)/(Params!$N$33-Params!$J$33))*($B582-Params!$J$33),$C582&lt;Params!$H$13+((Params!$K$9-Params!$H$13)/(Params!$K$33-Params!$H$33))*($B582-Params!$H$33),$C582&lt;Params!$K$9+((Params!$N$18-Params!$K$9)/(Params!$N$33-Params!$K$33))*($B582-Params!$K$33)),$L$2,"")</f>
        <v/>
      </c>
      <c r="M582" s="2" t="str">
        <f>IF(AND($C582&gt;=Params!$K$9+((Params!$N$18-Params!$K$9)/(Params!$N$33-Params!$K$33))*($B582-Params!$K$33),$C582&gt;=Params!$N$18+((Params!$Q$16-Params!$N$18)/(Params!$Q$33-Params!$N612))*($B582-Params!$Q$33),$C582&lt;Params!$K$9+((Params!$L$5-Params!$K$9)/(Params!$L$33-Params!$K$33))*($B582-Params!$K$33),$C582&lt;Params!$L$5+((Params!$Q$4-Params!$L$5)/(Params!$Q$33-Params!$L$33))*($B582-Params!$L$33),$B582&lt;Params!$Q$33),$M$2,"")</f>
        <v/>
      </c>
      <c r="N582" s="3" t="str">
        <f>IF(OR(AND($C582&gt;=Params!$A$26,$B582&gt;=Params!$A$33,$B582&lt;Params!$C$33,$C582&lt;Params!$A$18+((Params!$C$13-Params!$A$18)/(Params!$C$33-Params!$A$33))*($B582-Params!$A$33)),AND($B582&gt;=Params!$C$33,$C582&gt;Params!$C$22+((Params!$E$17-Params!$C$22)/(Params!$E$33-Params!$C$33))*($B582-Params!$C$33),$C582&lt;Params!$C$13+((Params!$E$17-Params!$C$13)/(Params!$E$33-Params!$C$33))*($B582-Params!$C$33))),$N$2,"")</f>
        <v/>
      </c>
      <c r="O582" s="1" t="str">
        <f>IF(AND($C582&gt;=Params!$C$13+((Params!$E$17-Params!$C$13)/(Params!$E$33-Params!$C$33))*($B582-Params!$C$33),$C582&gt;=Params!$E$17+((Params!$H$13-Params!$E$17)/(Params!$H$33-Params!$E$33))*($B582-Params!$E$33),$C582&lt;Params!$C$13+((Params!$D$9-Params!$C$13)/(Params!$D$33-Params!$C$33))*($B582-Params!$C$33),$C582&lt;Params!$D$9+((Params!$H$13-Params!$D$9)/(Params!$H$33-Params!$D$33))*($B582-Params!$D$33)),$O$2,"")</f>
        <v/>
      </c>
      <c r="P582" s="1" t="str">
        <f>IF(AND($C582&gt;=Params!$D$9+((Params!$H$13-Params!$D$9)/(Params!$H$33-Params!$D$33))*($B582-Params!$D$33),$C582&gt;=Params!$H$13+((Params!$K$9-Params!$H$13)/(Params!$K$33-Params!$H$33))*($B582-Params!$H$33),$C582&lt;Params!$D$9+((Params!$G$4-Params!$D$9)/(Params!$G$33-Params!$D$33))*($B582-Params!$D$33),$C582&lt;Params!$G$4+((Params!$K$9-Params!$G$4)/(Params!$K$33-Params!$G$33))*($B582-Params!$G$33)),$P$2,"")</f>
        <v/>
      </c>
      <c r="Q582" s="1" t="str">
        <f>IF(AND($C582&gt;=Params!$G$4+((Params!$K$9-Params!$G$4)/(Params!$K$33-Params!$G$33))*($B582-Params!$G$33),$C582&gt;Params!$K$9+((Params!$L$5-Params!$K$9)/(Params!$L$33-Params!$K$33))*($B582-Params!$K$33),$C582&lt;Params!$G$4+((Params!$L$5-Params!$G$4)/(Params!$L$33-Params!$G$33))*($B582-Params!$G$33)),$Q$2,"")</f>
        <v/>
      </c>
      <c r="R582" s="2" t="str">
        <f>IF(AND(OR($B582&lt;Params!$A$33,AND($B582&gt;=Params!$A$33,$B582&lt;Params!$C$33,$C582&gt;=Params!$A$18+((Params!$C$13-Params!$A$18)/(Params!$C$33-Params!$A$33))*($B582-Params!$A$33)),AND($B582&gt;=Params!$C$33,$B582&lt;Params!$D$33,$C582&gt;=Params!$C$13+((Params!$D$9-Params!$C$13)/(Params!$D$33-Params!$C$33))*($B582-Params!$C$33)),AND($B582&gt;=Params!$D$33,$C582&gt;=Params!$D$9+((Params!$G$4-Params!$D$9)/(Params!$G$33-Params!$D$33))*($B582-Params!$D$33))),$C582&lt;Params!$G$4,$B582&gt;0,$C582&gt;0),$R$2,"")</f>
        <v/>
      </c>
      <c r="S582" s="18" t="str">
        <f t="shared" si="9"/>
        <v>Andesite</v>
      </c>
      <c r="T582" s="14" t="str">
        <f>IF(AND($S582&lt;&gt;$J$2,$S582&lt;&gt;$K$2,$S582&lt;&gt;$L$2),"",
IF($S582=$J$2,IF(Data!$C582&gt;=Data!$D582+2,"Hawaiite","Potassic Trachybasalt"),
IF($S582=$K$2,IF(Data!$C582&gt;=Data!$D582+2,"Mugearite","Shoshonite"),
IF($S582=$L$2,(IF(Data!$C582&gt;=Data!$D582+2,"Benmoreite","Latite")),""))))</f>
        <v/>
      </c>
    </row>
    <row r="583" spans="1:20" x14ac:dyDescent="0.2">
      <c r="A583" s="16" t="str">
        <f>Data!$A583</f>
        <v>synthetic phonolitic glass with various Na/(Na+K), close to the white pumice of the eruption of Mt Vesuvius</v>
      </c>
      <c r="B583" s="27">
        <f>Data!$B583</f>
        <v>58.714985782563993</v>
      </c>
      <c r="C583" s="28">
        <f>Data!$C583+Data!$D583</f>
        <v>10.718535099925386</v>
      </c>
      <c r="D583" s="1" t="str">
        <f>IF(AND(AND($B583&gt;=Params!$A$33,$B583&lt;Params!$C$33),AND($C583&gt;=Params!$A$32,$C583&lt;Params!$A$26)),$D$2,"")</f>
        <v/>
      </c>
      <c r="E583" s="1" t="str">
        <f>IF(AND(AND($B583&gt;=Params!$C$33,$B583&lt;Params!$F$33),AND($C583&gt;=Params!$C$32,$C583&lt;Params!$C$22)),$E$2,"")</f>
        <v/>
      </c>
      <c r="F583" s="4" t="str">
        <f>IF(AND($B583&gt;=Params!$F$33,$B583&lt;Params!$J$33,$C583&lt;Params!$F$22+((Params!$J$20-Params!$F$22)/(Params!$J$33-Params!$F$33))*($B583-Params!$F$33)),$F$2,"")</f>
        <v/>
      </c>
      <c r="G583" s="4" t="str">
        <f>IF(AND($B583&gt;=Params!$J$33,$B583&lt;Params!$N$33,$C583&lt;Params!$J$20+((Params!$N$18-Params!$J$20)/(Params!$N$33-Params!$J$33))*($B583-Params!$J$33)),$G$2,"")</f>
        <v/>
      </c>
      <c r="H583" s="4" t="str">
        <f>IF(AND($B583&gt;=Params!$N$33,$C583&lt;Params!$N$18+((Params!$Q$16-Params!$N$18)/(Params!$Q$33-Params!$N$33))*($B583-Params!$N$33),C$3&lt;Params!$Q$16+((Params!$S$32-Params!$Q$16)/(Params!$S$33-Params!$Q$33))*($B583-Params!$Q$33)),$H$2,"")</f>
        <v/>
      </c>
      <c r="I583" s="12" t="str">
        <f>IF(AND($B583&gt;=Params!$Q$33,$C583&gt;=Params!$Q$16+((Params!$S$32-Params!$Q$16)/(Params!$S$33-Params!$Q$33))*($B583-Params!$Q$33)),$I$2,"")</f>
        <v/>
      </c>
      <c r="J583" s="1" t="str">
        <f>IF(AND($C583&gt;=Params!$C$22,$C583&lt;Params!$C$22+((Params!$E$17-Params!$C$22)/(Params!$E$33-Params!$C$33))*($B583-Params!$C$33),$C583&lt;Params!$E$17+((Params!$F$22-Params!$E$17)/(Params!$F$33-Params!$E$33))*($B583-Params!$E$33)),$J$2,"")</f>
        <v/>
      </c>
      <c r="K583" s="1" t="str">
        <f>IF(AND($C583&gt;=Params!$E$17+((Params!$F$22-Params!$E$17)/(Params!$F$33-Params!$E$33))*($B583-Params!$E$33),$C583&gt;=Params!$F$22+((Params!$J$20-Params!$F$22)/(Params!$J$33-Params!$F$33))*($B583-Params!$F$33),$C583&lt;Params!$E$17+((Params!$H$13-Params!$E$17)/(Params!$H$33-Params!$E$33))*($B583-Params!$E$33),$C583&lt;Params!$H$13+((Params!$J$20-Params!$H$13)/(Params!$J$33-Params!$H$33))*($B583-Params!$H$33)),$K$2,"")</f>
        <v/>
      </c>
      <c r="L583" s="1" t="str">
        <f>IF(AND($C583&gt;=Params!$H$13+((Params!$J$20-Params!$H$13)/(Params!$J$33-Params!$H$33))*($B583-Params!$H$33),$C583&gt;=Params!$J$20+((Params!$N$18-Params!$J$20)/(Params!$N$33-Params!$J$33))*($B583-Params!$J$33),$C583&lt;Params!$H$13+((Params!$K$9-Params!$H$13)/(Params!$K$33-Params!$H$33))*($B583-Params!$H$33),$C583&lt;Params!$K$9+((Params!$N$18-Params!$K$9)/(Params!$N$33-Params!$K$33))*($B583-Params!$K$33)),$L$2,"")</f>
        <v>TrachyAndesite</v>
      </c>
      <c r="M583" s="2" t="str">
        <f>IF(AND($C583&gt;=Params!$K$9+((Params!$N$18-Params!$K$9)/(Params!$N$33-Params!$K$33))*($B583-Params!$K$33),$C583&gt;=Params!$N$18+((Params!$Q$16-Params!$N$18)/(Params!$Q$33-Params!$N613))*($B583-Params!$Q$33),$C583&lt;Params!$K$9+((Params!$L$5-Params!$K$9)/(Params!$L$33-Params!$K$33))*($B583-Params!$K$33),$C583&lt;Params!$L$5+((Params!$Q$4-Params!$L$5)/(Params!$Q$33-Params!$L$33))*($B583-Params!$L$33),$B583&lt;Params!$Q$33),$M$2,"")</f>
        <v/>
      </c>
      <c r="N583" s="3" t="str">
        <f>IF(OR(AND($C583&gt;=Params!$A$26,$B583&gt;=Params!$A$33,$B583&lt;Params!$C$33,$C583&lt;Params!$A$18+((Params!$C$13-Params!$A$18)/(Params!$C$33-Params!$A$33))*($B583-Params!$A$33)),AND($B583&gt;=Params!$C$33,$C583&gt;Params!$C$22+((Params!$E$17-Params!$C$22)/(Params!$E$33-Params!$C$33))*($B583-Params!$C$33),$C583&lt;Params!$C$13+((Params!$E$17-Params!$C$13)/(Params!$E$33-Params!$C$33))*($B583-Params!$C$33))),$N$2,"")</f>
        <v/>
      </c>
      <c r="O583" s="1" t="str">
        <f>IF(AND($C583&gt;=Params!$C$13+((Params!$E$17-Params!$C$13)/(Params!$E$33-Params!$C$33))*($B583-Params!$C$33),$C583&gt;=Params!$E$17+((Params!$H$13-Params!$E$17)/(Params!$H$33-Params!$E$33))*($B583-Params!$E$33),$C583&lt;Params!$C$13+((Params!$D$9-Params!$C$13)/(Params!$D$33-Params!$C$33))*($B583-Params!$C$33),$C583&lt;Params!$D$9+((Params!$H$13-Params!$D$9)/(Params!$H$33-Params!$D$33))*($B583-Params!$D$33)),$O$2,"")</f>
        <v/>
      </c>
      <c r="P583" s="1" t="str">
        <f>IF(AND($C583&gt;=Params!$D$9+((Params!$H$13-Params!$D$9)/(Params!$H$33-Params!$D$33))*($B583-Params!$D$33),$C583&gt;=Params!$H$13+((Params!$K$9-Params!$H$13)/(Params!$K$33-Params!$H$33))*($B583-Params!$H$33),$C583&lt;Params!$D$9+((Params!$G$4-Params!$D$9)/(Params!$G$33-Params!$D$33))*($B583-Params!$D$33),$C583&lt;Params!$G$4+((Params!$K$9-Params!$G$4)/(Params!$K$33-Params!$G$33))*($B583-Params!$G$33)),$P$2,"")</f>
        <v/>
      </c>
      <c r="Q583" s="1" t="str">
        <f>IF(AND($C583&gt;=Params!$G$4+((Params!$K$9-Params!$G$4)/(Params!$K$33-Params!$G$33))*($B583-Params!$G$33),$C583&gt;Params!$K$9+((Params!$L$5-Params!$K$9)/(Params!$L$33-Params!$K$33))*($B583-Params!$K$33),$C583&lt;Params!$G$4+((Params!$L$5-Params!$G$4)/(Params!$L$33-Params!$G$33))*($B583-Params!$G$33)),$Q$2,"")</f>
        <v/>
      </c>
      <c r="R583" s="2" t="str">
        <f>IF(AND(OR($B583&lt;Params!$A$33,AND($B583&gt;=Params!$A$33,$B583&lt;Params!$C$33,$C583&gt;=Params!$A$18+((Params!$C$13-Params!$A$18)/(Params!$C$33-Params!$A$33))*($B583-Params!$A$33)),AND($B583&gt;=Params!$C$33,$B583&lt;Params!$D$33,$C583&gt;=Params!$C$13+((Params!$D$9-Params!$C$13)/(Params!$D$33-Params!$C$33))*($B583-Params!$C$33)),AND($B583&gt;=Params!$D$33,$C583&gt;=Params!$D$9+((Params!$G$4-Params!$D$9)/(Params!$G$33-Params!$D$33))*($B583-Params!$D$33))),$C583&lt;Params!$G$4,$B583&gt;0,$C583&gt;0),$R$2,"")</f>
        <v/>
      </c>
      <c r="S583" s="18" t="str">
        <f t="shared" si="9"/>
        <v>TrachyAndesite</v>
      </c>
      <c r="T583" s="14" t="str">
        <f>IF(AND($S583&lt;&gt;$J$2,$S583&lt;&gt;$K$2,$S583&lt;&gt;$L$2),"",
IF($S583=$J$2,IF(Data!$C583&gt;=Data!$D583+2,"Hawaiite","Potassic Trachybasalt"),
IF($S583=$K$2,IF(Data!$C583&gt;=Data!$D583+2,"Mugearite","Shoshonite"),
IF($S583=$L$2,(IF(Data!$C583&gt;=Data!$D583+2,"Benmoreite","Latite")),""))))</f>
        <v>Latite</v>
      </c>
    </row>
    <row r="584" spans="1:20" x14ac:dyDescent="0.2">
      <c r="A584" s="16" t="str">
        <f>Data!$A584</f>
        <v>synthetic phonolitic glass with various Na/(Na+K), close to the white pumice of the eruption of Mt Vesuvius</v>
      </c>
      <c r="B584" s="27">
        <f>Data!$B584</f>
        <v>58.714985782563993</v>
      </c>
      <c r="C584" s="28">
        <f>Data!$C584+Data!$D584</f>
        <v>10.718535099925386</v>
      </c>
      <c r="D584" s="1" t="str">
        <f>IF(AND(AND($B584&gt;=Params!$A$33,$B584&lt;Params!$C$33),AND($C584&gt;=Params!$A$32,$C584&lt;Params!$A$26)),$D$2,"")</f>
        <v/>
      </c>
      <c r="E584" s="1" t="str">
        <f>IF(AND(AND($B584&gt;=Params!$C$33,$B584&lt;Params!$F$33),AND($C584&gt;=Params!$C$32,$C584&lt;Params!$C$22)),$E$2,"")</f>
        <v/>
      </c>
      <c r="F584" s="4" t="str">
        <f>IF(AND($B584&gt;=Params!$F$33,$B584&lt;Params!$J$33,$C584&lt;Params!$F$22+((Params!$J$20-Params!$F$22)/(Params!$J$33-Params!$F$33))*($B584-Params!$F$33)),$F$2,"")</f>
        <v/>
      </c>
      <c r="G584" s="4" t="str">
        <f>IF(AND($B584&gt;=Params!$J$33,$B584&lt;Params!$N$33,$C584&lt;Params!$J$20+((Params!$N$18-Params!$J$20)/(Params!$N$33-Params!$J$33))*($B584-Params!$J$33)),$G$2,"")</f>
        <v/>
      </c>
      <c r="H584" s="4" t="str">
        <f>IF(AND($B584&gt;=Params!$N$33,$C584&lt;Params!$N$18+((Params!$Q$16-Params!$N$18)/(Params!$Q$33-Params!$N$33))*($B584-Params!$N$33),C$3&lt;Params!$Q$16+((Params!$S$32-Params!$Q$16)/(Params!$S$33-Params!$Q$33))*($B584-Params!$Q$33)),$H$2,"")</f>
        <v/>
      </c>
      <c r="I584" s="12" t="str">
        <f>IF(AND($B584&gt;=Params!$Q$33,$C584&gt;=Params!$Q$16+((Params!$S$32-Params!$Q$16)/(Params!$S$33-Params!$Q$33))*($B584-Params!$Q$33)),$I$2,"")</f>
        <v/>
      </c>
      <c r="J584" s="1" t="str">
        <f>IF(AND($C584&gt;=Params!$C$22,$C584&lt;Params!$C$22+((Params!$E$17-Params!$C$22)/(Params!$E$33-Params!$C$33))*($B584-Params!$C$33),$C584&lt;Params!$E$17+((Params!$F$22-Params!$E$17)/(Params!$F$33-Params!$E$33))*($B584-Params!$E$33)),$J$2,"")</f>
        <v/>
      </c>
      <c r="K584" s="1" t="str">
        <f>IF(AND($C584&gt;=Params!$E$17+((Params!$F$22-Params!$E$17)/(Params!$F$33-Params!$E$33))*($B584-Params!$E$33),$C584&gt;=Params!$F$22+((Params!$J$20-Params!$F$22)/(Params!$J$33-Params!$F$33))*($B584-Params!$F$33),$C584&lt;Params!$E$17+((Params!$H$13-Params!$E$17)/(Params!$H$33-Params!$E$33))*($B584-Params!$E$33),$C584&lt;Params!$H$13+((Params!$J$20-Params!$H$13)/(Params!$J$33-Params!$H$33))*($B584-Params!$H$33)),$K$2,"")</f>
        <v/>
      </c>
      <c r="L584" s="1" t="str">
        <f>IF(AND($C584&gt;=Params!$H$13+((Params!$J$20-Params!$H$13)/(Params!$J$33-Params!$H$33))*($B584-Params!$H$33),$C584&gt;=Params!$J$20+((Params!$N$18-Params!$J$20)/(Params!$N$33-Params!$J$33))*($B584-Params!$J$33),$C584&lt;Params!$H$13+((Params!$K$9-Params!$H$13)/(Params!$K$33-Params!$H$33))*($B584-Params!$H$33),$C584&lt;Params!$K$9+((Params!$N$18-Params!$K$9)/(Params!$N$33-Params!$K$33))*($B584-Params!$K$33)),$L$2,"")</f>
        <v>TrachyAndesite</v>
      </c>
      <c r="M584" s="2" t="str">
        <f>IF(AND($C584&gt;=Params!$K$9+((Params!$N$18-Params!$K$9)/(Params!$N$33-Params!$K$33))*($B584-Params!$K$33),$C584&gt;=Params!$N$18+((Params!$Q$16-Params!$N$18)/(Params!$Q$33-Params!$N614))*($B584-Params!$Q$33),$C584&lt;Params!$K$9+((Params!$L$5-Params!$K$9)/(Params!$L$33-Params!$K$33))*($B584-Params!$K$33),$C584&lt;Params!$L$5+((Params!$Q$4-Params!$L$5)/(Params!$Q$33-Params!$L$33))*($B584-Params!$L$33),$B584&lt;Params!$Q$33),$M$2,"")</f>
        <v/>
      </c>
      <c r="N584" s="3" t="str">
        <f>IF(OR(AND($C584&gt;=Params!$A$26,$B584&gt;=Params!$A$33,$B584&lt;Params!$C$33,$C584&lt;Params!$A$18+((Params!$C$13-Params!$A$18)/(Params!$C$33-Params!$A$33))*($B584-Params!$A$33)),AND($B584&gt;=Params!$C$33,$C584&gt;Params!$C$22+((Params!$E$17-Params!$C$22)/(Params!$E$33-Params!$C$33))*($B584-Params!$C$33),$C584&lt;Params!$C$13+((Params!$E$17-Params!$C$13)/(Params!$E$33-Params!$C$33))*($B584-Params!$C$33))),$N$2,"")</f>
        <v/>
      </c>
      <c r="O584" s="1" t="str">
        <f>IF(AND($C584&gt;=Params!$C$13+((Params!$E$17-Params!$C$13)/(Params!$E$33-Params!$C$33))*($B584-Params!$C$33),$C584&gt;=Params!$E$17+((Params!$H$13-Params!$E$17)/(Params!$H$33-Params!$E$33))*($B584-Params!$E$33),$C584&lt;Params!$C$13+((Params!$D$9-Params!$C$13)/(Params!$D$33-Params!$C$33))*($B584-Params!$C$33),$C584&lt;Params!$D$9+((Params!$H$13-Params!$D$9)/(Params!$H$33-Params!$D$33))*($B584-Params!$D$33)),$O$2,"")</f>
        <v/>
      </c>
      <c r="P584" s="1" t="str">
        <f>IF(AND($C584&gt;=Params!$D$9+((Params!$H$13-Params!$D$9)/(Params!$H$33-Params!$D$33))*($B584-Params!$D$33),$C584&gt;=Params!$H$13+((Params!$K$9-Params!$H$13)/(Params!$K$33-Params!$H$33))*($B584-Params!$H$33),$C584&lt;Params!$D$9+((Params!$G$4-Params!$D$9)/(Params!$G$33-Params!$D$33))*($B584-Params!$D$33),$C584&lt;Params!$G$4+((Params!$K$9-Params!$G$4)/(Params!$K$33-Params!$G$33))*($B584-Params!$G$33)),$P$2,"")</f>
        <v/>
      </c>
      <c r="Q584" s="1" t="str">
        <f>IF(AND($C584&gt;=Params!$G$4+((Params!$K$9-Params!$G$4)/(Params!$K$33-Params!$G$33))*($B584-Params!$G$33),$C584&gt;Params!$K$9+((Params!$L$5-Params!$K$9)/(Params!$L$33-Params!$K$33))*($B584-Params!$K$33),$C584&lt;Params!$G$4+((Params!$L$5-Params!$G$4)/(Params!$L$33-Params!$G$33))*($B584-Params!$G$33)),$Q$2,"")</f>
        <v/>
      </c>
      <c r="R584" s="2" t="str">
        <f>IF(AND(OR($B584&lt;Params!$A$33,AND($B584&gt;=Params!$A$33,$B584&lt;Params!$C$33,$C584&gt;=Params!$A$18+((Params!$C$13-Params!$A$18)/(Params!$C$33-Params!$A$33))*($B584-Params!$A$33)),AND($B584&gt;=Params!$C$33,$B584&lt;Params!$D$33,$C584&gt;=Params!$C$13+((Params!$D$9-Params!$C$13)/(Params!$D$33-Params!$C$33))*($B584-Params!$C$33)),AND($B584&gt;=Params!$D$33,$C584&gt;=Params!$D$9+((Params!$G$4-Params!$D$9)/(Params!$G$33-Params!$D$33))*($B584-Params!$D$33))),$C584&lt;Params!$G$4,$B584&gt;0,$C584&gt;0),$R$2,"")</f>
        <v/>
      </c>
      <c r="S584" s="18" t="str">
        <f t="shared" si="9"/>
        <v>TrachyAndesite</v>
      </c>
      <c r="T584" s="14" t="str">
        <f>IF(AND($S584&lt;&gt;$J$2,$S584&lt;&gt;$K$2,$S584&lt;&gt;$L$2),"",
IF($S584=$J$2,IF(Data!$C584&gt;=Data!$D584+2,"Hawaiite","Potassic Trachybasalt"),
IF($S584=$K$2,IF(Data!$C584&gt;=Data!$D584+2,"Mugearite","Shoshonite"),
IF($S584=$L$2,(IF(Data!$C584&gt;=Data!$D584+2,"Benmoreite","Latite")),""))))</f>
        <v>Latite</v>
      </c>
    </row>
    <row r="585" spans="1:20" x14ac:dyDescent="0.2">
      <c r="A585" s="16" t="str">
        <f>Data!$A585</f>
        <v>SAT-TC19-3*</v>
      </c>
      <c r="B585" s="27">
        <f>Data!$B585</f>
        <v>59.3</v>
      </c>
      <c r="C585" s="28">
        <f>Data!$C585+Data!$D585</f>
        <v>15.64</v>
      </c>
      <c r="D585" s="1" t="str">
        <f>IF(AND(AND($B585&gt;=Params!$A$33,$B585&lt;Params!$C$33),AND($C585&gt;=Params!$A$32,$C585&lt;Params!$A$26)),$D$2,"")</f>
        <v/>
      </c>
      <c r="E585" s="1" t="str">
        <f>IF(AND(AND($B585&gt;=Params!$C$33,$B585&lt;Params!$F$33),AND($C585&gt;=Params!$C$32,$C585&lt;Params!$C$22)),$E$2,"")</f>
        <v/>
      </c>
      <c r="F585" s="4" t="str">
        <f>IF(AND($B585&gt;=Params!$F$33,$B585&lt;Params!$J$33,$C585&lt;Params!$F$22+((Params!$J$20-Params!$F$22)/(Params!$J$33-Params!$F$33))*($B585-Params!$F$33)),$F$2,"")</f>
        <v/>
      </c>
      <c r="G585" s="4" t="str">
        <f>IF(AND($B585&gt;=Params!$J$33,$B585&lt;Params!$N$33,$C585&lt;Params!$J$20+((Params!$N$18-Params!$J$20)/(Params!$N$33-Params!$J$33))*($B585-Params!$J$33)),$G$2,"")</f>
        <v/>
      </c>
      <c r="H585" s="4" t="str">
        <f>IF(AND($B585&gt;=Params!$N$33,$C585&lt;Params!$N$18+((Params!$Q$16-Params!$N$18)/(Params!$Q$33-Params!$N$33))*($B585-Params!$N$33),C$3&lt;Params!$Q$16+((Params!$S$32-Params!$Q$16)/(Params!$S$33-Params!$Q$33))*($B585-Params!$Q$33)),$H$2,"")</f>
        <v/>
      </c>
      <c r="I585" s="12" t="str">
        <f>IF(AND($B585&gt;=Params!$Q$33,$C585&gt;=Params!$Q$16+((Params!$S$32-Params!$Q$16)/(Params!$S$33-Params!$Q$33))*($B585-Params!$Q$33)),$I$2,"")</f>
        <v/>
      </c>
      <c r="J585" s="1" t="str">
        <f>IF(AND($C585&gt;=Params!$C$22,$C585&lt;Params!$C$22+((Params!$E$17-Params!$C$22)/(Params!$E$33-Params!$C$33))*($B585-Params!$C$33),$C585&lt;Params!$E$17+((Params!$F$22-Params!$E$17)/(Params!$F$33-Params!$E$33))*($B585-Params!$E$33)),$J$2,"")</f>
        <v/>
      </c>
      <c r="K585" s="1" t="str">
        <f>IF(AND($C585&gt;=Params!$E$17+((Params!$F$22-Params!$E$17)/(Params!$F$33-Params!$E$33))*($B585-Params!$E$33),$C585&gt;=Params!$F$22+((Params!$J$20-Params!$F$22)/(Params!$J$33-Params!$F$33))*($B585-Params!$F$33),$C585&lt;Params!$E$17+((Params!$H$13-Params!$E$17)/(Params!$H$33-Params!$E$33))*($B585-Params!$E$33),$C585&lt;Params!$H$13+((Params!$J$20-Params!$H$13)/(Params!$J$33-Params!$H$33))*($B585-Params!$H$33)),$K$2,"")</f>
        <v/>
      </c>
      <c r="L585" s="1" t="str">
        <f>IF(AND($C585&gt;=Params!$H$13+((Params!$J$20-Params!$H$13)/(Params!$J$33-Params!$H$33))*($B585-Params!$H$33),$C585&gt;=Params!$J$20+((Params!$N$18-Params!$J$20)/(Params!$N$33-Params!$J$33))*($B585-Params!$J$33),$C585&lt;Params!$H$13+((Params!$K$9-Params!$H$13)/(Params!$K$33-Params!$H$33))*($B585-Params!$H$33),$C585&lt;Params!$K$9+((Params!$N$18-Params!$K$9)/(Params!$N$33-Params!$K$33))*($B585-Params!$K$33)),$L$2,"")</f>
        <v/>
      </c>
      <c r="M585" s="2" t="str">
        <f>IF(AND($C585&gt;=Params!$K$9+((Params!$N$18-Params!$K$9)/(Params!$N$33-Params!$K$33))*($B585-Params!$K$33),$C585&gt;=Params!$N$18+((Params!$Q$16-Params!$N$18)/(Params!$Q$33-Params!$N615))*($B585-Params!$Q$33),$C585&lt;Params!$K$9+((Params!$L$5-Params!$K$9)/(Params!$L$33-Params!$K$33))*($B585-Params!$K$33),$C585&lt;Params!$L$5+((Params!$Q$4-Params!$L$5)/(Params!$Q$33-Params!$L$33))*($B585-Params!$L$33),$B585&lt;Params!$Q$33),$M$2,"")</f>
        <v/>
      </c>
      <c r="N585" s="3" t="str">
        <f>IF(OR(AND($C585&gt;=Params!$A$26,$B585&gt;=Params!$A$33,$B585&lt;Params!$C$33,$C585&lt;Params!$A$18+((Params!$C$13-Params!$A$18)/(Params!$C$33-Params!$A$33))*($B585-Params!$A$33)),AND($B585&gt;=Params!$C$33,$C585&gt;Params!$C$22+((Params!$E$17-Params!$C$22)/(Params!$E$33-Params!$C$33))*($B585-Params!$C$33),$C585&lt;Params!$C$13+((Params!$E$17-Params!$C$13)/(Params!$E$33-Params!$C$33))*($B585-Params!$C$33))),$N$2,"")</f>
        <v/>
      </c>
      <c r="O585" s="1" t="str">
        <f>IF(AND($C585&gt;=Params!$C$13+((Params!$E$17-Params!$C$13)/(Params!$E$33-Params!$C$33))*($B585-Params!$C$33),$C585&gt;=Params!$E$17+((Params!$H$13-Params!$E$17)/(Params!$H$33-Params!$E$33))*($B585-Params!$E$33),$C585&lt;Params!$C$13+((Params!$D$9-Params!$C$13)/(Params!$D$33-Params!$C$33))*($B585-Params!$C$33),$C585&lt;Params!$D$9+((Params!$H$13-Params!$D$9)/(Params!$H$33-Params!$D$33))*($B585-Params!$D$33)),$O$2,"")</f>
        <v/>
      </c>
      <c r="P585" s="1" t="str">
        <f>IF(AND($C585&gt;=Params!$D$9+((Params!$H$13-Params!$D$9)/(Params!$H$33-Params!$D$33))*($B585-Params!$D$33),$C585&gt;=Params!$H$13+((Params!$K$9-Params!$H$13)/(Params!$K$33-Params!$H$33))*($B585-Params!$H$33),$C585&lt;Params!$D$9+((Params!$G$4-Params!$D$9)/(Params!$G$33-Params!$D$33))*($B585-Params!$D$33),$C585&lt;Params!$G$4+((Params!$K$9-Params!$G$4)/(Params!$K$33-Params!$G$33))*($B585-Params!$G$33)),$P$2,"")</f>
        <v/>
      </c>
      <c r="Q585" s="1" t="str">
        <f>IF(AND($C585&gt;=Params!$G$4+((Params!$K$9-Params!$G$4)/(Params!$K$33-Params!$G$33))*($B585-Params!$G$33),$C585&gt;Params!$K$9+((Params!$L$5-Params!$K$9)/(Params!$L$33-Params!$K$33))*($B585-Params!$K$33),$C585&lt;Params!$G$4+((Params!$L$5-Params!$G$4)/(Params!$L$33-Params!$G$33))*($B585-Params!$G$33)),$Q$2,"")</f>
        <v/>
      </c>
      <c r="R585" s="2" t="str">
        <f>IF(AND(OR($B585&lt;Params!$A$33,AND($B585&gt;=Params!$A$33,$B585&lt;Params!$C$33,$C585&gt;=Params!$A$18+((Params!$C$13-Params!$A$18)/(Params!$C$33-Params!$A$33))*($B585-Params!$A$33)),AND($B585&gt;=Params!$C$33,$B585&lt;Params!$D$33,$C585&gt;=Params!$C$13+((Params!$D$9-Params!$C$13)/(Params!$D$33-Params!$C$33))*($B585-Params!$C$33)),AND($B585&gt;=Params!$D$33,$C585&gt;=Params!$D$9+((Params!$G$4-Params!$D$9)/(Params!$G$33-Params!$D$33))*($B585-Params!$D$33))),$C585&lt;Params!$G$4,$B585&gt;0,$C585&gt;0),$R$2,"")</f>
        <v/>
      </c>
      <c r="S585" s="18" t="str">
        <f t="shared" si="9"/>
        <v/>
      </c>
      <c r="T585" s="14" t="str">
        <f>IF(AND($S585&lt;&gt;$J$2,$S585&lt;&gt;$K$2,$S585&lt;&gt;$L$2),"",
IF($S585=$J$2,IF(Data!$C585&gt;=Data!$D585+2,"Hawaiite","Potassic Trachybasalt"),
IF($S585=$K$2,IF(Data!$C585&gt;=Data!$D585+2,"Mugearite","Shoshonite"),
IF($S585=$L$2,(IF(Data!$C585&gt;=Data!$D585+2,"Benmoreite","Latite")),""))))</f>
        <v/>
      </c>
    </row>
    <row r="586" spans="1:20" x14ac:dyDescent="0.2">
      <c r="A586" s="16" t="str">
        <f>Data!$A586</f>
        <v>SAT-TC19-7†</v>
      </c>
      <c r="B586" s="27">
        <f>Data!$B586</f>
        <v>59.3</v>
      </c>
      <c r="C586" s="28">
        <f>Data!$C586+Data!$D586</f>
        <v>15.64</v>
      </c>
      <c r="D586" s="1" t="str">
        <f>IF(AND(AND($B586&gt;=Params!$A$33,$B586&lt;Params!$C$33),AND($C586&gt;=Params!$A$32,$C586&lt;Params!$A$26)),$D$2,"")</f>
        <v/>
      </c>
      <c r="E586" s="1" t="str">
        <f>IF(AND(AND($B586&gt;=Params!$C$33,$B586&lt;Params!$F$33),AND($C586&gt;=Params!$C$32,$C586&lt;Params!$C$22)),$E$2,"")</f>
        <v/>
      </c>
      <c r="F586" s="4" t="str">
        <f>IF(AND($B586&gt;=Params!$F$33,$B586&lt;Params!$J$33,$C586&lt;Params!$F$22+((Params!$J$20-Params!$F$22)/(Params!$J$33-Params!$F$33))*($B586-Params!$F$33)),$F$2,"")</f>
        <v/>
      </c>
      <c r="G586" s="4" t="str">
        <f>IF(AND($B586&gt;=Params!$J$33,$B586&lt;Params!$N$33,$C586&lt;Params!$J$20+((Params!$N$18-Params!$J$20)/(Params!$N$33-Params!$J$33))*($B586-Params!$J$33)),$G$2,"")</f>
        <v/>
      </c>
      <c r="H586" s="4" t="str">
        <f>IF(AND($B586&gt;=Params!$N$33,$C586&lt;Params!$N$18+((Params!$Q$16-Params!$N$18)/(Params!$Q$33-Params!$N$33))*($B586-Params!$N$33),C$3&lt;Params!$Q$16+((Params!$S$32-Params!$Q$16)/(Params!$S$33-Params!$Q$33))*($B586-Params!$Q$33)),$H$2,"")</f>
        <v/>
      </c>
      <c r="I586" s="12" t="str">
        <f>IF(AND($B586&gt;=Params!$Q$33,$C586&gt;=Params!$Q$16+((Params!$S$32-Params!$Q$16)/(Params!$S$33-Params!$Q$33))*($B586-Params!$Q$33)),$I$2,"")</f>
        <v/>
      </c>
      <c r="J586" s="1" t="str">
        <f>IF(AND($C586&gt;=Params!$C$22,$C586&lt;Params!$C$22+((Params!$E$17-Params!$C$22)/(Params!$E$33-Params!$C$33))*($B586-Params!$C$33),$C586&lt;Params!$E$17+((Params!$F$22-Params!$E$17)/(Params!$F$33-Params!$E$33))*($B586-Params!$E$33)),$J$2,"")</f>
        <v/>
      </c>
      <c r="K586" s="1" t="str">
        <f>IF(AND($C586&gt;=Params!$E$17+((Params!$F$22-Params!$E$17)/(Params!$F$33-Params!$E$33))*($B586-Params!$E$33),$C586&gt;=Params!$F$22+((Params!$J$20-Params!$F$22)/(Params!$J$33-Params!$F$33))*($B586-Params!$F$33),$C586&lt;Params!$E$17+((Params!$H$13-Params!$E$17)/(Params!$H$33-Params!$E$33))*($B586-Params!$E$33),$C586&lt;Params!$H$13+((Params!$J$20-Params!$H$13)/(Params!$J$33-Params!$H$33))*($B586-Params!$H$33)),$K$2,"")</f>
        <v/>
      </c>
      <c r="L586" s="1" t="str">
        <f>IF(AND($C586&gt;=Params!$H$13+((Params!$J$20-Params!$H$13)/(Params!$J$33-Params!$H$33))*($B586-Params!$H$33),$C586&gt;=Params!$J$20+((Params!$N$18-Params!$J$20)/(Params!$N$33-Params!$J$33))*($B586-Params!$J$33),$C586&lt;Params!$H$13+((Params!$K$9-Params!$H$13)/(Params!$K$33-Params!$H$33))*($B586-Params!$H$33),$C586&lt;Params!$K$9+((Params!$N$18-Params!$K$9)/(Params!$N$33-Params!$K$33))*($B586-Params!$K$33)),$L$2,"")</f>
        <v/>
      </c>
      <c r="M586" s="2" t="str">
        <f>IF(AND($C586&gt;=Params!$K$9+((Params!$N$18-Params!$K$9)/(Params!$N$33-Params!$K$33))*($B586-Params!$K$33),$C586&gt;=Params!$N$18+((Params!$Q$16-Params!$N$18)/(Params!$Q$33-Params!$N616))*($B586-Params!$Q$33),$C586&lt;Params!$K$9+((Params!$L$5-Params!$K$9)/(Params!$L$33-Params!$K$33))*($B586-Params!$K$33),$C586&lt;Params!$L$5+((Params!$Q$4-Params!$L$5)/(Params!$Q$33-Params!$L$33))*($B586-Params!$L$33),$B586&lt;Params!$Q$33),$M$2,"")</f>
        <v/>
      </c>
      <c r="N586" s="3" t="str">
        <f>IF(OR(AND($C586&gt;=Params!$A$26,$B586&gt;=Params!$A$33,$B586&lt;Params!$C$33,$C586&lt;Params!$A$18+((Params!$C$13-Params!$A$18)/(Params!$C$33-Params!$A$33))*($B586-Params!$A$33)),AND($B586&gt;=Params!$C$33,$C586&gt;Params!$C$22+((Params!$E$17-Params!$C$22)/(Params!$E$33-Params!$C$33))*($B586-Params!$C$33),$C586&lt;Params!$C$13+((Params!$E$17-Params!$C$13)/(Params!$E$33-Params!$C$33))*($B586-Params!$C$33))),$N$2,"")</f>
        <v/>
      </c>
      <c r="O586" s="1" t="str">
        <f>IF(AND($C586&gt;=Params!$C$13+((Params!$E$17-Params!$C$13)/(Params!$E$33-Params!$C$33))*($B586-Params!$C$33),$C586&gt;=Params!$E$17+((Params!$H$13-Params!$E$17)/(Params!$H$33-Params!$E$33))*($B586-Params!$E$33),$C586&lt;Params!$C$13+((Params!$D$9-Params!$C$13)/(Params!$D$33-Params!$C$33))*($B586-Params!$C$33),$C586&lt;Params!$D$9+((Params!$H$13-Params!$D$9)/(Params!$H$33-Params!$D$33))*($B586-Params!$D$33)),$O$2,"")</f>
        <v/>
      </c>
      <c r="P586" s="1" t="str">
        <f>IF(AND($C586&gt;=Params!$D$9+((Params!$H$13-Params!$D$9)/(Params!$H$33-Params!$D$33))*($B586-Params!$D$33),$C586&gt;=Params!$H$13+((Params!$K$9-Params!$H$13)/(Params!$K$33-Params!$H$33))*($B586-Params!$H$33),$C586&lt;Params!$D$9+((Params!$G$4-Params!$D$9)/(Params!$G$33-Params!$D$33))*($B586-Params!$D$33),$C586&lt;Params!$G$4+((Params!$K$9-Params!$G$4)/(Params!$K$33-Params!$G$33))*($B586-Params!$G$33)),$P$2,"")</f>
        <v/>
      </c>
      <c r="Q586" s="1" t="str">
        <f>IF(AND($C586&gt;=Params!$G$4+((Params!$K$9-Params!$G$4)/(Params!$K$33-Params!$G$33))*($B586-Params!$G$33),$C586&gt;Params!$K$9+((Params!$L$5-Params!$K$9)/(Params!$L$33-Params!$K$33))*($B586-Params!$K$33),$C586&lt;Params!$G$4+((Params!$L$5-Params!$G$4)/(Params!$L$33-Params!$G$33))*($B586-Params!$G$33)),$Q$2,"")</f>
        <v/>
      </c>
      <c r="R586" s="2" t="str">
        <f>IF(AND(OR($B586&lt;Params!$A$33,AND($B586&gt;=Params!$A$33,$B586&lt;Params!$C$33,$C586&gt;=Params!$A$18+((Params!$C$13-Params!$A$18)/(Params!$C$33-Params!$A$33))*($B586-Params!$A$33)),AND($B586&gt;=Params!$C$33,$B586&lt;Params!$D$33,$C586&gt;=Params!$C$13+((Params!$D$9-Params!$C$13)/(Params!$D$33-Params!$C$33))*($B586-Params!$C$33)),AND($B586&gt;=Params!$D$33,$C586&gt;=Params!$D$9+((Params!$G$4-Params!$D$9)/(Params!$G$33-Params!$D$33))*($B586-Params!$D$33))),$C586&lt;Params!$G$4,$B586&gt;0,$C586&gt;0),$R$2,"")</f>
        <v/>
      </c>
      <c r="S586" s="18" t="str">
        <f t="shared" si="9"/>
        <v/>
      </c>
      <c r="T586" s="14" t="str">
        <f>IF(AND($S586&lt;&gt;$J$2,$S586&lt;&gt;$K$2,$S586&lt;&gt;$L$2),"",
IF($S586=$J$2,IF(Data!$C586&gt;=Data!$D586+2,"Hawaiite","Potassic Trachybasalt"),
IF($S586=$K$2,IF(Data!$C586&gt;=Data!$D586+2,"Mugearite","Shoshonite"),
IF($S586=$L$2,(IF(Data!$C586&gt;=Data!$D586+2,"Benmoreite","Latite")),""))))</f>
        <v/>
      </c>
    </row>
    <row r="587" spans="1:20" x14ac:dyDescent="0.2">
      <c r="A587" s="16" t="str">
        <f>Data!$A587</f>
        <v>SAT-TC19-8†</v>
      </c>
      <c r="B587" s="27">
        <f>Data!$B587</f>
        <v>59.3</v>
      </c>
      <c r="C587" s="28">
        <f>Data!$C587+Data!$D587</f>
        <v>15.64</v>
      </c>
      <c r="D587" s="1" t="str">
        <f>IF(AND(AND($B587&gt;=Params!$A$33,$B587&lt;Params!$C$33),AND($C587&gt;=Params!$A$32,$C587&lt;Params!$A$26)),$D$2,"")</f>
        <v/>
      </c>
      <c r="E587" s="1" t="str">
        <f>IF(AND(AND($B587&gt;=Params!$C$33,$B587&lt;Params!$F$33),AND($C587&gt;=Params!$C$32,$C587&lt;Params!$C$22)),$E$2,"")</f>
        <v/>
      </c>
      <c r="F587" s="4" t="str">
        <f>IF(AND($B587&gt;=Params!$F$33,$B587&lt;Params!$J$33,$C587&lt;Params!$F$22+((Params!$J$20-Params!$F$22)/(Params!$J$33-Params!$F$33))*($B587-Params!$F$33)),$F$2,"")</f>
        <v/>
      </c>
      <c r="G587" s="4" t="str">
        <f>IF(AND($B587&gt;=Params!$J$33,$B587&lt;Params!$N$33,$C587&lt;Params!$J$20+((Params!$N$18-Params!$J$20)/(Params!$N$33-Params!$J$33))*($B587-Params!$J$33)),$G$2,"")</f>
        <v/>
      </c>
      <c r="H587" s="4" t="str">
        <f>IF(AND($B587&gt;=Params!$N$33,$C587&lt;Params!$N$18+((Params!$Q$16-Params!$N$18)/(Params!$Q$33-Params!$N$33))*($B587-Params!$N$33),C$3&lt;Params!$Q$16+((Params!$S$32-Params!$Q$16)/(Params!$S$33-Params!$Q$33))*($B587-Params!$Q$33)),$H$2,"")</f>
        <v/>
      </c>
      <c r="I587" s="12" t="str">
        <f>IF(AND($B587&gt;=Params!$Q$33,$C587&gt;=Params!$Q$16+((Params!$S$32-Params!$Q$16)/(Params!$S$33-Params!$Q$33))*($B587-Params!$Q$33)),$I$2,"")</f>
        <v/>
      </c>
      <c r="J587" s="1" t="str">
        <f>IF(AND($C587&gt;=Params!$C$22,$C587&lt;Params!$C$22+((Params!$E$17-Params!$C$22)/(Params!$E$33-Params!$C$33))*($B587-Params!$C$33),$C587&lt;Params!$E$17+((Params!$F$22-Params!$E$17)/(Params!$F$33-Params!$E$33))*($B587-Params!$E$33)),$J$2,"")</f>
        <v/>
      </c>
      <c r="K587" s="1" t="str">
        <f>IF(AND($C587&gt;=Params!$E$17+((Params!$F$22-Params!$E$17)/(Params!$F$33-Params!$E$33))*($B587-Params!$E$33),$C587&gt;=Params!$F$22+((Params!$J$20-Params!$F$22)/(Params!$J$33-Params!$F$33))*($B587-Params!$F$33),$C587&lt;Params!$E$17+((Params!$H$13-Params!$E$17)/(Params!$H$33-Params!$E$33))*($B587-Params!$E$33),$C587&lt;Params!$H$13+((Params!$J$20-Params!$H$13)/(Params!$J$33-Params!$H$33))*($B587-Params!$H$33)),$K$2,"")</f>
        <v/>
      </c>
      <c r="L587" s="1" t="str">
        <f>IF(AND($C587&gt;=Params!$H$13+((Params!$J$20-Params!$H$13)/(Params!$J$33-Params!$H$33))*($B587-Params!$H$33),$C587&gt;=Params!$J$20+((Params!$N$18-Params!$J$20)/(Params!$N$33-Params!$J$33))*($B587-Params!$J$33),$C587&lt;Params!$H$13+((Params!$K$9-Params!$H$13)/(Params!$K$33-Params!$H$33))*($B587-Params!$H$33),$C587&lt;Params!$K$9+((Params!$N$18-Params!$K$9)/(Params!$N$33-Params!$K$33))*($B587-Params!$K$33)),$L$2,"")</f>
        <v/>
      </c>
      <c r="M587" s="2" t="str">
        <f>IF(AND($C587&gt;=Params!$K$9+((Params!$N$18-Params!$K$9)/(Params!$N$33-Params!$K$33))*($B587-Params!$K$33),$C587&gt;=Params!$N$18+((Params!$Q$16-Params!$N$18)/(Params!$Q$33-Params!$N617))*($B587-Params!$Q$33),$C587&lt;Params!$K$9+((Params!$L$5-Params!$K$9)/(Params!$L$33-Params!$K$33))*($B587-Params!$K$33),$C587&lt;Params!$L$5+((Params!$Q$4-Params!$L$5)/(Params!$Q$33-Params!$L$33))*($B587-Params!$L$33),$B587&lt;Params!$Q$33),$M$2,"")</f>
        <v/>
      </c>
      <c r="N587" s="3" t="str">
        <f>IF(OR(AND($C587&gt;=Params!$A$26,$B587&gt;=Params!$A$33,$B587&lt;Params!$C$33,$C587&lt;Params!$A$18+((Params!$C$13-Params!$A$18)/(Params!$C$33-Params!$A$33))*($B587-Params!$A$33)),AND($B587&gt;=Params!$C$33,$C587&gt;Params!$C$22+((Params!$E$17-Params!$C$22)/(Params!$E$33-Params!$C$33))*($B587-Params!$C$33),$C587&lt;Params!$C$13+((Params!$E$17-Params!$C$13)/(Params!$E$33-Params!$C$33))*($B587-Params!$C$33))),$N$2,"")</f>
        <v/>
      </c>
      <c r="O587" s="1" t="str">
        <f>IF(AND($C587&gt;=Params!$C$13+((Params!$E$17-Params!$C$13)/(Params!$E$33-Params!$C$33))*($B587-Params!$C$33),$C587&gt;=Params!$E$17+((Params!$H$13-Params!$E$17)/(Params!$H$33-Params!$E$33))*($B587-Params!$E$33),$C587&lt;Params!$C$13+((Params!$D$9-Params!$C$13)/(Params!$D$33-Params!$C$33))*($B587-Params!$C$33),$C587&lt;Params!$D$9+((Params!$H$13-Params!$D$9)/(Params!$H$33-Params!$D$33))*($B587-Params!$D$33)),$O$2,"")</f>
        <v/>
      </c>
      <c r="P587" s="1" t="str">
        <f>IF(AND($C587&gt;=Params!$D$9+((Params!$H$13-Params!$D$9)/(Params!$H$33-Params!$D$33))*($B587-Params!$D$33),$C587&gt;=Params!$H$13+((Params!$K$9-Params!$H$13)/(Params!$K$33-Params!$H$33))*($B587-Params!$H$33),$C587&lt;Params!$D$9+((Params!$G$4-Params!$D$9)/(Params!$G$33-Params!$D$33))*($B587-Params!$D$33),$C587&lt;Params!$G$4+((Params!$K$9-Params!$G$4)/(Params!$K$33-Params!$G$33))*($B587-Params!$G$33)),$P$2,"")</f>
        <v/>
      </c>
      <c r="Q587" s="1" t="str">
        <f>IF(AND($C587&gt;=Params!$G$4+((Params!$K$9-Params!$G$4)/(Params!$K$33-Params!$G$33))*($B587-Params!$G$33),$C587&gt;Params!$K$9+((Params!$L$5-Params!$K$9)/(Params!$L$33-Params!$K$33))*($B587-Params!$K$33),$C587&lt;Params!$G$4+((Params!$L$5-Params!$G$4)/(Params!$L$33-Params!$G$33))*($B587-Params!$G$33)),$Q$2,"")</f>
        <v/>
      </c>
      <c r="R587" s="2" t="str">
        <f>IF(AND(OR($B587&lt;Params!$A$33,AND($B587&gt;=Params!$A$33,$B587&lt;Params!$C$33,$C587&gt;=Params!$A$18+((Params!$C$13-Params!$A$18)/(Params!$C$33-Params!$A$33))*($B587-Params!$A$33)),AND($B587&gt;=Params!$C$33,$B587&lt;Params!$D$33,$C587&gt;=Params!$C$13+((Params!$D$9-Params!$C$13)/(Params!$D$33-Params!$C$33))*($B587-Params!$C$33)),AND($B587&gt;=Params!$D$33,$C587&gt;=Params!$D$9+((Params!$G$4-Params!$D$9)/(Params!$G$33-Params!$D$33))*($B587-Params!$D$33))),$C587&lt;Params!$G$4,$B587&gt;0,$C587&gt;0),$R$2,"")</f>
        <v/>
      </c>
      <c r="S587" s="18" t="str">
        <f t="shared" si="9"/>
        <v/>
      </c>
      <c r="T587" s="14" t="str">
        <f>IF(AND($S587&lt;&gt;$J$2,$S587&lt;&gt;$K$2,$S587&lt;&gt;$L$2),"",
IF($S587=$J$2,IF(Data!$C587&gt;=Data!$D587+2,"Hawaiite","Potassic Trachybasalt"),
IF($S587=$K$2,IF(Data!$C587&gt;=Data!$D587+2,"Mugearite","Shoshonite"),
IF($S587=$L$2,(IF(Data!$C587&gt;=Data!$D587+2,"Benmoreite","Latite")),""))))</f>
        <v/>
      </c>
    </row>
    <row r="588" spans="1:20" x14ac:dyDescent="0.2">
      <c r="A588" s="16" t="str">
        <f>Data!$A588</f>
        <v>R105‡</v>
      </c>
      <c r="B588" s="27">
        <f>Data!$B588</f>
        <v>59.3</v>
      </c>
      <c r="C588" s="28">
        <f>Data!$C588+Data!$D588</f>
        <v>15.64</v>
      </c>
      <c r="D588" s="1" t="str">
        <f>IF(AND(AND($B588&gt;=Params!$A$33,$B588&lt;Params!$C$33),AND($C588&gt;=Params!$A$32,$C588&lt;Params!$A$26)),$D$2,"")</f>
        <v/>
      </c>
      <c r="E588" s="1" t="str">
        <f>IF(AND(AND($B588&gt;=Params!$C$33,$B588&lt;Params!$F$33),AND($C588&gt;=Params!$C$32,$C588&lt;Params!$C$22)),$E$2,"")</f>
        <v/>
      </c>
      <c r="F588" s="4" t="str">
        <f>IF(AND($B588&gt;=Params!$F$33,$B588&lt;Params!$J$33,$C588&lt;Params!$F$22+((Params!$J$20-Params!$F$22)/(Params!$J$33-Params!$F$33))*($B588-Params!$F$33)),$F$2,"")</f>
        <v/>
      </c>
      <c r="G588" s="4" t="str">
        <f>IF(AND($B588&gt;=Params!$J$33,$B588&lt;Params!$N$33,$C588&lt;Params!$J$20+((Params!$N$18-Params!$J$20)/(Params!$N$33-Params!$J$33))*($B588-Params!$J$33)),$G$2,"")</f>
        <v/>
      </c>
      <c r="H588" s="4" t="str">
        <f>IF(AND($B588&gt;=Params!$N$33,$C588&lt;Params!$N$18+((Params!$Q$16-Params!$N$18)/(Params!$Q$33-Params!$N$33))*($B588-Params!$N$33),C$3&lt;Params!$Q$16+((Params!$S$32-Params!$Q$16)/(Params!$S$33-Params!$Q$33))*($B588-Params!$Q$33)),$H$2,"")</f>
        <v/>
      </c>
      <c r="I588" s="12" t="str">
        <f>IF(AND($B588&gt;=Params!$Q$33,$C588&gt;=Params!$Q$16+((Params!$S$32-Params!$Q$16)/(Params!$S$33-Params!$Q$33))*($B588-Params!$Q$33)),$I$2,"")</f>
        <v/>
      </c>
      <c r="J588" s="1" t="str">
        <f>IF(AND($C588&gt;=Params!$C$22,$C588&lt;Params!$C$22+((Params!$E$17-Params!$C$22)/(Params!$E$33-Params!$C$33))*($B588-Params!$C$33),$C588&lt;Params!$E$17+((Params!$F$22-Params!$E$17)/(Params!$F$33-Params!$E$33))*($B588-Params!$E$33)),$J$2,"")</f>
        <v/>
      </c>
      <c r="K588" s="1" t="str">
        <f>IF(AND($C588&gt;=Params!$E$17+((Params!$F$22-Params!$E$17)/(Params!$F$33-Params!$E$33))*($B588-Params!$E$33),$C588&gt;=Params!$F$22+((Params!$J$20-Params!$F$22)/(Params!$J$33-Params!$F$33))*($B588-Params!$F$33),$C588&lt;Params!$E$17+((Params!$H$13-Params!$E$17)/(Params!$H$33-Params!$E$33))*($B588-Params!$E$33),$C588&lt;Params!$H$13+((Params!$J$20-Params!$H$13)/(Params!$J$33-Params!$H$33))*($B588-Params!$H$33)),$K$2,"")</f>
        <v/>
      </c>
      <c r="L588" s="1" t="str">
        <f>IF(AND($C588&gt;=Params!$H$13+((Params!$J$20-Params!$H$13)/(Params!$J$33-Params!$H$33))*($B588-Params!$H$33),$C588&gt;=Params!$J$20+((Params!$N$18-Params!$J$20)/(Params!$N$33-Params!$J$33))*($B588-Params!$J$33),$C588&lt;Params!$H$13+((Params!$K$9-Params!$H$13)/(Params!$K$33-Params!$H$33))*($B588-Params!$H$33),$C588&lt;Params!$K$9+((Params!$N$18-Params!$K$9)/(Params!$N$33-Params!$K$33))*($B588-Params!$K$33)),$L$2,"")</f>
        <v/>
      </c>
      <c r="M588" s="2" t="str">
        <f>IF(AND($C588&gt;=Params!$K$9+((Params!$N$18-Params!$K$9)/(Params!$N$33-Params!$K$33))*($B588-Params!$K$33),$C588&gt;=Params!$N$18+((Params!$Q$16-Params!$N$18)/(Params!$Q$33-Params!$N618))*($B588-Params!$Q$33),$C588&lt;Params!$K$9+((Params!$L$5-Params!$K$9)/(Params!$L$33-Params!$K$33))*($B588-Params!$K$33),$C588&lt;Params!$L$5+((Params!$Q$4-Params!$L$5)/(Params!$Q$33-Params!$L$33))*($B588-Params!$L$33),$B588&lt;Params!$Q$33),$M$2,"")</f>
        <v/>
      </c>
      <c r="N588" s="3" t="str">
        <f>IF(OR(AND($C588&gt;=Params!$A$26,$B588&gt;=Params!$A$33,$B588&lt;Params!$C$33,$C588&lt;Params!$A$18+((Params!$C$13-Params!$A$18)/(Params!$C$33-Params!$A$33))*($B588-Params!$A$33)),AND($B588&gt;=Params!$C$33,$C588&gt;Params!$C$22+((Params!$E$17-Params!$C$22)/(Params!$E$33-Params!$C$33))*($B588-Params!$C$33),$C588&lt;Params!$C$13+((Params!$E$17-Params!$C$13)/(Params!$E$33-Params!$C$33))*($B588-Params!$C$33))),$N$2,"")</f>
        <v/>
      </c>
      <c r="O588" s="1" t="str">
        <f>IF(AND($C588&gt;=Params!$C$13+((Params!$E$17-Params!$C$13)/(Params!$E$33-Params!$C$33))*($B588-Params!$C$33),$C588&gt;=Params!$E$17+((Params!$H$13-Params!$E$17)/(Params!$H$33-Params!$E$33))*($B588-Params!$E$33),$C588&lt;Params!$C$13+((Params!$D$9-Params!$C$13)/(Params!$D$33-Params!$C$33))*($B588-Params!$C$33),$C588&lt;Params!$D$9+((Params!$H$13-Params!$D$9)/(Params!$H$33-Params!$D$33))*($B588-Params!$D$33)),$O$2,"")</f>
        <v/>
      </c>
      <c r="P588" s="1" t="str">
        <f>IF(AND($C588&gt;=Params!$D$9+((Params!$H$13-Params!$D$9)/(Params!$H$33-Params!$D$33))*($B588-Params!$D$33),$C588&gt;=Params!$H$13+((Params!$K$9-Params!$H$13)/(Params!$K$33-Params!$H$33))*($B588-Params!$H$33),$C588&lt;Params!$D$9+((Params!$G$4-Params!$D$9)/(Params!$G$33-Params!$D$33))*($B588-Params!$D$33),$C588&lt;Params!$G$4+((Params!$K$9-Params!$G$4)/(Params!$K$33-Params!$G$33))*($B588-Params!$G$33)),$P$2,"")</f>
        <v/>
      </c>
      <c r="Q588" s="1" t="str">
        <f>IF(AND($C588&gt;=Params!$G$4+((Params!$K$9-Params!$G$4)/(Params!$K$33-Params!$G$33))*($B588-Params!$G$33),$C588&gt;Params!$K$9+((Params!$L$5-Params!$K$9)/(Params!$L$33-Params!$K$33))*($B588-Params!$K$33),$C588&lt;Params!$G$4+((Params!$L$5-Params!$G$4)/(Params!$L$33-Params!$G$33))*($B588-Params!$G$33)),$Q$2,"")</f>
        <v/>
      </c>
      <c r="R588" s="2" t="str">
        <f>IF(AND(OR($B588&lt;Params!$A$33,AND($B588&gt;=Params!$A$33,$B588&lt;Params!$C$33,$C588&gt;=Params!$A$18+((Params!$C$13-Params!$A$18)/(Params!$C$33-Params!$A$33))*($B588-Params!$A$33)),AND($B588&gt;=Params!$C$33,$B588&lt;Params!$D$33,$C588&gt;=Params!$C$13+((Params!$D$9-Params!$C$13)/(Params!$D$33-Params!$C$33))*($B588-Params!$C$33)),AND($B588&gt;=Params!$D$33,$C588&gt;=Params!$D$9+((Params!$G$4-Params!$D$9)/(Params!$G$33-Params!$D$33))*($B588-Params!$D$33))),$C588&lt;Params!$G$4,$B588&gt;0,$C588&gt;0),$R$2,"")</f>
        <v/>
      </c>
      <c r="S588" s="18" t="str">
        <f t="shared" si="9"/>
        <v/>
      </c>
      <c r="T588" s="14" t="str">
        <f>IF(AND($S588&lt;&gt;$J$2,$S588&lt;&gt;$K$2,$S588&lt;&gt;$L$2),"",
IF($S588=$J$2,IF(Data!$C588&gt;=Data!$D588+2,"Hawaiite","Potassic Trachybasalt"),
IF($S588=$K$2,IF(Data!$C588&gt;=Data!$D588+2,"Mugearite","Shoshonite"),
IF($S588=$L$2,(IF(Data!$C588&gt;=Data!$D588+2,"Benmoreite","Latite")),""))))</f>
        <v/>
      </c>
    </row>
    <row r="589" spans="1:20" x14ac:dyDescent="0.2">
      <c r="A589" s="16" t="str">
        <f>Data!$A589</f>
        <v>R116‡</v>
      </c>
      <c r="B589" s="27">
        <f>Data!$B589</f>
        <v>59.3</v>
      </c>
      <c r="C589" s="28">
        <f>Data!$C589+Data!$D589</f>
        <v>15.64</v>
      </c>
      <c r="D589" s="1" t="str">
        <f>IF(AND(AND($B589&gt;=Params!$A$33,$B589&lt;Params!$C$33),AND($C589&gt;=Params!$A$32,$C589&lt;Params!$A$26)),$D$2,"")</f>
        <v/>
      </c>
      <c r="E589" s="1" t="str">
        <f>IF(AND(AND($B589&gt;=Params!$C$33,$B589&lt;Params!$F$33),AND($C589&gt;=Params!$C$32,$C589&lt;Params!$C$22)),$E$2,"")</f>
        <v/>
      </c>
      <c r="F589" s="4" t="str">
        <f>IF(AND($B589&gt;=Params!$F$33,$B589&lt;Params!$J$33,$C589&lt;Params!$F$22+((Params!$J$20-Params!$F$22)/(Params!$J$33-Params!$F$33))*($B589-Params!$F$33)),$F$2,"")</f>
        <v/>
      </c>
      <c r="G589" s="4" t="str">
        <f>IF(AND($B589&gt;=Params!$J$33,$B589&lt;Params!$N$33,$C589&lt;Params!$J$20+((Params!$N$18-Params!$J$20)/(Params!$N$33-Params!$J$33))*($B589-Params!$J$33)),$G$2,"")</f>
        <v/>
      </c>
      <c r="H589" s="4" t="str">
        <f>IF(AND($B589&gt;=Params!$N$33,$C589&lt;Params!$N$18+((Params!$Q$16-Params!$N$18)/(Params!$Q$33-Params!$N$33))*($B589-Params!$N$33),C$3&lt;Params!$Q$16+((Params!$S$32-Params!$Q$16)/(Params!$S$33-Params!$Q$33))*($B589-Params!$Q$33)),$H$2,"")</f>
        <v/>
      </c>
      <c r="I589" s="12" t="str">
        <f>IF(AND($B589&gt;=Params!$Q$33,$C589&gt;=Params!$Q$16+((Params!$S$32-Params!$Q$16)/(Params!$S$33-Params!$Q$33))*($B589-Params!$Q$33)),$I$2,"")</f>
        <v/>
      </c>
      <c r="J589" s="1" t="str">
        <f>IF(AND($C589&gt;=Params!$C$22,$C589&lt;Params!$C$22+((Params!$E$17-Params!$C$22)/(Params!$E$33-Params!$C$33))*($B589-Params!$C$33),$C589&lt;Params!$E$17+((Params!$F$22-Params!$E$17)/(Params!$F$33-Params!$E$33))*($B589-Params!$E$33)),$J$2,"")</f>
        <v/>
      </c>
      <c r="K589" s="1" t="str">
        <f>IF(AND($C589&gt;=Params!$E$17+((Params!$F$22-Params!$E$17)/(Params!$F$33-Params!$E$33))*($B589-Params!$E$33),$C589&gt;=Params!$F$22+((Params!$J$20-Params!$F$22)/(Params!$J$33-Params!$F$33))*($B589-Params!$F$33),$C589&lt;Params!$E$17+((Params!$H$13-Params!$E$17)/(Params!$H$33-Params!$E$33))*($B589-Params!$E$33),$C589&lt;Params!$H$13+((Params!$J$20-Params!$H$13)/(Params!$J$33-Params!$H$33))*($B589-Params!$H$33)),$K$2,"")</f>
        <v/>
      </c>
      <c r="L589" s="1" t="str">
        <f>IF(AND($C589&gt;=Params!$H$13+((Params!$J$20-Params!$H$13)/(Params!$J$33-Params!$H$33))*($B589-Params!$H$33),$C589&gt;=Params!$J$20+((Params!$N$18-Params!$J$20)/(Params!$N$33-Params!$J$33))*($B589-Params!$J$33),$C589&lt;Params!$H$13+((Params!$K$9-Params!$H$13)/(Params!$K$33-Params!$H$33))*($B589-Params!$H$33),$C589&lt;Params!$K$9+((Params!$N$18-Params!$K$9)/(Params!$N$33-Params!$K$33))*($B589-Params!$K$33)),$L$2,"")</f>
        <v/>
      </c>
      <c r="M589" s="2" t="str">
        <f>IF(AND($C589&gt;=Params!$K$9+((Params!$N$18-Params!$K$9)/(Params!$N$33-Params!$K$33))*($B589-Params!$K$33),$C589&gt;=Params!$N$18+((Params!$Q$16-Params!$N$18)/(Params!$Q$33-Params!$N619))*($B589-Params!$Q$33),$C589&lt;Params!$K$9+((Params!$L$5-Params!$K$9)/(Params!$L$33-Params!$K$33))*($B589-Params!$K$33),$C589&lt;Params!$L$5+((Params!$Q$4-Params!$L$5)/(Params!$Q$33-Params!$L$33))*($B589-Params!$L$33),$B589&lt;Params!$Q$33),$M$2,"")</f>
        <v/>
      </c>
      <c r="N589" s="3" t="str">
        <f>IF(OR(AND($C589&gt;=Params!$A$26,$B589&gt;=Params!$A$33,$B589&lt;Params!$C$33,$C589&lt;Params!$A$18+((Params!$C$13-Params!$A$18)/(Params!$C$33-Params!$A$33))*($B589-Params!$A$33)),AND($B589&gt;=Params!$C$33,$C589&gt;Params!$C$22+((Params!$E$17-Params!$C$22)/(Params!$E$33-Params!$C$33))*($B589-Params!$C$33),$C589&lt;Params!$C$13+((Params!$E$17-Params!$C$13)/(Params!$E$33-Params!$C$33))*($B589-Params!$C$33))),$N$2,"")</f>
        <v/>
      </c>
      <c r="O589" s="1" t="str">
        <f>IF(AND($C589&gt;=Params!$C$13+((Params!$E$17-Params!$C$13)/(Params!$E$33-Params!$C$33))*($B589-Params!$C$33),$C589&gt;=Params!$E$17+((Params!$H$13-Params!$E$17)/(Params!$H$33-Params!$E$33))*($B589-Params!$E$33),$C589&lt;Params!$C$13+((Params!$D$9-Params!$C$13)/(Params!$D$33-Params!$C$33))*($B589-Params!$C$33),$C589&lt;Params!$D$9+((Params!$H$13-Params!$D$9)/(Params!$H$33-Params!$D$33))*($B589-Params!$D$33)),$O$2,"")</f>
        <v/>
      </c>
      <c r="P589" s="1" t="str">
        <f>IF(AND($C589&gt;=Params!$D$9+((Params!$H$13-Params!$D$9)/(Params!$H$33-Params!$D$33))*($B589-Params!$D$33),$C589&gt;=Params!$H$13+((Params!$K$9-Params!$H$13)/(Params!$K$33-Params!$H$33))*($B589-Params!$H$33),$C589&lt;Params!$D$9+((Params!$G$4-Params!$D$9)/(Params!$G$33-Params!$D$33))*($B589-Params!$D$33),$C589&lt;Params!$G$4+((Params!$K$9-Params!$G$4)/(Params!$K$33-Params!$G$33))*($B589-Params!$G$33)),$P$2,"")</f>
        <v/>
      </c>
      <c r="Q589" s="1" t="str">
        <f>IF(AND($C589&gt;=Params!$G$4+((Params!$K$9-Params!$G$4)/(Params!$K$33-Params!$G$33))*($B589-Params!$G$33),$C589&gt;Params!$K$9+((Params!$L$5-Params!$K$9)/(Params!$L$33-Params!$K$33))*($B589-Params!$K$33),$C589&lt;Params!$G$4+((Params!$L$5-Params!$G$4)/(Params!$L$33-Params!$G$33))*($B589-Params!$G$33)),$Q$2,"")</f>
        <v/>
      </c>
      <c r="R589" s="2" t="str">
        <f>IF(AND(OR($B589&lt;Params!$A$33,AND($B589&gt;=Params!$A$33,$B589&lt;Params!$C$33,$C589&gt;=Params!$A$18+((Params!$C$13-Params!$A$18)/(Params!$C$33-Params!$A$33))*($B589-Params!$A$33)),AND($B589&gt;=Params!$C$33,$B589&lt;Params!$D$33,$C589&gt;=Params!$C$13+((Params!$D$9-Params!$C$13)/(Params!$D$33-Params!$C$33))*($B589-Params!$C$33)),AND($B589&gt;=Params!$D$33,$C589&gt;=Params!$D$9+((Params!$G$4-Params!$D$9)/(Params!$G$33-Params!$D$33))*($B589-Params!$D$33))),$C589&lt;Params!$G$4,$B589&gt;0,$C589&gt;0),$R$2,"")</f>
        <v/>
      </c>
      <c r="S589" s="18" t="str">
        <f t="shared" si="9"/>
        <v/>
      </c>
      <c r="T589" s="14" t="str">
        <f>IF(AND($S589&lt;&gt;$J$2,$S589&lt;&gt;$K$2,$S589&lt;&gt;$L$2),"",
IF($S589=$J$2,IF(Data!$C589&gt;=Data!$D589+2,"Hawaiite","Potassic Trachybasalt"),
IF($S589=$K$2,IF(Data!$C589&gt;=Data!$D589+2,"Mugearite","Shoshonite"),
IF($S589=$L$2,(IF(Data!$C589&gt;=Data!$D589+2,"Benmoreite","Latite")),""))))</f>
        <v/>
      </c>
    </row>
    <row r="590" spans="1:20" x14ac:dyDescent="0.2">
      <c r="A590" s="16" t="str">
        <f>Data!$A590</f>
        <v>MHA23</v>
      </c>
      <c r="B590" s="27">
        <f>Data!$B590</f>
        <v>60.068569123726931</v>
      </c>
      <c r="C590" s="28">
        <f>Data!$C590+Data!$D590</f>
        <v>5.8082081274578998</v>
      </c>
      <c r="D590" s="1" t="str">
        <f>IF(AND(AND($B590&gt;=Params!$A$33,$B590&lt;Params!$C$33),AND($C590&gt;=Params!$A$32,$C590&lt;Params!$A$26)),$D$2,"")</f>
        <v/>
      </c>
      <c r="E590" s="1" t="str">
        <f>IF(AND(AND($B590&gt;=Params!$C$33,$B590&lt;Params!$F$33),AND($C590&gt;=Params!$C$32,$C590&lt;Params!$C$22)),$E$2,"")</f>
        <v/>
      </c>
      <c r="F590" s="4" t="str">
        <f>IF(AND($B590&gt;=Params!$F$33,$B590&lt;Params!$J$33,$C590&lt;Params!$F$22+((Params!$J$20-Params!$F$22)/(Params!$J$33-Params!$F$33))*($B590-Params!$F$33)),$F$2,"")</f>
        <v/>
      </c>
      <c r="G590" s="4" t="str">
        <f>IF(AND($B590&gt;=Params!$J$33,$B590&lt;Params!$N$33,$C590&lt;Params!$J$20+((Params!$N$18-Params!$J$20)/(Params!$N$33-Params!$J$33))*($B590-Params!$J$33)),$G$2,"")</f>
        <v>Andesite</v>
      </c>
      <c r="H590" s="4" t="str">
        <f>IF(AND($B590&gt;=Params!$N$33,$C590&lt;Params!$N$18+((Params!$Q$16-Params!$N$18)/(Params!$Q$33-Params!$N$33))*($B590-Params!$N$33),C$3&lt;Params!$Q$16+((Params!$S$32-Params!$Q$16)/(Params!$S$33-Params!$Q$33))*($B590-Params!$Q$33)),$H$2,"")</f>
        <v/>
      </c>
      <c r="I590" s="12" t="str">
        <f>IF(AND($B590&gt;=Params!$Q$33,$C590&gt;=Params!$Q$16+((Params!$S$32-Params!$Q$16)/(Params!$S$33-Params!$Q$33))*($B590-Params!$Q$33)),$I$2,"")</f>
        <v/>
      </c>
      <c r="J590" s="1" t="str">
        <f>IF(AND($C590&gt;=Params!$C$22,$C590&lt;Params!$C$22+((Params!$E$17-Params!$C$22)/(Params!$E$33-Params!$C$33))*($B590-Params!$C$33),$C590&lt;Params!$E$17+((Params!$F$22-Params!$E$17)/(Params!$F$33-Params!$E$33))*($B590-Params!$E$33)),$J$2,"")</f>
        <v/>
      </c>
      <c r="K590" s="1" t="str">
        <f>IF(AND($C590&gt;=Params!$E$17+((Params!$F$22-Params!$E$17)/(Params!$F$33-Params!$E$33))*($B590-Params!$E$33),$C590&gt;=Params!$F$22+((Params!$J$20-Params!$F$22)/(Params!$J$33-Params!$F$33))*($B590-Params!$F$33),$C590&lt;Params!$E$17+((Params!$H$13-Params!$E$17)/(Params!$H$33-Params!$E$33))*($B590-Params!$E$33),$C590&lt;Params!$H$13+((Params!$J$20-Params!$H$13)/(Params!$J$33-Params!$H$33))*($B590-Params!$H$33)),$K$2,"")</f>
        <v/>
      </c>
      <c r="L590" s="1" t="str">
        <f>IF(AND($C590&gt;=Params!$H$13+((Params!$J$20-Params!$H$13)/(Params!$J$33-Params!$H$33))*($B590-Params!$H$33),$C590&gt;=Params!$J$20+((Params!$N$18-Params!$J$20)/(Params!$N$33-Params!$J$33))*($B590-Params!$J$33),$C590&lt;Params!$H$13+((Params!$K$9-Params!$H$13)/(Params!$K$33-Params!$H$33))*($B590-Params!$H$33),$C590&lt;Params!$K$9+((Params!$N$18-Params!$K$9)/(Params!$N$33-Params!$K$33))*($B590-Params!$K$33)),$L$2,"")</f>
        <v/>
      </c>
      <c r="M590" s="2" t="str">
        <f>IF(AND($C590&gt;=Params!$K$9+((Params!$N$18-Params!$K$9)/(Params!$N$33-Params!$K$33))*($B590-Params!$K$33),$C590&gt;=Params!$N$18+((Params!$Q$16-Params!$N$18)/(Params!$Q$33-Params!$N620))*($B590-Params!$Q$33),$C590&lt;Params!$K$9+((Params!$L$5-Params!$K$9)/(Params!$L$33-Params!$K$33))*($B590-Params!$K$33),$C590&lt;Params!$L$5+((Params!$Q$4-Params!$L$5)/(Params!$Q$33-Params!$L$33))*($B590-Params!$L$33),$B590&lt;Params!$Q$33),$M$2,"")</f>
        <v/>
      </c>
      <c r="N590" s="3" t="str">
        <f>IF(OR(AND($C590&gt;=Params!$A$26,$B590&gt;=Params!$A$33,$B590&lt;Params!$C$33,$C590&lt;Params!$A$18+((Params!$C$13-Params!$A$18)/(Params!$C$33-Params!$A$33))*($B590-Params!$A$33)),AND($B590&gt;=Params!$C$33,$C590&gt;Params!$C$22+((Params!$E$17-Params!$C$22)/(Params!$E$33-Params!$C$33))*($B590-Params!$C$33),$C590&lt;Params!$C$13+((Params!$E$17-Params!$C$13)/(Params!$E$33-Params!$C$33))*($B590-Params!$C$33))),$N$2,"")</f>
        <v/>
      </c>
      <c r="O590" s="1" t="str">
        <f>IF(AND($C590&gt;=Params!$C$13+((Params!$E$17-Params!$C$13)/(Params!$E$33-Params!$C$33))*($B590-Params!$C$33),$C590&gt;=Params!$E$17+((Params!$H$13-Params!$E$17)/(Params!$H$33-Params!$E$33))*($B590-Params!$E$33),$C590&lt;Params!$C$13+((Params!$D$9-Params!$C$13)/(Params!$D$33-Params!$C$33))*($B590-Params!$C$33),$C590&lt;Params!$D$9+((Params!$H$13-Params!$D$9)/(Params!$H$33-Params!$D$33))*($B590-Params!$D$33)),$O$2,"")</f>
        <v/>
      </c>
      <c r="P590" s="1" t="str">
        <f>IF(AND($C590&gt;=Params!$D$9+((Params!$H$13-Params!$D$9)/(Params!$H$33-Params!$D$33))*($B590-Params!$D$33),$C590&gt;=Params!$H$13+((Params!$K$9-Params!$H$13)/(Params!$K$33-Params!$H$33))*($B590-Params!$H$33),$C590&lt;Params!$D$9+((Params!$G$4-Params!$D$9)/(Params!$G$33-Params!$D$33))*($B590-Params!$D$33),$C590&lt;Params!$G$4+((Params!$K$9-Params!$G$4)/(Params!$K$33-Params!$G$33))*($B590-Params!$G$33)),$P$2,"")</f>
        <v/>
      </c>
      <c r="Q590" s="1" t="str">
        <f>IF(AND($C590&gt;=Params!$G$4+((Params!$K$9-Params!$G$4)/(Params!$K$33-Params!$G$33))*($B590-Params!$G$33),$C590&gt;Params!$K$9+((Params!$L$5-Params!$K$9)/(Params!$L$33-Params!$K$33))*($B590-Params!$K$33),$C590&lt;Params!$G$4+((Params!$L$5-Params!$G$4)/(Params!$L$33-Params!$G$33))*($B590-Params!$G$33)),$Q$2,"")</f>
        <v/>
      </c>
      <c r="R590" s="2" t="str">
        <f>IF(AND(OR($B590&lt;Params!$A$33,AND($B590&gt;=Params!$A$33,$B590&lt;Params!$C$33,$C590&gt;=Params!$A$18+((Params!$C$13-Params!$A$18)/(Params!$C$33-Params!$A$33))*($B590-Params!$A$33)),AND($B590&gt;=Params!$C$33,$B590&lt;Params!$D$33,$C590&gt;=Params!$C$13+((Params!$D$9-Params!$C$13)/(Params!$D$33-Params!$C$33))*($B590-Params!$C$33)),AND($B590&gt;=Params!$D$33,$C590&gt;=Params!$D$9+((Params!$G$4-Params!$D$9)/(Params!$G$33-Params!$D$33))*($B590-Params!$D$33))),$C590&lt;Params!$G$4,$B590&gt;0,$C590&gt;0),$R$2,"")</f>
        <v/>
      </c>
      <c r="S590" s="18" t="str">
        <f t="shared" si="9"/>
        <v>Andesite</v>
      </c>
      <c r="T590" s="14" t="str">
        <f>IF(AND($S590&lt;&gt;$J$2,$S590&lt;&gt;$K$2,$S590&lt;&gt;$L$2),"",
IF($S590=$J$2,IF(Data!$C590&gt;=Data!$D590+2,"Hawaiite","Potassic Trachybasalt"),
IF($S590=$K$2,IF(Data!$C590&gt;=Data!$D590+2,"Mugearite","Shoshonite"),
IF($S590=$L$2,(IF(Data!$C590&gt;=Data!$D590+2,"Benmoreite","Latite")),""))))</f>
        <v/>
      </c>
    </row>
    <row r="591" spans="1:20" x14ac:dyDescent="0.2">
      <c r="A591" s="16" t="str">
        <f>Data!$A591</f>
        <v>synthetic phonolitic glass  similar to the lower Laacher See tephra (LSP-II) corresponding to G140 from Harms et al., 2004</v>
      </c>
      <c r="B591" s="27">
        <f>Data!$B591</f>
        <v>60.135721931613936</v>
      </c>
      <c r="C591" s="28">
        <f>Data!$C591+Data!$D591</f>
        <v>14.248783147860163</v>
      </c>
      <c r="D591" s="1" t="str">
        <f>IF(AND(AND($B591&gt;=Params!$A$33,$B591&lt;Params!$C$33),AND($C591&gt;=Params!$A$32,$C591&lt;Params!$A$26)),$D$2,"")</f>
        <v/>
      </c>
      <c r="E591" s="1" t="str">
        <f>IF(AND(AND($B591&gt;=Params!$C$33,$B591&lt;Params!$F$33),AND($C591&gt;=Params!$C$32,$C591&lt;Params!$C$22)),$E$2,"")</f>
        <v/>
      </c>
      <c r="F591" s="4" t="str">
        <f>IF(AND($B591&gt;=Params!$F$33,$B591&lt;Params!$J$33,$C591&lt;Params!$F$22+((Params!$J$20-Params!$F$22)/(Params!$J$33-Params!$F$33))*($B591-Params!$F$33)),$F$2,"")</f>
        <v/>
      </c>
      <c r="G591" s="4" t="str">
        <f>IF(AND($B591&gt;=Params!$J$33,$B591&lt;Params!$N$33,$C591&lt;Params!$J$20+((Params!$N$18-Params!$J$20)/(Params!$N$33-Params!$J$33))*($B591-Params!$J$33)),$G$2,"")</f>
        <v/>
      </c>
      <c r="H591" s="4" t="str">
        <f>IF(AND($B591&gt;=Params!$N$33,$C591&lt;Params!$N$18+((Params!$Q$16-Params!$N$18)/(Params!$Q$33-Params!$N$33))*($B591-Params!$N$33),C$3&lt;Params!$Q$16+((Params!$S$32-Params!$Q$16)/(Params!$S$33-Params!$Q$33))*($B591-Params!$Q$33)),$H$2,"")</f>
        <v/>
      </c>
      <c r="I591" s="12" t="str">
        <f>IF(AND($B591&gt;=Params!$Q$33,$C591&gt;=Params!$Q$16+((Params!$S$32-Params!$Q$16)/(Params!$S$33-Params!$Q$33))*($B591-Params!$Q$33)),$I$2,"")</f>
        <v/>
      </c>
      <c r="J591" s="1" t="str">
        <f>IF(AND($C591&gt;=Params!$C$22,$C591&lt;Params!$C$22+((Params!$E$17-Params!$C$22)/(Params!$E$33-Params!$C$33))*($B591-Params!$C$33),$C591&lt;Params!$E$17+((Params!$F$22-Params!$E$17)/(Params!$F$33-Params!$E$33))*($B591-Params!$E$33)),$J$2,"")</f>
        <v/>
      </c>
      <c r="K591" s="1" t="str">
        <f>IF(AND($C591&gt;=Params!$E$17+((Params!$F$22-Params!$E$17)/(Params!$F$33-Params!$E$33))*($B591-Params!$E$33),$C591&gt;=Params!$F$22+((Params!$J$20-Params!$F$22)/(Params!$J$33-Params!$F$33))*($B591-Params!$F$33),$C591&lt;Params!$E$17+((Params!$H$13-Params!$E$17)/(Params!$H$33-Params!$E$33))*($B591-Params!$E$33),$C591&lt;Params!$H$13+((Params!$J$20-Params!$H$13)/(Params!$J$33-Params!$H$33))*($B591-Params!$H$33)),$K$2,"")</f>
        <v/>
      </c>
      <c r="L591" s="1" t="str">
        <f>IF(AND($C591&gt;=Params!$H$13+((Params!$J$20-Params!$H$13)/(Params!$J$33-Params!$H$33))*($B591-Params!$H$33),$C591&gt;=Params!$J$20+((Params!$N$18-Params!$J$20)/(Params!$N$33-Params!$J$33))*($B591-Params!$J$33),$C591&lt;Params!$H$13+((Params!$K$9-Params!$H$13)/(Params!$K$33-Params!$H$33))*($B591-Params!$H$33),$C591&lt;Params!$K$9+((Params!$N$18-Params!$K$9)/(Params!$N$33-Params!$K$33))*($B591-Params!$K$33)),$L$2,"")</f>
        <v/>
      </c>
      <c r="M591" s="2" t="str">
        <f>IF(AND($C591&gt;=Params!$K$9+((Params!$N$18-Params!$K$9)/(Params!$N$33-Params!$K$33))*($B591-Params!$K$33),$C591&gt;=Params!$N$18+((Params!$Q$16-Params!$N$18)/(Params!$Q$33-Params!$N621))*($B591-Params!$Q$33),$C591&lt;Params!$K$9+((Params!$L$5-Params!$K$9)/(Params!$L$33-Params!$K$33))*($B591-Params!$K$33),$C591&lt;Params!$L$5+((Params!$Q$4-Params!$L$5)/(Params!$Q$33-Params!$L$33))*($B591-Params!$L$33),$B591&lt;Params!$Q$33),$M$2,"")</f>
        <v/>
      </c>
      <c r="N591" s="3" t="str">
        <f>IF(OR(AND($C591&gt;=Params!$A$26,$B591&gt;=Params!$A$33,$B591&lt;Params!$C$33,$C591&lt;Params!$A$18+((Params!$C$13-Params!$A$18)/(Params!$C$33-Params!$A$33))*($B591-Params!$A$33)),AND($B591&gt;=Params!$C$33,$C591&gt;Params!$C$22+((Params!$E$17-Params!$C$22)/(Params!$E$33-Params!$C$33))*($B591-Params!$C$33),$C591&lt;Params!$C$13+((Params!$E$17-Params!$C$13)/(Params!$E$33-Params!$C$33))*($B591-Params!$C$33))),$N$2,"")</f>
        <v/>
      </c>
      <c r="O591" s="1" t="str">
        <f>IF(AND($C591&gt;=Params!$C$13+((Params!$E$17-Params!$C$13)/(Params!$E$33-Params!$C$33))*($B591-Params!$C$33),$C591&gt;=Params!$E$17+((Params!$H$13-Params!$E$17)/(Params!$H$33-Params!$E$33))*($B591-Params!$E$33),$C591&lt;Params!$C$13+((Params!$D$9-Params!$C$13)/(Params!$D$33-Params!$C$33))*($B591-Params!$C$33),$C591&lt;Params!$D$9+((Params!$H$13-Params!$D$9)/(Params!$H$33-Params!$D$33))*($B591-Params!$D$33)),$O$2,"")</f>
        <v/>
      </c>
      <c r="P591" s="1" t="str">
        <f>IF(AND($C591&gt;=Params!$D$9+((Params!$H$13-Params!$D$9)/(Params!$H$33-Params!$D$33))*($B591-Params!$D$33),$C591&gt;=Params!$H$13+((Params!$K$9-Params!$H$13)/(Params!$K$33-Params!$H$33))*($B591-Params!$H$33),$C591&lt;Params!$D$9+((Params!$G$4-Params!$D$9)/(Params!$G$33-Params!$D$33))*($B591-Params!$D$33),$C591&lt;Params!$G$4+((Params!$K$9-Params!$G$4)/(Params!$K$33-Params!$G$33))*($B591-Params!$G$33)),$P$2,"")</f>
        <v/>
      </c>
      <c r="Q591" s="1" t="str">
        <f>IF(AND($C591&gt;=Params!$G$4+((Params!$K$9-Params!$G$4)/(Params!$K$33-Params!$G$33))*($B591-Params!$G$33),$C591&gt;Params!$K$9+((Params!$L$5-Params!$K$9)/(Params!$L$33-Params!$K$33))*($B591-Params!$K$33),$C591&lt;Params!$G$4+((Params!$L$5-Params!$G$4)/(Params!$L$33-Params!$G$33))*($B591-Params!$G$33)),$Q$2,"")</f>
        <v/>
      </c>
      <c r="R591" s="2" t="str">
        <f>IF(AND(OR($B591&lt;Params!$A$33,AND($B591&gt;=Params!$A$33,$B591&lt;Params!$C$33,$C591&gt;=Params!$A$18+((Params!$C$13-Params!$A$18)/(Params!$C$33-Params!$A$33))*($B591-Params!$A$33)),AND($B591&gt;=Params!$C$33,$B591&lt;Params!$D$33,$C591&gt;=Params!$C$13+((Params!$D$9-Params!$C$13)/(Params!$D$33-Params!$C$33))*($B591-Params!$C$33)),AND($B591&gt;=Params!$D$33,$C591&gt;=Params!$D$9+((Params!$G$4-Params!$D$9)/(Params!$G$33-Params!$D$33))*($B591-Params!$D$33))),$C591&lt;Params!$G$4,$B591&gt;0,$C591&gt;0),$R$2,"")</f>
        <v/>
      </c>
      <c r="S591" s="18" t="str">
        <f t="shared" si="9"/>
        <v/>
      </c>
      <c r="T591" s="14" t="str">
        <f>IF(AND($S591&lt;&gt;$J$2,$S591&lt;&gt;$K$2,$S591&lt;&gt;$L$2),"",
IF($S591=$J$2,IF(Data!$C591&gt;=Data!$D591+2,"Hawaiite","Potassic Trachybasalt"),
IF($S591=$K$2,IF(Data!$C591&gt;=Data!$D591+2,"Mugearite","Shoshonite"),
IF($S591=$L$2,(IF(Data!$C591&gt;=Data!$D591+2,"Benmoreite","Latite")),""))))</f>
        <v/>
      </c>
    </row>
    <row r="592" spans="1:20" x14ac:dyDescent="0.2">
      <c r="A592" s="16" t="str">
        <f>Data!$A592</f>
        <v>synthetic phonolitic glass  similar to the lower Laacher See tephra (LSP-II) corresponding to G140 from Harms et al., 2004</v>
      </c>
      <c r="B592" s="27">
        <f>Data!$B592</f>
        <v>60.135721931613936</v>
      </c>
      <c r="C592" s="28">
        <f>Data!$C592+Data!$D592</f>
        <v>14.248783147860163</v>
      </c>
      <c r="D592" s="1" t="str">
        <f>IF(AND(AND($B592&gt;=Params!$A$33,$B592&lt;Params!$C$33),AND($C592&gt;=Params!$A$32,$C592&lt;Params!$A$26)),$D$2,"")</f>
        <v/>
      </c>
      <c r="E592" s="1" t="str">
        <f>IF(AND(AND($B592&gt;=Params!$C$33,$B592&lt;Params!$F$33),AND($C592&gt;=Params!$C$32,$C592&lt;Params!$C$22)),$E$2,"")</f>
        <v/>
      </c>
      <c r="F592" s="4" t="str">
        <f>IF(AND($B592&gt;=Params!$F$33,$B592&lt;Params!$J$33,$C592&lt;Params!$F$22+((Params!$J$20-Params!$F$22)/(Params!$J$33-Params!$F$33))*($B592-Params!$F$33)),$F$2,"")</f>
        <v/>
      </c>
      <c r="G592" s="4" t="str">
        <f>IF(AND($B592&gt;=Params!$J$33,$B592&lt;Params!$N$33,$C592&lt;Params!$J$20+((Params!$N$18-Params!$J$20)/(Params!$N$33-Params!$J$33))*($B592-Params!$J$33)),$G$2,"")</f>
        <v/>
      </c>
      <c r="H592" s="4" t="str">
        <f>IF(AND($B592&gt;=Params!$N$33,$C592&lt;Params!$N$18+((Params!$Q$16-Params!$N$18)/(Params!$Q$33-Params!$N$33))*($B592-Params!$N$33),C$3&lt;Params!$Q$16+((Params!$S$32-Params!$Q$16)/(Params!$S$33-Params!$Q$33))*($B592-Params!$Q$33)),$H$2,"")</f>
        <v/>
      </c>
      <c r="I592" s="12" t="str">
        <f>IF(AND($B592&gt;=Params!$Q$33,$C592&gt;=Params!$Q$16+((Params!$S$32-Params!$Q$16)/(Params!$S$33-Params!$Q$33))*($B592-Params!$Q$33)),$I$2,"")</f>
        <v/>
      </c>
      <c r="J592" s="1" t="str">
        <f>IF(AND($C592&gt;=Params!$C$22,$C592&lt;Params!$C$22+((Params!$E$17-Params!$C$22)/(Params!$E$33-Params!$C$33))*($B592-Params!$C$33),$C592&lt;Params!$E$17+((Params!$F$22-Params!$E$17)/(Params!$F$33-Params!$E$33))*($B592-Params!$E$33)),$J$2,"")</f>
        <v/>
      </c>
      <c r="K592" s="1" t="str">
        <f>IF(AND($C592&gt;=Params!$E$17+((Params!$F$22-Params!$E$17)/(Params!$F$33-Params!$E$33))*($B592-Params!$E$33),$C592&gt;=Params!$F$22+((Params!$J$20-Params!$F$22)/(Params!$J$33-Params!$F$33))*($B592-Params!$F$33),$C592&lt;Params!$E$17+((Params!$H$13-Params!$E$17)/(Params!$H$33-Params!$E$33))*($B592-Params!$E$33),$C592&lt;Params!$H$13+((Params!$J$20-Params!$H$13)/(Params!$J$33-Params!$H$33))*($B592-Params!$H$33)),$K$2,"")</f>
        <v/>
      </c>
      <c r="L592" s="1" t="str">
        <f>IF(AND($C592&gt;=Params!$H$13+((Params!$J$20-Params!$H$13)/(Params!$J$33-Params!$H$33))*($B592-Params!$H$33),$C592&gt;=Params!$J$20+((Params!$N$18-Params!$J$20)/(Params!$N$33-Params!$J$33))*($B592-Params!$J$33),$C592&lt;Params!$H$13+((Params!$K$9-Params!$H$13)/(Params!$K$33-Params!$H$33))*($B592-Params!$H$33),$C592&lt;Params!$K$9+((Params!$N$18-Params!$K$9)/(Params!$N$33-Params!$K$33))*($B592-Params!$K$33)),$L$2,"")</f>
        <v/>
      </c>
      <c r="M592" s="2" t="str">
        <f>IF(AND($C592&gt;=Params!$K$9+((Params!$N$18-Params!$K$9)/(Params!$N$33-Params!$K$33))*($B592-Params!$K$33),$C592&gt;=Params!$N$18+((Params!$Q$16-Params!$N$18)/(Params!$Q$33-Params!$N622))*($B592-Params!$Q$33),$C592&lt;Params!$K$9+((Params!$L$5-Params!$K$9)/(Params!$L$33-Params!$K$33))*($B592-Params!$K$33),$C592&lt;Params!$L$5+((Params!$Q$4-Params!$L$5)/(Params!$Q$33-Params!$L$33))*($B592-Params!$L$33),$B592&lt;Params!$Q$33),$M$2,"")</f>
        <v/>
      </c>
      <c r="N592" s="3" t="str">
        <f>IF(OR(AND($C592&gt;=Params!$A$26,$B592&gt;=Params!$A$33,$B592&lt;Params!$C$33,$C592&lt;Params!$A$18+((Params!$C$13-Params!$A$18)/(Params!$C$33-Params!$A$33))*($B592-Params!$A$33)),AND($B592&gt;=Params!$C$33,$C592&gt;Params!$C$22+((Params!$E$17-Params!$C$22)/(Params!$E$33-Params!$C$33))*($B592-Params!$C$33),$C592&lt;Params!$C$13+((Params!$E$17-Params!$C$13)/(Params!$E$33-Params!$C$33))*($B592-Params!$C$33))),$N$2,"")</f>
        <v/>
      </c>
      <c r="O592" s="1" t="str">
        <f>IF(AND($C592&gt;=Params!$C$13+((Params!$E$17-Params!$C$13)/(Params!$E$33-Params!$C$33))*($B592-Params!$C$33),$C592&gt;=Params!$E$17+((Params!$H$13-Params!$E$17)/(Params!$H$33-Params!$E$33))*($B592-Params!$E$33),$C592&lt;Params!$C$13+((Params!$D$9-Params!$C$13)/(Params!$D$33-Params!$C$33))*($B592-Params!$C$33),$C592&lt;Params!$D$9+((Params!$H$13-Params!$D$9)/(Params!$H$33-Params!$D$33))*($B592-Params!$D$33)),$O$2,"")</f>
        <v/>
      </c>
      <c r="P592" s="1" t="str">
        <f>IF(AND($C592&gt;=Params!$D$9+((Params!$H$13-Params!$D$9)/(Params!$H$33-Params!$D$33))*($B592-Params!$D$33),$C592&gt;=Params!$H$13+((Params!$K$9-Params!$H$13)/(Params!$K$33-Params!$H$33))*($B592-Params!$H$33),$C592&lt;Params!$D$9+((Params!$G$4-Params!$D$9)/(Params!$G$33-Params!$D$33))*($B592-Params!$D$33),$C592&lt;Params!$G$4+((Params!$K$9-Params!$G$4)/(Params!$K$33-Params!$G$33))*($B592-Params!$G$33)),$P$2,"")</f>
        <v/>
      </c>
      <c r="Q592" s="1" t="str">
        <f>IF(AND($C592&gt;=Params!$G$4+((Params!$K$9-Params!$G$4)/(Params!$K$33-Params!$G$33))*($B592-Params!$G$33),$C592&gt;Params!$K$9+((Params!$L$5-Params!$K$9)/(Params!$L$33-Params!$K$33))*($B592-Params!$K$33),$C592&lt;Params!$G$4+((Params!$L$5-Params!$G$4)/(Params!$L$33-Params!$G$33))*($B592-Params!$G$33)),$Q$2,"")</f>
        <v/>
      </c>
      <c r="R592" s="2" t="str">
        <f>IF(AND(OR($B592&lt;Params!$A$33,AND($B592&gt;=Params!$A$33,$B592&lt;Params!$C$33,$C592&gt;=Params!$A$18+((Params!$C$13-Params!$A$18)/(Params!$C$33-Params!$A$33))*($B592-Params!$A$33)),AND($B592&gt;=Params!$C$33,$B592&lt;Params!$D$33,$C592&gt;=Params!$C$13+((Params!$D$9-Params!$C$13)/(Params!$D$33-Params!$C$33))*($B592-Params!$C$33)),AND($B592&gt;=Params!$D$33,$C592&gt;=Params!$D$9+((Params!$G$4-Params!$D$9)/(Params!$G$33-Params!$D$33))*($B592-Params!$D$33))),$C592&lt;Params!$G$4,$B592&gt;0,$C592&gt;0),$R$2,"")</f>
        <v/>
      </c>
      <c r="S592" s="18" t="str">
        <f t="shared" si="9"/>
        <v/>
      </c>
      <c r="T592" s="14" t="str">
        <f>IF(AND($S592&lt;&gt;$J$2,$S592&lt;&gt;$K$2,$S592&lt;&gt;$L$2),"",
IF($S592=$J$2,IF(Data!$C592&gt;=Data!$D592+2,"Hawaiite","Potassic Trachybasalt"),
IF($S592=$K$2,IF(Data!$C592&gt;=Data!$D592+2,"Mugearite","Shoshonite"),
IF($S592=$L$2,(IF(Data!$C592&gt;=Data!$D592+2,"Benmoreite","Latite")),""))))</f>
        <v/>
      </c>
    </row>
    <row r="593" spans="1:20" x14ac:dyDescent="0.2">
      <c r="A593" s="16" t="str">
        <f>Data!$A593</f>
        <v>synthetic phonolitic glass  similar to the lower Laacher See tephra (LSP-II) corresponding to G140 from Harms et al., 2004</v>
      </c>
      <c r="B593" s="27">
        <f>Data!$B593</f>
        <v>60.135721931613936</v>
      </c>
      <c r="C593" s="28">
        <f>Data!$C593+Data!$D593</f>
        <v>14.248783147860163</v>
      </c>
      <c r="D593" s="1" t="str">
        <f>IF(AND(AND($B593&gt;=Params!$A$33,$B593&lt;Params!$C$33),AND($C593&gt;=Params!$A$32,$C593&lt;Params!$A$26)),$D$2,"")</f>
        <v/>
      </c>
      <c r="E593" s="1" t="str">
        <f>IF(AND(AND($B593&gt;=Params!$C$33,$B593&lt;Params!$F$33),AND($C593&gt;=Params!$C$32,$C593&lt;Params!$C$22)),$E$2,"")</f>
        <v/>
      </c>
      <c r="F593" s="4" t="str">
        <f>IF(AND($B593&gt;=Params!$F$33,$B593&lt;Params!$J$33,$C593&lt;Params!$F$22+((Params!$J$20-Params!$F$22)/(Params!$J$33-Params!$F$33))*($B593-Params!$F$33)),$F$2,"")</f>
        <v/>
      </c>
      <c r="G593" s="4" t="str">
        <f>IF(AND($B593&gt;=Params!$J$33,$B593&lt;Params!$N$33,$C593&lt;Params!$J$20+((Params!$N$18-Params!$J$20)/(Params!$N$33-Params!$J$33))*($B593-Params!$J$33)),$G$2,"")</f>
        <v/>
      </c>
      <c r="H593" s="4" t="str">
        <f>IF(AND($B593&gt;=Params!$N$33,$C593&lt;Params!$N$18+((Params!$Q$16-Params!$N$18)/(Params!$Q$33-Params!$N$33))*($B593-Params!$N$33),C$3&lt;Params!$Q$16+((Params!$S$32-Params!$Q$16)/(Params!$S$33-Params!$Q$33))*($B593-Params!$Q$33)),$H$2,"")</f>
        <v/>
      </c>
      <c r="I593" s="12" t="str">
        <f>IF(AND($B593&gt;=Params!$Q$33,$C593&gt;=Params!$Q$16+((Params!$S$32-Params!$Q$16)/(Params!$S$33-Params!$Q$33))*($B593-Params!$Q$33)),$I$2,"")</f>
        <v/>
      </c>
      <c r="J593" s="1" t="str">
        <f>IF(AND($C593&gt;=Params!$C$22,$C593&lt;Params!$C$22+((Params!$E$17-Params!$C$22)/(Params!$E$33-Params!$C$33))*($B593-Params!$C$33),$C593&lt;Params!$E$17+((Params!$F$22-Params!$E$17)/(Params!$F$33-Params!$E$33))*($B593-Params!$E$33)),$J$2,"")</f>
        <v/>
      </c>
      <c r="K593" s="1" t="str">
        <f>IF(AND($C593&gt;=Params!$E$17+((Params!$F$22-Params!$E$17)/(Params!$F$33-Params!$E$33))*($B593-Params!$E$33),$C593&gt;=Params!$F$22+((Params!$J$20-Params!$F$22)/(Params!$J$33-Params!$F$33))*($B593-Params!$F$33),$C593&lt;Params!$E$17+((Params!$H$13-Params!$E$17)/(Params!$H$33-Params!$E$33))*($B593-Params!$E$33),$C593&lt;Params!$H$13+((Params!$J$20-Params!$H$13)/(Params!$J$33-Params!$H$33))*($B593-Params!$H$33)),$K$2,"")</f>
        <v/>
      </c>
      <c r="L593" s="1" t="str">
        <f>IF(AND($C593&gt;=Params!$H$13+((Params!$J$20-Params!$H$13)/(Params!$J$33-Params!$H$33))*($B593-Params!$H$33),$C593&gt;=Params!$J$20+((Params!$N$18-Params!$J$20)/(Params!$N$33-Params!$J$33))*($B593-Params!$J$33),$C593&lt;Params!$H$13+((Params!$K$9-Params!$H$13)/(Params!$K$33-Params!$H$33))*($B593-Params!$H$33),$C593&lt;Params!$K$9+((Params!$N$18-Params!$K$9)/(Params!$N$33-Params!$K$33))*($B593-Params!$K$33)),$L$2,"")</f>
        <v/>
      </c>
      <c r="M593" s="2" t="str">
        <f>IF(AND($C593&gt;=Params!$K$9+((Params!$N$18-Params!$K$9)/(Params!$N$33-Params!$K$33))*($B593-Params!$K$33),$C593&gt;=Params!$N$18+((Params!$Q$16-Params!$N$18)/(Params!$Q$33-Params!$N623))*($B593-Params!$Q$33),$C593&lt;Params!$K$9+((Params!$L$5-Params!$K$9)/(Params!$L$33-Params!$K$33))*($B593-Params!$K$33),$C593&lt;Params!$L$5+((Params!$Q$4-Params!$L$5)/(Params!$Q$33-Params!$L$33))*($B593-Params!$L$33),$B593&lt;Params!$Q$33),$M$2,"")</f>
        <v/>
      </c>
      <c r="N593" s="3" t="str">
        <f>IF(OR(AND($C593&gt;=Params!$A$26,$B593&gt;=Params!$A$33,$B593&lt;Params!$C$33,$C593&lt;Params!$A$18+((Params!$C$13-Params!$A$18)/(Params!$C$33-Params!$A$33))*($B593-Params!$A$33)),AND($B593&gt;=Params!$C$33,$C593&gt;Params!$C$22+((Params!$E$17-Params!$C$22)/(Params!$E$33-Params!$C$33))*($B593-Params!$C$33),$C593&lt;Params!$C$13+((Params!$E$17-Params!$C$13)/(Params!$E$33-Params!$C$33))*($B593-Params!$C$33))),$N$2,"")</f>
        <v/>
      </c>
      <c r="O593" s="1" t="str">
        <f>IF(AND($C593&gt;=Params!$C$13+((Params!$E$17-Params!$C$13)/(Params!$E$33-Params!$C$33))*($B593-Params!$C$33),$C593&gt;=Params!$E$17+((Params!$H$13-Params!$E$17)/(Params!$H$33-Params!$E$33))*($B593-Params!$E$33),$C593&lt;Params!$C$13+((Params!$D$9-Params!$C$13)/(Params!$D$33-Params!$C$33))*($B593-Params!$C$33),$C593&lt;Params!$D$9+((Params!$H$13-Params!$D$9)/(Params!$H$33-Params!$D$33))*($B593-Params!$D$33)),$O$2,"")</f>
        <v/>
      </c>
      <c r="P593" s="1" t="str">
        <f>IF(AND($C593&gt;=Params!$D$9+((Params!$H$13-Params!$D$9)/(Params!$H$33-Params!$D$33))*($B593-Params!$D$33),$C593&gt;=Params!$H$13+((Params!$K$9-Params!$H$13)/(Params!$K$33-Params!$H$33))*($B593-Params!$H$33),$C593&lt;Params!$D$9+((Params!$G$4-Params!$D$9)/(Params!$G$33-Params!$D$33))*($B593-Params!$D$33),$C593&lt;Params!$G$4+((Params!$K$9-Params!$G$4)/(Params!$K$33-Params!$G$33))*($B593-Params!$G$33)),$P$2,"")</f>
        <v/>
      </c>
      <c r="Q593" s="1" t="str">
        <f>IF(AND($C593&gt;=Params!$G$4+((Params!$K$9-Params!$G$4)/(Params!$K$33-Params!$G$33))*($B593-Params!$G$33),$C593&gt;Params!$K$9+((Params!$L$5-Params!$K$9)/(Params!$L$33-Params!$K$33))*($B593-Params!$K$33),$C593&lt;Params!$G$4+((Params!$L$5-Params!$G$4)/(Params!$L$33-Params!$G$33))*($B593-Params!$G$33)),$Q$2,"")</f>
        <v/>
      </c>
      <c r="R593" s="2" t="str">
        <f>IF(AND(OR($B593&lt;Params!$A$33,AND($B593&gt;=Params!$A$33,$B593&lt;Params!$C$33,$C593&gt;=Params!$A$18+((Params!$C$13-Params!$A$18)/(Params!$C$33-Params!$A$33))*($B593-Params!$A$33)),AND($B593&gt;=Params!$C$33,$B593&lt;Params!$D$33,$C593&gt;=Params!$C$13+((Params!$D$9-Params!$C$13)/(Params!$D$33-Params!$C$33))*($B593-Params!$C$33)),AND($B593&gt;=Params!$D$33,$C593&gt;=Params!$D$9+((Params!$G$4-Params!$D$9)/(Params!$G$33-Params!$D$33))*($B593-Params!$D$33))),$C593&lt;Params!$G$4,$B593&gt;0,$C593&gt;0),$R$2,"")</f>
        <v/>
      </c>
      <c r="S593" s="18" t="str">
        <f t="shared" si="9"/>
        <v/>
      </c>
      <c r="T593" s="14" t="str">
        <f>IF(AND($S593&lt;&gt;$J$2,$S593&lt;&gt;$K$2,$S593&lt;&gt;$L$2),"",
IF($S593=$J$2,IF(Data!$C593&gt;=Data!$D593+2,"Hawaiite","Potassic Trachybasalt"),
IF($S593=$K$2,IF(Data!$C593&gt;=Data!$D593+2,"Mugearite","Shoshonite"),
IF($S593=$L$2,(IF(Data!$C593&gt;=Data!$D593+2,"Benmoreite","Latite")),""))))</f>
        <v/>
      </c>
    </row>
    <row r="594" spans="1:20" x14ac:dyDescent="0.2">
      <c r="A594" s="16" t="str">
        <f>Data!$A594</f>
        <v>G428</v>
      </c>
      <c r="B594" s="27">
        <f>Data!$B594</f>
        <v>60.228427280402116</v>
      </c>
      <c r="C594" s="28">
        <f>Data!$C594+Data!$D594</f>
        <v>8.684838380665326</v>
      </c>
      <c r="D594" s="1" t="str">
        <f>IF(AND(AND($B594&gt;=Params!$A$33,$B594&lt;Params!$C$33),AND($C594&gt;=Params!$A$32,$C594&lt;Params!$A$26)),$D$2,"")</f>
        <v/>
      </c>
      <c r="E594" s="1" t="str">
        <f>IF(AND(AND($B594&gt;=Params!$C$33,$B594&lt;Params!$F$33),AND($C594&gt;=Params!$C$32,$C594&lt;Params!$C$22)),$E$2,"")</f>
        <v/>
      </c>
      <c r="F594" s="4" t="str">
        <f>IF(AND($B594&gt;=Params!$F$33,$B594&lt;Params!$J$33,$C594&lt;Params!$F$22+((Params!$J$20-Params!$F$22)/(Params!$J$33-Params!$F$33))*($B594-Params!$F$33)),$F$2,"")</f>
        <v/>
      </c>
      <c r="G594" s="4" t="str">
        <f>IF(AND($B594&gt;=Params!$J$33,$B594&lt;Params!$N$33,$C594&lt;Params!$J$20+((Params!$N$18-Params!$J$20)/(Params!$N$33-Params!$J$33))*($B594-Params!$J$33)),$G$2,"")</f>
        <v/>
      </c>
      <c r="H594" s="4" t="str">
        <f>IF(AND($B594&gt;=Params!$N$33,$C594&lt;Params!$N$18+((Params!$Q$16-Params!$N$18)/(Params!$Q$33-Params!$N$33))*($B594-Params!$N$33),C$3&lt;Params!$Q$16+((Params!$S$32-Params!$Q$16)/(Params!$S$33-Params!$Q$33))*($B594-Params!$Q$33)),$H$2,"")</f>
        <v/>
      </c>
      <c r="I594" s="12" t="str">
        <f>IF(AND($B594&gt;=Params!$Q$33,$C594&gt;=Params!$Q$16+((Params!$S$32-Params!$Q$16)/(Params!$S$33-Params!$Q$33))*($B594-Params!$Q$33)),$I$2,"")</f>
        <v/>
      </c>
      <c r="J594" s="1" t="str">
        <f>IF(AND($C594&gt;=Params!$C$22,$C594&lt;Params!$C$22+((Params!$E$17-Params!$C$22)/(Params!$E$33-Params!$C$33))*($B594-Params!$C$33),$C594&lt;Params!$E$17+((Params!$F$22-Params!$E$17)/(Params!$F$33-Params!$E$33))*($B594-Params!$E$33)),$J$2,"")</f>
        <v/>
      </c>
      <c r="K594" s="1" t="str">
        <f>IF(AND($C594&gt;=Params!$E$17+((Params!$F$22-Params!$E$17)/(Params!$F$33-Params!$E$33))*($B594-Params!$E$33),$C594&gt;=Params!$F$22+((Params!$J$20-Params!$F$22)/(Params!$J$33-Params!$F$33))*($B594-Params!$F$33),$C594&lt;Params!$E$17+((Params!$H$13-Params!$E$17)/(Params!$H$33-Params!$E$33))*($B594-Params!$E$33),$C594&lt;Params!$H$13+((Params!$J$20-Params!$H$13)/(Params!$J$33-Params!$H$33))*($B594-Params!$H$33)),$K$2,"")</f>
        <v/>
      </c>
      <c r="L594" s="1" t="str">
        <f>IF(AND($C594&gt;=Params!$H$13+((Params!$J$20-Params!$H$13)/(Params!$J$33-Params!$H$33))*($B594-Params!$H$33),$C594&gt;=Params!$J$20+((Params!$N$18-Params!$J$20)/(Params!$N$33-Params!$J$33))*($B594-Params!$J$33),$C594&lt;Params!$H$13+((Params!$K$9-Params!$H$13)/(Params!$K$33-Params!$H$33))*($B594-Params!$H$33),$C594&lt;Params!$K$9+((Params!$N$18-Params!$K$9)/(Params!$N$33-Params!$K$33))*($B594-Params!$K$33)),$L$2,"")</f>
        <v>TrachyAndesite</v>
      </c>
      <c r="M594" s="2" t="str">
        <f>IF(AND($C594&gt;=Params!$K$9+((Params!$N$18-Params!$K$9)/(Params!$N$33-Params!$K$33))*($B594-Params!$K$33),$C594&gt;=Params!$N$18+((Params!$Q$16-Params!$N$18)/(Params!$Q$33-Params!$N624))*($B594-Params!$Q$33),$C594&lt;Params!$K$9+((Params!$L$5-Params!$K$9)/(Params!$L$33-Params!$K$33))*($B594-Params!$K$33),$C594&lt;Params!$L$5+((Params!$Q$4-Params!$L$5)/(Params!$Q$33-Params!$L$33))*($B594-Params!$L$33),$B594&lt;Params!$Q$33),$M$2,"")</f>
        <v/>
      </c>
      <c r="N594" s="3" t="str">
        <f>IF(OR(AND($C594&gt;=Params!$A$26,$B594&gt;=Params!$A$33,$B594&lt;Params!$C$33,$C594&lt;Params!$A$18+((Params!$C$13-Params!$A$18)/(Params!$C$33-Params!$A$33))*($B594-Params!$A$33)),AND($B594&gt;=Params!$C$33,$C594&gt;Params!$C$22+((Params!$E$17-Params!$C$22)/(Params!$E$33-Params!$C$33))*($B594-Params!$C$33),$C594&lt;Params!$C$13+((Params!$E$17-Params!$C$13)/(Params!$E$33-Params!$C$33))*($B594-Params!$C$33))),$N$2,"")</f>
        <v/>
      </c>
      <c r="O594" s="1" t="str">
        <f>IF(AND($C594&gt;=Params!$C$13+((Params!$E$17-Params!$C$13)/(Params!$E$33-Params!$C$33))*($B594-Params!$C$33),$C594&gt;=Params!$E$17+((Params!$H$13-Params!$E$17)/(Params!$H$33-Params!$E$33))*($B594-Params!$E$33),$C594&lt;Params!$C$13+((Params!$D$9-Params!$C$13)/(Params!$D$33-Params!$C$33))*($B594-Params!$C$33),$C594&lt;Params!$D$9+((Params!$H$13-Params!$D$9)/(Params!$H$33-Params!$D$33))*($B594-Params!$D$33)),$O$2,"")</f>
        <v/>
      </c>
      <c r="P594" s="1" t="str">
        <f>IF(AND($C594&gt;=Params!$D$9+((Params!$H$13-Params!$D$9)/(Params!$H$33-Params!$D$33))*($B594-Params!$D$33),$C594&gt;=Params!$H$13+((Params!$K$9-Params!$H$13)/(Params!$K$33-Params!$H$33))*($B594-Params!$H$33),$C594&lt;Params!$D$9+((Params!$G$4-Params!$D$9)/(Params!$G$33-Params!$D$33))*($B594-Params!$D$33),$C594&lt;Params!$G$4+((Params!$K$9-Params!$G$4)/(Params!$K$33-Params!$G$33))*($B594-Params!$G$33)),$P$2,"")</f>
        <v/>
      </c>
      <c r="Q594" s="1" t="str">
        <f>IF(AND($C594&gt;=Params!$G$4+((Params!$K$9-Params!$G$4)/(Params!$K$33-Params!$G$33))*($B594-Params!$G$33),$C594&gt;Params!$K$9+((Params!$L$5-Params!$K$9)/(Params!$L$33-Params!$K$33))*($B594-Params!$K$33),$C594&lt;Params!$G$4+((Params!$L$5-Params!$G$4)/(Params!$L$33-Params!$G$33))*($B594-Params!$G$33)),$Q$2,"")</f>
        <v/>
      </c>
      <c r="R594" s="2" t="str">
        <f>IF(AND(OR($B594&lt;Params!$A$33,AND($B594&gt;=Params!$A$33,$B594&lt;Params!$C$33,$C594&gt;=Params!$A$18+((Params!$C$13-Params!$A$18)/(Params!$C$33-Params!$A$33))*($B594-Params!$A$33)),AND($B594&gt;=Params!$C$33,$B594&lt;Params!$D$33,$C594&gt;=Params!$C$13+((Params!$D$9-Params!$C$13)/(Params!$D$33-Params!$C$33))*($B594-Params!$C$33)),AND($B594&gt;=Params!$D$33,$C594&gt;=Params!$D$9+((Params!$G$4-Params!$D$9)/(Params!$G$33-Params!$D$33))*($B594-Params!$D$33))),$C594&lt;Params!$G$4,$B594&gt;0,$C594&gt;0),$R$2,"")</f>
        <v/>
      </c>
      <c r="S594" s="18" t="str">
        <f t="shared" si="9"/>
        <v>TrachyAndesite</v>
      </c>
      <c r="T594" s="14" t="str">
        <f>IF(AND($S594&lt;&gt;$J$2,$S594&lt;&gt;$K$2,$S594&lt;&gt;$L$2),"",
IF($S594=$J$2,IF(Data!$C594&gt;=Data!$D594+2,"Hawaiite","Potassic Trachybasalt"),
IF($S594=$K$2,IF(Data!$C594&gt;=Data!$D594+2,"Mugearite","Shoshonite"),
IF($S594=$L$2,(IF(Data!$C594&gt;=Data!$D594+2,"Benmoreite","Latite")),""))))</f>
        <v>Latite</v>
      </c>
    </row>
    <row r="595" spans="1:20" x14ac:dyDescent="0.2">
      <c r="A595" s="16" t="str">
        <f>Data!$A595</f>
        <v>synthetic phonolitic glass  similar to Montana Blanca deposit (corresponding to T2-182 from Carroll and Blank, 1997)</v>
      </c>
      <c r="B595" s="27">
        <f>Data!$B595</f>
        <v>60.25576477696103</v>
      </c>
      <c r="C595" s="28">
        <f>Data!$C595+Data!$D595</f>
        <v>15.476789849964756</v>
      </c>
      <c r="D595" s="1" t="str">
        <f>IF(AND(AND($B595&gt;=Params!$A$33,$B595&lt;Params!$C$33),AND($C595&gt;=Params!$A$32,$C595&lt;Params!$A$26)),$D$2,"")</f>
        <v/>
      </c>
      <c r="E595" s="1" t="str">
        <f>IF(AND(AND($B595&gt;=Params!$C$33,$B595&lt;Params!$F$33),AND($C595&gt;=Params!$C$32,$C595&lt;Params!$C$22)),$E$2,"")</f>
        <v/>
      </c>
      <c r="F595" s="4" t="str">
        <f>IF(AND($B595&gt;=Params!$F$33,$B595&lt;Params!$J$33,$C595&lt;Params!$F$22+((Params!$J$20-Params!$F$22)/(Params!$J$33-Params!$F$33))*($B595-Params!$F$33)),$F$2,"")</f>
        <v/>
      </c>
      <c r="G595" s="4" t="str">
        <f>IF(AND($B595&gt;=Params!$J$33,$B595&lt;Params!$N$33,$C595&lt;Params!$J$20+((Params!$N$18-Params!$J$20)/(Params!$N$33-Params!$J$33))*($B595-Params!$J$33)),$G$2,"")</f>
        <v/>
      </c>
      <c r="H595" s="4" t="str">
        <f>IF(AND($B595&gt;=Params!$N$33,$C595&lt;Params!$N$18+((Params!$Q$16-Params!$N$18)/(Params!$Q$33-Params!$N$33))*($B595-Params!$N$33),C$3&lt;Params!$Q$16+((Params!$S$32-Params!$Q$16)/(Params!$S$33-Params!$Q$33))*($B595-Params!$Q$33)),$H$2,"")</f>
        <v/>
      </c>
      <c r="I595" s="12" t="str">
        <f>IF(AND($B595&gt;=Params!$Q$33,$C595&gt;=Params!$Q$16+((Params!$S$32-Params!$Q$16)/(Params!$S$33-Params!$Q$33))*($B595-Params!$Q$33)),$I$2,"")</f>
        <v/>
      </c>
      <c r="J595" s="1" t="str">
        <f>IF(AND($C595&gt;=Params!$C$22,$C595&lt;Params!$C$22+((Params!$E$17-Params!$C$22)/(Params!$E$33-Params!$C$33))*($B595-Params!$C$33),$C595&lt;Params!$E$17+((Params!$F$22-Params!$E$17)/(Params!$F$33-Params!$E$33))*($B595-Params!$E$33)),$J$2,"")</f>
        <v/>
      </c>
      <c r="K595" s="1" t="str">
        <f>IF(AND($C595&gt;=Params!$E$17+((Params!$F$22-Params!$E$17)/(Params!$F$33-Params!$E$33))*($B595-Params!$E$33),$C595&gt;=Params!$F$22+((Params!$J$20-Params!$F$22)/(Params!$J$33-Params!$F$33))*($B595-Params!$F$33),$C595&lt;Params!$E$17+((Params!$H$13-Params!$E$17)/(Params!$H$33-Params!$E$33))*($B595-Params!$E$33),$C595&lt;Params!$H$13+((Params!$J$20-Params!$H$13)/(Params!$J$33-Params!$H$33))*($B595-Params!$H$33)),$K$2,"")</f>
        <v/>
      </c>
      <c r="L595" s="1" t="str">
        <f>IF(AND($C595&gt;=Params!$H$13+((Params!$J$20-Params!$H$13)/(Params!$J$33-Params!$H$33))*($B595-Params!$H$33),$C595&gt;=Params!$J$20+((Params!$N$18-Params!$J$20)/(Params!$N$33-Params!$J$33))*($B595-Params!$J$33),$C595&lt;Params!$H$13+((Params!$K$9-Params!$H$13)/(Params!$K$33-Params!$H$33))*($B595-Params!$H$33),$C595&lt;Params!$K$9+((Params!$N$18-Params!$K$9)/(Params!$N$33-Params!$K$33))*($B595-Params!$K$33)),$L$2,"")</f>
        <v/>
      </c>
      <c r="M595" s="2" t="str">
        <f>IF(AND($C595&gt;=Params!$K$9+((Params!$N$18-Params!$K$9)/(Params!$N$33-Params!$K$33))*($B595-Params!$K$33),$C595&gt;=Params!$N$18+((Params!$Q$16-Params!$N$18)/(Params!$Q$33-Params!$N625))*($B595-Params!$Q$33),$C595&lt;Params!$K$9+((Params!$L$5-Params!$K$9)/(Params!$L$33-Params!$K$33))*($B595-Params!$K$33),$C595&lt;Params!$L$5+((Params!$Q$4-Params!$L$5)/(Params!$Q$33-Params!$L$33))*($B595-Params!$L$33),$B595&lt;Params!$Q$33),$M$2,"")</f>
        <v/>
      </c>
      <c r="N595" s="3" t="str">
        <f>IF(OR(AND($C595&gt;=Params!$A$26,$B595&gt;=Params!$A$33,$B595&lt;Params!$C$33,$C595&lt;Params!$A$18+((Params!$C$13-Params!$A$18)/(Params!$C$33-Params!$A$33))*($B595-Params!$A$33)),AND($B595&gt;=Params!$C$33,$C595&gt;Params!$C$22+((Params!$E$17-Params!$C$22)/(Params!$E$33-Params!$C$33))*($B595-Params!$C$33),$C595&lt;Params!$C$13+((Params!$E$17-Params!$C$13)/(Params!$E$33-Params!$C$33))*($B595-Params!$C$33))),$N$2,"")</f>
        <v/>
      </c>
      <c r="O595" s="1" t="str">
        <f>IF(AND($C595&gt;=Params!$C$13+((Params!$E$17-Params!$C$13)/(Params!$E$33-Params!$C$33))*($B595-Params!$C$33),$C595&gt;=Params!$E$17+((Params!$H$13-Params!$E$17)/(Params!$H$33-Params!$E$33))*($B595-Params!$E$33),$C595&lt;Params!$C$13+((Params!$D$9-Params!$C$13)/(Params!$D$33-Params!$C$33))*($B595-Params!$C$33),$C595&lt;Params!$D$9+((Params!$H$13-Params!$D$9)/(Params!$H$33-Params!$D$33))*($B595-Params!$D$33)),$O$2,"")</f>
        <v/>
      </c>
      <c r="P595" s="1" t="str">
        <f>IF(AND($C595&gt;=Params!$D$9+((Params!$H$13-Params!$D$9)/(Params!$H$33-Params!$D$33))*($B595-Params!$D$33),$C595&gt;=Params!$H$13+((Params!$K$9-Params!$H$13)/(Params!$K$33-Params!$H$33))*($B595-Params!$H$33),$C595&lt;Params!$D$9+((Params!$G$4-Params!$D$9)/(Params!$G$33-Params!$D$33))*($B595-Params!$D$33),$C595&lt;Params!$G$4+((Params!$K$9-Params!$G$4)/(Params!$K$33-Params!$G$33))*($B595-Params!$G$33)),$P$2,"")</f>
        <v/>
      </c>
      <c r="Q595" s="1" t="str">
        <f>IF(AND($C595&gt;=Params!$G$4+((Params!$K$9-Params!$G$4)/(Params!$K$33-Params!$G$33))*($B595-Params!$G$33),$C595&gt;Params!$K$9+((Params!$L$5-Params!$K$9)/(Params!$L$33-Params!$K$33))*($B595-Params!$K$33),$C595&lt;Params!$G$4+((Params!$L$5-Params!$G$4)/(Params!$L$33-Params!$G$33))*($B595-Params!$G$33)),$Q$2,"")</f>
        <v/>
      </c>
      <c r="R595" s="2" t="str">
        <f>IF(AND(OR($B595&lt;Params!$A$33,AND($B595&gt;=Params!$A$33,$B595&lt;Params!$C$33,$C595&gt;=Params!$A$18+((Params!$C$13-Params!$A$18)/(Params!$C$33-Params!$A$33))*($B595-Params!$A$33)),AND($B595&gt;=Params!$C$33,$B595&lt;Params!$D$33,$C595&gt;=Params!$C$13+((Params!$D$9-Params!$C$13)/(Params!$D$33-Params!$C$33))*($B595-Params!$C$33)),AND($B595&gt;=Params!$D$33,$C595&gt;=Params!$D$9+((Params!$G$4-Params!$D$9)/(Params!$G$33-Params!$D$33))*($B595-Params!$D$33))),$C595&lt;Params!$G$4,$B595&gt;0,$C595&gt;0),$R$2,"")</f>
        <v/>
      </c>
      <c r="S595" s="18" t="str">
        <f t="shared" si="9"/>
        <v/>
      </c>
      <c r="T595" s="14" t="str">
        <f>IF(AND($S595&lt;&gt;$J$2,$S595&lt;&gt;$K$2,$S595&lt;&gt;$L$2),"",
IF($S595=$J$2,IF(Data!$C595&gt;=Data!$D595+2,"Hawaiite","Potassic Trachybasalt"),
IF($S595=$K$2,IF(Data!$C595&gt;=Data!$D595+2,"Mugearite","Shoshonite"),
IF($S595=$L$2,(IF(Data!$C595&gt;=Data!$D595+2,"Benmoreite","Latite")),""))))</f>
        <v/>
      </c>
    </row>
    <row r="596" spans="1:20" x14ac:dyDescent="0.2">
      <c r="A596" s="16" t="str">
        <f>Data!$A596</f>
        <v>synthetic phonolitic glass  similar to Montana Blanca deposit (corresponding to T2-182 from Carroll and Blank, 1997)</v>
      </c>
      <c r="B596" s="27">
        <f>Data!$B596</f>
        <v>60.25576477696103</v>
      </c>
      <c r="C596" s="28">
        <f>Data!$C596+Data!$D596</f>
        <v>15.476789849964756</v>
      </c>
      <c r="D596" s="1" t="str">
        <f>IF(AND(AND($B596&gt;=Params!$A$33,$B596&lt;Params!$C$33),AND($C596&gt;=Params!$A$32,$C596&lt;Params!$A$26)),$D$2,"")</f>
        <v/>
      </c>
      <c r="E596" s="1" t="str">
        <f>IF(AND(AND($B596&gt;=Params!$C$33,$B596&lt;Params!$F$33),AND($C596&gt;=Params!$C$32,$C596&lt;Params!$C$22)),$E$2,"")</f>
        <v/>
      </c>
      <c r="F596" s="4" t="str">
        <f>IF(AND($B596&gt;=Params!$F$33,$B596&lt;Params!$J$33,$C596&lt;Params!$F$22+((Params!$J$20-Params!$F$22)/(Params!$J$33-Params!$F$33))*($B596-Params!$F$33)),$F$2,"")</f>
        <v/>
      </c>
      <c r="G596" s="4" t="str">
        <f>IF(AND($B596&gt;=Params!$J$33,$B596&lt;Params!$N$33,$C596&lt;Params!$J$20+((Params!$N$18-Params!$J$20)/(Params!$N$33-Params!$J$33))*($B596-Params!$J$33)),$G$2,"")</f>
        <v/>
      </c>
      <c r="H596" s="4" t="str">
        <f>IF(AND($B596&gt;=Params!$N$33,$C596&lt;Params!$N$18+((Params!$Q$16-Params!$N$18)/(Params!$Q$33-Params!$N$33))*($B596-Params!$N$33),C$3&lt;Params!$Q$16+((Params!$S$32-Params!$Q$16)/(Params!$S$33-Params!$Q$33))*($B596-Params!$Q$33)),$H$2,"")</f>
        <v/>
      </c>
      <c r="I596" s="12" t="str">
        <f>IF(AND($B596&gt;=Params!$Q$33,$C596&gt;=Params!$Q$16+((Params!$S$32-Params!$Q$16)/(Params!$S$33-Params!$Q$33))*($B596-Params!$Q$33)),$I$2,"")</f>
        <v/>
      </c>
      <c r="J596" s="1" t="str">
        <f>IF(AND($C596&gt;=Params!$C$22,$C596&lt;Params!$C$22+((Params!$E$17-Params!$C$22)/(Params!$E$33-Params!$C$33))*($B596-Params!$C$33),$C596&lt;Params!$E$17+((Params!$F$22-Params!$E$17)/(Params!$F$33-Params!$E$33))*($B596-Params!$E$33)),$J$2,"")</f>
        <v/>
      </c>
      <c r="K596" s="1" t="str">
        <f>IF(AND($C596&gt;=Params!$E$17+((Params!$F$22-Params!$E$17)/(Params!$F$33-Params!$E$33))*($B596-Params!$E$33),$C596&gt;=Params!$F$22+((Params!$J$20-Params!$F$22)/(Params!$J$33-Params!$F$33))*($B596-Params!$F$33),$C596&lt;Params!$E$17+((Params!$H$13-Params!$E$17)/(Params!$H$33-Params!$E$33))*($B596-Params!$E$33),$C596&lt;Params!$H$13+((Params!$J$20-Params!$H$13)/(Params!$J$33-Params!$H$33))*($B596-Params!$H$33)),$K$2,"")</f>
        <v/>
      </c>
      <c r="L596" s="1" t="str">
        <f>IF(AND($C596&gt;=Params!$H$13+((Params!$J$20-Params!$H$13)/(Params!$J$33-Params!$H$33))*($B596-Params!$H$33),$C596&gt;=Params!$J$20+((Params!$N$18-Params!$J$20)/(Params!$N$33-Params!$J$33))*($B596-Params!$J$33),$C596&lt;Params!$H$13+((Params!$K$9-Params!$H$13)/(Params!$K$33-Params!$H$33))*($B596-Params!$H$33),$C596&lt;Params!$K$9+((Params!$N$18-Params!$K$9)/(Params!$N$33-Params!$K$33))*($B596-Params!$K$33)),$L$2,"")</f>
        <v/>
      </c>
      <c r="M596" s="2" t="str">
        <f>IF(AND($C596&gt;=Params!$K$9+((Params!$N$18-Params!$K$9)/(Params!$N$33-Params!$K$33))*($B596-Params!$K$33),$C596&gt;=Params!$N$18+((Params!$Q$16-Params!$N$18)/(Params!$Q$33-Params!$N626))*($B596-Params!$Q$33),$C596&lt;Params!$K$9+((Params!$L$5-Params!$K$9)/(Params!$L$33-Params!$K$33))*($B596-Params!$K$33),$C596&lt;Params!$L$5+((Params!$Q$4-Params!$L$5)/(Params!$Q$33-Params!$L$33))*($B596-Params!$L$33),$B596&lt;Params!$Q$33),$M$2,"")</f>
        <v/>
      </c>
      <c r="N596" s="3" t="str">
        <f>IF(OR(AND($C596&gt;=Params!$A$26,$B596&gt;=Params!$A$33,$B596&lt;Params!$C$33,$C596&lt;Params!$A$18+((Params!$C$13-Params!$A$18)/(Params!$C$33-Params!$A$33))*($B596-Params!$A$33)),AND($B596&gt;=Params!$C$33,$C596&gt;Params!$C$22+((Params!$E$17-Params!$C$22)/(Params!$E$33-Params!$C$33))*($B596-Params!$C$33),$C596&lt;Params!$C$13+((Params!$E$17-Params!$C$13)/(Params!$E$33-Params!$C$33))*($B596-Params!$C$33))),$N$2,"")</f>
        <v/>
      </c>
      <c r="O596" s="1" t="str">
        <f>IF(AND($C596&gt;=Params!$C$13+((Params!$E$17-Params!$C$13)/(Params!$E$33-Params!$C$33))*($B596-Params!$C$33),$C596&gt;=Params!$E$17+((Params!$H$13-Params!$E$17)/(Params!$H$33-Params!$E$33))*($B596-Params!$E$33),$C596&lt;Params!$C$13+((Params!$D$9-Params!$C$13)/(Params!$D$33-Params!$C$33))*($B596-Params!$C$33),$C596&lt;Params!$D$9+((Params!$H$13-Params!$D$9)/(Params!$H$33-Params!$D$33))*($B596-Params!$D$33)),$O$2,"")</f>
        <v/>
      </c>
      <c r="P596" s="1" t="str">
        <f>IF(AND($C596&gt;=Params!$D$9+((Params!$H$13-Params!$D$9)/(Params!$H$33-Params!$D$33))*($B596-Params!$D$33),$C596&gt;=Params!$H$13+((Params!$K$9-Params!$H$13)/(Params!$K$33-Params!$H$33))*($B596-Params!$H$33),$C596&lt;Params!$D$9+((Params!$G$4-Params!$D$9)/(Params!$G$33-Params!$D$33))*($B596-Params!$D$33),$C596&lt;Params!$G$4+((Params!$K$9-Params!$G$4)/(Params!$K$33-Params!$G$33))*($B596-Params!$G$33)),$P$2,"")</f>
        <v/>
      </c>
      <c r="Q596" s="1" t="str">
        <f>IF(AND($C596&gt;=Params!$G$4+((Params!$K$9-Params!$G$4)/(Params!$K$33-Params!$G$33))*($B596-Params!$G$33),$C596&gt;Params!$K$9+((Params!$L$5-Params!$K$9)/(Params!$L$33-Params!$K$33))*($B596-Params!$K$33),$C596&lt;Params!$G$4+((Params!$L$5-Params!$G$4)/(Params!$L$33-Params!$G$33))*($B596-Params!$G$33)),$Q$2,"")</f>
        <v/>
      </c>
      <c r="R596" s="2" t="str">
        <f>IF(AND(OR($B596&lt;Params!$A$33,AND($B596&gt;=Params!$A$33,$B596&lt;Params!$C$33,$C596&gt;=Params!$A$18+((Params!$C$13-Params!$A$18)/(Params!$C$33-Params!$A$33))*($B596-Params!$A$33)),AND($B596&gt;=Params!$C$33,$B596&lt;Params!$D$33,$C596&gt;=Params!$C$13+((Params!$D$9-Params!$C$13)/(Params!$D$33-Params!$C$33))*($B596-Params!$C$33)),AND($B596&gt;=Params!$D$33,$C596&gt;=Params!$D$9+((Params!$G$4-Params!$D$9)/(Params!$G$33-Params!$D$33))*($B596-Params!$D$33))),$C596&lt;Params!$G$4,$B596&gt;0,$C596&gt;0),$R$2,"")</f>
        <v/>
      </c>
      <c r="S596" s="18" t="str">
        <f t="shared" si="9"/>
        <v/>
      </c>
      <c r="T596" s="14" t="str">
        <f>IF(AND($S596&lt;&gt;$J$2,$S596&lt;&gt;$K$2,$S596&lt;&gt;$L$2),"",
IF($S596=$J$2,IF(Data!$C596&gt;=Data!$D596+2,"Hawaiite","Potassic Trachybasalt"),
IF($S596=$K$2,IF(Data!$C596&gt;=Data!$D596+2,"Mugearite","Shoshonite"),
IF($S596=$L$2,(IF(Data!$C596&gt;=Data!$D596+2,"Benmoreite","Latite")),""))))</f>
        <v/>
      </c>
    </row>
    <row r="597" spans="1:20" x14ac:dyDescent="0.2">
      <c r="A597" s="16" t="str">
        <f>Data!$A597</f>
        <v>Ab65An35</v>
      </c>
      <c r="B597" s="27">
        <f>Data!$B597</f>
        <v>60.310326377742108</v>
      </c>
      <c r="C597" s="28">
        <f>Data!$C597+Data!$D597</f>
        <v>7.5013376136971646</v>
      </c>
      <c r="D597" s="1" t="str">
        <f>IF(AND(AND($B597&gt;=Params!$A$33,$B597&lt;Params!$C$33),AND($C597&gt;=Params!$A$32,$C597&lt;Params!$A$26)),$D$2,"")</f>
        <v/>
      </c>
      <c r="E597" s="1" t="str">
        <f>IF(AND(AND($B597&gt;=Params!$C$33,$B597&lt;Params!$F$33),AND($C597&gt;=Params!$C$32,$C597&lt;Params!$C$22)),$E$2,"")</f>
        <v/>
      </c>
      <c r="F597" s="4" t="str">
        <f>IF(AND($B597&gt;=Params!$F$33,$B597&lt;Params!$J$33,$C597&lt;Params!$F$22+((Params!$J$20-Params!$F$22)/(Params!$J$33-Params!$F$33))*($B597-Params!$F$33)),$F$2,"")</f>
        <v/>
      </c>
      <c r="G597" s="4" t="str">
        <f>IF(AND($B597&gt;=Params!$J$33,$B597&lt;Params!$N$33,$C597&lt;Params!$J$20+((Params!$N$18-Params!$J$20)/(Params!$N$33-Params!$J$33))*($B597-Params!$J$33)),$G$2,"")</f>
        <v/>
      </c>
      <c r="H597" s="4" t="str">
        <f>IF(AND($B597&gt;=Params!$N$33,$C597&lt;Params!$N$18+((Params!$Q$16-Params!$N$18)/(Params!$Q$33-Params!$N$33))*($B597-Params!$N$33),C$3&lt;Params!$Q$16+((Params!$S$32-Params!$Q$16)/(Params!$S$33-Params!$Q$33))*($B597-Params!$Q$33)),$H$2,"")</f>
        <v/>
      </c>
      <c r="I597" s="12" t="str">
        <f>IF(AND($B597&gt;=Params!$Q$33,$C597&gt;=Params!$Q$16+((Params!$S$32-Params!$Q$16)/(Params!$S$33-Params!$Q$33))*($B597-Params!$Q$33)),$I$2,"")</f>
        <v/>
      </c>
      <c r="J597" s="1" t="str">
        <f>IF(AND($C597&gt;=Params!$C$22,$C597&lt;Params!$C$22+((Params!$E$17-Params!$C$22)/(Params!$E$33-Params!$C$33))*($B597-Params!$C$33),$C597&lt;Params!$E$17+((Params!$F$22-Params!$E$17)/(Params!$F$33-Params!$E$33))*($B597-Params!$E$33)),$J$2,"")</f>
        <v/>
      </c>
      <c r="K597" s="1" t="str">
        <f>IF(AND($C597&gt;=Params!$E$17+((Params!$F$22-Params!$E$17)/(Params!$F$33-Params!$E$33))*($B597-Params!$E$33),$C597&gt;=Params!$F$22+((Params!$J$20-Params!$F$22)/(Params!$J$33-Params!$F$33))*($B597-Params!$F$33),$C597&lt;Params!$E$17+((Params!$H$13-Params!$E$17)/(Params!$H$33-Params!$E$33))*($B597-Params!$E$33),$C597&lt;Params!$H$13+((Params!$J$20-Params!$H$13)/(Params!$J$33-Params!$H$33))*($B597-Params!$H$33)),$K$2,"")</f>
        <v/>
      </c>
      <c r="L597" s="1" t="str">
        <f>IF(AND($C597&gt;=Params!$H$13+((Params!$J$20-Params!$H$13)/(Params!$J$33-Params!$H$33))*($B597-Params!$H$33),$C597&gt;=Params!$J$20+((Params!$N$18-Params!$J$20)/(Params!$N$33-Params!$J$33))*($B597-Params!$J$33),$C597&lt;Params!$H$13+((Params!$K$9-Params!$H$13)/(Params!$K$33-Params!$H$33))*($B597-Params!$H$33),$C597&lt;Params!$K$9+((Params!$N$18-Params!$K$9)/(Params!$N$33-Params!$K$33))*($B597-Params!$K$33)),$L$2,"")</f>
        <v>TrachyAndesite</v>
      </c>
      <c r="M597" s="2" t="str">
        <f>IF(AND($C597&gt;=Params!$K$9+((Params!$N$18-Params!$K$9)/(Params!$N$33-Params!$K$33))*($B597-Params!$K$33),$C597&gt;=Params!$N$18+((Params!$Q$16-Params!$N$18)/(Params!$Q$33-Params!$N627))*($B597-Params!$Q$33),$C597&lt;Params!$K$9+((Params!$L$5-Params!$K$9)/(Params!$L$33-Params!$K$33))*($B597-Params!$K$33),$C597&lt;Params!$L$5+((Params!$Q$4-Params!$L$5)/(Params!$Q$33-Params!$L$33))*($B597-Params!$L$33),$B597&lt;Params!$Q$33),$M$2,"")</f>
        <v/>
      </c>
      <c r="N597" s="3" t="str">
        <f>IF(OR(AND($C597&gt;=Params!$A$26,$B597&gt;=Params!$A$33,$B597&lt;Params!$C$33,$C597&lt;Params!$A$18+((Params!$C$13-Params!$A$18)/(Params!$C$33-Params!$A$33))*($B597-Params!$A$33)),AND($B597&gt;=Params!$C$33,$C597&gt;Params!$C$22+((Params!$E$17-Params!$C$22)/(Params!$E$33-Params!$C$33))*($B597-Params!$C$33),$C597&lt;Params!$C$13+((Params!$E$17-Params!$C$13)/(Params!$E$33-Params!$C$33))*($B597-Params!$C$33))),$N$2,"")</f>
        <v/>
      </c>
      <c r="O597" s="1" t="str">
        <f>IF(AND($C597&gt;=Params!$C$13+((Params!$E$17-Params!$C$13)/(Params!$E$33-Params!$C$33))*($B597-Params!$C$33),$C597&gt;=Params!$E$17+((Params!$H$13-Params!$E$17)/(Params!$H$33-Params!$E$33))*($B597-Params!$E$33),$C597&lt;Params!$C$13+((Params!$D$9-Params!$C$13)/(Params!$D$33-Params!$C$33))*($B597-Params!$C$33),$C597&lt;Params!$D$9+((Params!$H$13-Params!$D$9)/(Params!$H$33-Params!$D$33))*($B597-Params!$D$33)),$O$2,"")</f>
        <v/>
      </c>
      <c r="P597" s="1" t="str">
        <f>IF(AND($C597&gt;=Params!$D$9+((Params!$H$13-Params!$D$9)/(Params!$H$33-Params!$D$33))*($B597-Params!$D$33),$C597&gt;=Params!$H$13+((Params!$K$9-Params!$H$13)/(Params!$K$33-Params!$H$33))*($B597-Params!$H$33),$C597&lt;Params!$D$9+((Params!$G$4-Params!$D$9)/(Params!$G$33-Params!$D$33))*($B597-Params!$D$33),$C597&lt;Params!$G$4+((Params!$K$9-Params!$G$4)/(Params!$K$33-Params!$G$33))*($B597-Params!$G$33)),$P$2,"")</f>
        <v/>
      </c>
      <c r="Q597" s="1" t="str">
        <f>IF(AND($C597&gt;=Params!$G$4+((Params!$K$9-Params!$G$4)/(Params!$K$33-Params!$G$33))*($B597-Params!$G$33),$C597&gt;Params!$K$9+((Params!$L$5-Params!$K$9)/(Params!$L$33-Params!$K$33))*($B597-Params!$K$33),$C597&lt;Params!$G$4+((Params!$L$5-Params!$G$4)/(Params!$L$33-Params!$G$33))*($B597-Params!$G$33)),$Q$2,"")</f>
        <v/>
      </c>
      <c r="R597" s="2" t="str">
        <f>IF(AND(OR($B597&lt;Params!$A$33,AND($B597&gt;=Params!$A$33,$B597&lt;Params!$C$33,$C597&gt;=Params!$A$18+((Params!$C$13-Params!$A$18)/(Params!$C$33-Params!$A$33))*($B597-Params!$A$33)),AND($B597&gt;=Params!$C$33,$B597&lt;Params!$D$33,$C597&gt;=Params!$C$13+((Params!$D$9-Params!$C$13)/(Params!$D$33-Params!$C$33))*($B597-Params!$C$33)),AND($B597&gt;=Params!$D$33,$C597&gt;=Params!$D$9+((Params!$G$4-Params!$D$9)/(Params!$G$33-Params!$D$33))*($B597-Params!$D$33))),$C597&lt;Params!$G$4,$B597&gt;0,$C597&gt;0),$R$2,"")</f>
        <v/>
      </c>
      <c r="S597" s="18" t="str">
        <f t="shared" si="9"/>
        <v>TrachyAndesite</v>
      </c>
      <c r="T597" s="14" t="str">
        <f>IF(AND($S597&lt;&gt;$J$2,$S597&lt;&gt;$K$2,$S597&lt;&gt;$L$2),"",
IF($S597=$J$2,IF(Data!$C597&gt;=Data!$D597+2,"Hawaiite","Potassic Trachybasalt"),
IF($S597=$K$2,IF(Data!$C597&gt;=Data!$D597+2,"Mugearite","Shoshonite"),
IF($S597=$L$2,(IF(Data!$C597&gt;=Data!$D597+2,"Benmoreite","Latite")),""))))</f>
        <v>Benmoreite</v>
      </c>
    </row>
    <row r="598" spans="1:20" x14ac:dyDescent="0.2">
      <c r="A598" s="16" t="str">
        <f>Data!$A598</f>
        <v>Ab65An35</v>
      </c>
      <c r="B598" s="27">
        <f>Data!$B598</f>
        <v>60.310326377742108</v>
      </c>
      <c r="C598" s="28">
        <f>Data!$C598+Data!$D598</f>
        <v>7.5013376136971646</v>
      </c>
      <c r="D598" s="1" t="str">
        <f>IF(AND(AND($B598&gt;=Params!$A$33,$B598&lt;Params!$C$33),AND($C598&gt;=Params!$A$32,$C598&lt;Params!$A$26)),$D$2,"")</f>
        <v/>
      </c>
      <c r="E598" s="1" t="str">
        <f>IF(AND(AND($B598&gt;=Params!$C$33,$B598&lt;Params!$F$33),AND($C598&gt;=Params!$C$32,$C598&lt;Params!$C$22)),$E$2,"")</f>
        <v/>
      </c>
      <c r="F598" s="4" t="str">
        <f>IF(AND($B598&gt;=Params!$F$33,$B598&lt;Params!$J$33,$C598&lt;Params!$F$22+((Params!$J$20-Params!$F$22)/(Params!$J$33-Params!$F$33))*($B598-Params!$F$33)),$F$2,"")</f>
        <v/>
      </c>
      <c r="G598" s="4" t="str">
        <f>IF(AND($B598&gt;=Params!$J$33,$B598&lt;Params!$N$33,$C598&lt;Params!$J$20+((Params!$N$18-Params!$J$20)/(Params!$N$33-Params!$J$33))*($B598-Params!$J$33)),$G$2,"")</f>
        <v/>
      </c>
      <c r="H598" s="4" t="str">
        <f>IF(AND($B598&gt;=Params!$N$33,$C598&lt;Params!$N$18+((Params!$Q$16-Params!$N$18)/(Params!$Q$33-Params!$N$33))*($B598-Params!$N$33),C$3&lt;Params!$Q$16+((Params!$S$32-Params!$Q$16)/(Params!$S$33-Params!$Q$33))*($B598-Params!$Q$33)),$H$2,"")</f>
        <v/>
      </c>
      <c r="I598" s="12" t="str">
        <f>IF(AND($B598&gt;=Params!$Q$33,$C598&gt;=Params!$Q$16+((Params!$S$32-Params!$Q$16)/(Params!$S$33-Params!$Q$33))*($B598-Params!$Q$33)),$I$2,"")</f>
        <v/>
      </c>
      <c r="J598" s="1" t="str">
        <f>IF(AND($C598&gt;=Params!$C$22,$C598&lt;Params!$C$22+((Params!$E$17-Params!$C$22)/(Params!$E$33-Params!$C$33))*($B598-Params!$C$33),$C598&lt;Params!$E$17+((Params!$F$22-Params!$E$17)/(Params!$F$33-Params!$E$33))*($B598-Params!$E$33)),$J$2,"")</f>
        <v/>
      </c>
      <c r="K598" s="1" t="str">
        <f>IF(AND($C598&gt;=Params!$E$17+((Params!$F$22-Params!$E$17)/(Params!$F$33-Params!$E$33))*($B598-Params!$E$33),$C598&gt;=Params!$F$22+((Params!$J$20-Params!$F$22)/(Params!$J$33-Params!$F$33))*($B598-Params!$F$33),$C598&lt;Params!$E$17+((Params!$H$13-Params!$E$17)/(Params!$H$33-Params!$E$33))*($B598-Params!$E$33),$C598&lt;Params!$H$13+((Params!$J$20-Params!$H$13)/(Params!$J$33-Params!$H$33))*($B598-Params!$H$33)),$K$2,"")</f>
        <v/>
      </c>
      <c r="L598" s="1" t="str">
        <f>IF(AND($C598&gt;=Params!$H$13+((Params!$J$20-Params!$H$13)/(Params!$J$33-Params!$H$33))*($B598-Params!$H$33),$C598&gt;=Params!$J$20+((Params!$N$18-Params!$J$20)/(Params!$N$33-Params!$J$33))*($B598-Params!$J$33),$C598&lt;Params!$H$13+((Params!$K$9-Params!$H$13)/(Params!$K$33-Params!$H$33))*($B598-Params!$H$33),$C598&lt;Params!$K$9+((Params!$N$18-Params!$K$9)/(Params!$N$33-Params!$K$33))*($B598-Params!$K$33)),$L$2,"")</f>
        <v>TrachyAndesite</v>
      </c>
      <c r="M598" s="2" t="str">
        <f>IF(AND($C598&gt;=Params!$K$9+((Params!$N$18-Params!$K$9)/(Params!$N$33-Params!$K$33))*($B598-Params!$K$33),$C598&gt;=Params!$N$18+((Params!$Q$16-Params!$N$18)/(Params!$Q$33-Params!$N628))*($B598-Params!$Q$33),$C598&lt;Params!$K$9+((Params!$L$5-Params!$K$9)/(Params!$L$33-Params!$K$33))*($B598-Params!$K$33),$C598&lt;Params!$L$5+((Params!$Q$4-Params!$L$5)/(Params!$Q$33-Params!$L$33))*($B598-Params!$L$33),$B598&lt;Params!$Q$33),$M$2,"")</f>
        <v/>
      </c>
      <c r="N598" s="3" t="str">
        <f>IF(OR(AND($C598&gt;=Params!$A$26,$B598&gt;=Params!$A$33,$B598&lt;Params!$C$33,$C598&lt;Params!$A$18+((Params!$C$13-Params!$A$18)/(Params!$C$33-Params!$A$33))*($B598-Params!$A$33)),AND($B598&gt;=Params!$C$33,$C598&gt;Params!$C$22+((Params!$E$17-Params!$C$22)/(Params!$E$33-Params!$C$33))*($B598-Params!$C$33),$C598&lt;Params!$C$13+((Params!$E$17-Params!$C$13)/(Params!$E$33-Params!$C$33))*($B598-Params!$C$33))),$N$2,"")</f>
        <v/>
      </c>
      <c r="O598" s="1" t="str">
        <f>IF(AND($C598&gt;=Params!$C$13+((Params!$E$17-Params!$C$13)/(Params!$E$33-Params!$C$33))*($B598-Params!$C$33),$C598&gt;=Params!$E$17+((Params!$H$13-Params!$E$17)/(Params!$H$33-Params!$E$33))*($B598-Params!$E$33),$C598&lt;Params!$C$13+((Params!$D$9-Params!$C$13)/(Params!$D$33-Params!$C$33))*($B598-Params!$C$33),$C598&lt;Params!$D$9+((Params!$H$13-Params!$D$9)/(Params!$H$33-Params!$D$33))*($B598-Params!$D$33)),$O$2,"")</f>
        <v/>
      </c>
      <c r="P598" s="1" t="str">
        <f>IF(AND($C598&gt;=Params!$D$9+((Params!$H$13-Params!$D$9)/(Params!$H$33-Params!$D$33))*($B598-Params!$D$33),$C598&gt;=Params!$H$13+((Params!$K$9-Params!$H$13)/(Params!$K$33-Params!$H$33))*($B598-Params!$H$33),$C598&lt;Params!$D$9+((Params!$G$4-Params!$D$9)/(Params!$G$33-Params!$D$33))*($B598-Params!$D$33),$C598&lt;Params!$G$4+((Params!$K$9-Params!$G$4)/(Params!$K$33-Params!$G$33))*($B598-Params!$G$33)),$P$2,"")</f>
        <v/>
      </c>
      <c r="Q598" s="1" t="str">
        <f>IF(AND($C598&gt;=Params!$G$4+((Params!$K$9-Params!$G$4)/(Params!$K$33-Params!$G$33))*($B598-Params!$G$33),$C598&gt;Params!$K$9+((Params!$L$5-Params!$K$9)/(Params!$L$33-Params!$K$33))*($B598-Params!$K$33),$C598&lt;Params!$G$4+((Params!$L$5-Params!$G$4)/(Params!$L$33-Params!$G$33))*($B598-Params!$G$33)),$Q$2,"")</f>
        <v/>
      </c>
      <c r="R598" s="2" t="str">
        <f>IF(AND(OR($B598&lt;Params!$A$33,AND($B598&gt;=Params!$A$33,$B598&lt;Params!$C$33,$C598&gt;=Params!$A$18+((Params!$C$13-Params!$A$18)/(Params!$C$33-Params!$A$33))*($B598-Params!$A$33)),AND($B598&gt;=Params!$C$33,$B598&lt;Params!$D$33,$C598&gt;=Params!$C$13+((Params!$D$9-Params!$C$13)/(Params!$D$33-Params!$C$33))*($B598-Params!$C$33)),AND($B598&gt;=Params!$D$33,$C598&gt;=Params!$D$9+((Params!$G$4-Params!$D$9)/(Params!$G$33-Params!$D$33))*($B598-Params!$D$33))),$C598&lt;Params!$G$4,$B598&gt;0,$C598&gt;0),$R$2,"")</f>
        <v/>
      </c>
      <c r="S598" s="18" t="str">
        <f t="shared" si="9"/>
        <v>TrachyAndesite</v>
      </c>
      <c r="T598" s="14" t="str">
        <f>IF(AND($S598&lt;&gt;$J$2,$S598&lt;&gt;$K$2,$S598&lt;&gt;$L$2),"",
IF($S598=$J$2,IF(Data!$C598&gt;=Data!$D598+2,"Hawaiite","Potassic Trachybasalt"),
IF($S598=$K$2,IF(Data!$C598&gt;=Data!$D598+2,"Mugearite","Shoshonite"),
IF($S598=$L$2,(IF(Data!$C598&gt;=Data!$D598+2,"Benmoreite","Latite")),""))))</f>
        <v>Benmoreite</v>
      </c>
    </row>
    <row r="599" spans="1:20" x14ac:dyDescent="0.2">
      <c r="A599" s="16" t="str">
        <f>Data!$A599</f>
        <v>G444</v>
      </c>
      <c r="B599" s="27">
        <f>Data!$B599</f>
        <v>60.319480827024755</v>
      </c>
      <c r="C599" s="28">
        <f>Data!$C599+Data!$D599</f>
        <v>8.5664406366354218</v>
      </c>
      <c r="D599" s="1" t="str">
        <f>IF(AND(AND($B599&gt;=Params!$A$33,$B599&lt;Params!$C$33),AND($C599&gt;=Params!$A$32,$C599&lt;Params!$A$26)),$D$2,"")</f>
        <v/>
      </c>
      <c r="E599" s="1" t="str">
        <f>IF(AND(AND($B599&gt;=Params!$C$33,$B599&lt;Params!$F$33),AND($C599&gt;=Params!$C$32,$C599&lt;Params!$C$22)),$E$2,"")</f>
        <v/>
      </c>
      <c r="F599" s="4" t="str">
        <f>IF(AND($B599&gt;=Params!$F$33,$B599&lt;Params!$J$33,$C599&lt;Params!$F$22+((Params!$J$20-Params!$F$22)/(Params!$J$33-Params!$F$33))*($B599-Params!$F$33)),$F$2,"")</f>
        <v/>
      </c>
      <c r="G599" s="4" t="str">
        <f>IF(AND($B599&gt;=Params!$J$33,$B599&lt;Params!$N$33,$C599&lt;Params!$J$20+((Params!$N$18-Params!$J$20)/(Params!$N$33-Params!$J$33))*($B599-Params!$J$33)),$G$2,"")</f>
        <v/>
      </c>
      <c r="H599" s="4" t="str">
        <f>IF(AND($B599&gt;=Params!$N$33,$C599&lt;Params!$N$18+((Params!$Q$16-Params!$N$18)/(Params!$Q$33-Params!$N$33))*($B599-Params!$N$33),C$3&lt;Params!$Q$16+((Params!$S$32-Params!$Q$16)/(Params!$S$33-Params!$Q$33))*($B599-Params!$Q$33)),$H$2,"")</f>
        <v/>
      </c>
      <c r="I599" s="12" t="str">
        <f>IF(AND($B599&gt;=Params!$Q$33,$C599&gt;=Params!$Q$16+((Params!$S$32-Params!$Q$16)/(Params!$S$33-Params!$Q$33))*($B599-Params!$Q$33)),$I$2,"")</f>
        <v/>
      </c>
      <c r="J599" s="1" t="str">
        <f>IF(AND($C599&gt;=Params!$C$22,$C599&lt;Params!$C$22+((Params!$E$17-Params!$C$22)/(Params!$E$33-Params!$C$33))*($B599-Params!$C$33),$C599&lt;Params!$E$17+((Params!$F$22-Params!$E$17)/(Params!$F$33-Params!$E$33))*($B599-Params!$E$33)),$J$2,"")</f>
        <v/>
      </c>
      <c r="K599" s="1" t="str">
        <f>IF(AND($C599&gt;=Params!$E$17+((Params!$F$22-Params!$E$17)/(Params!$F$33-Params!$E$33))*($B599-Params!$E$33),$C599&gt;=Params!$F$22+((Params!$J$20-Params!$F$22)/(Params!$J$33-Params!$F$33))*($B599-Params!$F$33),$C599&lt;Params!$E$17+((Params!$H$13-Params!$E$17)/(Params!$H$33-Params!$E$33))*($B599-Params!$E$33),$C599&lt;Params!$H$13+((Params!$J$20-Params!$H$13)/(Params!$J$33-Params!$H$33))*($B599-Params!$H$33)),$K$2,"")</f>
        <v/>
      </c>
      <c r="L599" s="1" t="str">
        <f>IF(AND($C599&gt;=Params!$H$13+((Params!$J$20-Params!$H$13)/(Params!$J$33-Params!$H$33))*($B599-Params!$H$33),$C599&gt;=Params!$J$20+((Params!$N$18-Params!$J$20)/(Params!$N$33-Params!$J$33))*($B599-Params!$J$33),$C599&lt;Params!$H$13+((Params!$K$9-Params!$H$13)/(Params!$K$33-Params!$H$33))*($B599-Params!$H$33),$C599&lt;Params!$K$9+((Params!$N$18-Params!$K$9)/(Params!$N$33-Params!$K$33))*($B599-Params!$K$33)),$L$2,"")</f>
        <v>TrachyAndesite</v>
      </c>
      <c r="M599" s="2" t="str">
        <f>IF(AND($C599&gt;=Params!$K$9+((Params!$N$18-Params!$K$9)/(Params!$N$33-Params!$K$33))*($B599-Params!$K$33),$C599&gt;=Params!$N$18+((Params!$Q$16-Params!$N$18)/(Params!$Q$33-Params!$N629))*($B599-Params!$Q$33),$C599&lt;Params!$K$9+((Params!$L$5-Params!$K$9)/(Params!$L$33-Params!$K$33))*($B599-Params!$K$33),$C599&lt;Params!$L$5+((Params!$Q$4-Params!$L$5)/(Params!$Q$33-Params!$L$33))*($B599-Params!$L$33),$B599&lt;Params!$Q$33),$M$2,"")</f>
        <v/>
      </c>
      <c r="N599" s="3" t="str">
        <f>IF(OR(AND($C599&gt;=Params!$A$26,$B599&gt;=Params!$A$33,$B599&lt;Params!$C$33,$C599&lt;Params!$A$18+((Params!$C$13-Params!$A$18)/(Params!$C$33-Params!$A$33))*($B599-Params!$A$33)),AND($B599&gt;=Params!$C$33,$C599&gt;Params!$C$22+((Params!$E$17-Params!$C$22)/(Params!$E$33-Params!$C$33))*($B599-Params!$C$33),$C599&lt;Params!$C$13+((Params!$E$17-Params!$C$13)/(Params!$E$33-Params!$C$33))*($B599-Params!$C$33))),$N$2,"")</f>
        <v/>
      </c>
      <c r="O599" s="1" t="str">
        <f>IF(AND($C599&gt;=Params!$C$13+((Params!$E$17-Params!$C$13)/(Params!$E$33-Params!$C$33))*($B599-Params!$C$33),$C599&gt;=Params!$E$17+((Params!$H$13-Params!$E$17)/(Params!$H$33-Params!$E$33))*($B599-Params!$E$33),$C599&lt;Params!$C$13+((Params!$D$9-Params!$C$13)/(Params!$D$33-Params!$C$33))*($B599-Params!$C$33),$C599&lt;Params!$D$9+((Params!$H$13-Params!$D$9)/(Params!$H$33-Params!$D$33))*($B599-Params!$D$33)),$O$2,"")</f>
        <v/>
      </c>
      <c r="P599" s="1" t="str">
        <f>IF(AND($C599&gt;=Params!$D$9+((Params!$H$13-Params!$D$9)/(Params!$H$33-Params!$D$33))*($B599-Params!$D$33),$C599&gt;=Params!$H$13+((Params!$K$9-Params!$H$13)/(Params!$K$33-Params!$H$33))*($B599-Params!$H$33),$C599&lt;Params!$D$9+((Params!$G$4-Params!$D$9)/(Params!$G$33-Params!$D$33))*($B599-Params!$D$33),$C599&lt;Params!$G$4+((Params!$K$9-Params!$G$4)/(Params!$K$33-Params!$G$33))*($B599-Params!$G$33)),$P$2,"")</f>
        <v/>
      </c>
      <c r="Q599" s="1" t="str">
        <f>IF(AND($C599&gt;=Params!$G$4+((Params!$K$9-Params!$G$4)/(Params!$K$33-Params!$G$33))*($B599-Params!$G$33),$C599&gt;Params!$K$9+((Params!$L$5-Params!$K$9)/(Params!$L$33-Params!$K$33))*($B599-Params!$K$33),$C599&lt;Params!$G$4+((Params!$L$5-Params!$G$4)/(Params!$L$33-Params!$G$33))*($B599-Params!$G$33)),$Q$2,"")</f>
        <v/>
      </c>
      <c r="R599" s="2" t="str">
        <f>IF(AND(OR($B599&lt;Params!$A$33,AND($B599&gt;=Params!$A$33,$B599&lt;Params!$C$33,$C599&gt;=Params!$A$18+((Params!$C$13-Params!$A$18)/(Params!$C$33-Params!$A$33))*($B599-Params!$A$33)),AND($B599&gt;=Params!$C$33,$B599&lt;Params!$D$33,$C599&gt;=Params!$C$13+((Params!$D$9-Params!$C$13)/(Params!$D$33-Params!$C$33))*($B599-Params!$C$33)),AND($B599&gt;=Params!$D$33,$C599&gt;=Params!$D$9+((Params!$G$4-Params!$D$9)/(Params!$G$33-Params!$D$33))*($B599-Params!$D$33))),$C599&lt;Params!$G$4,$B599&gt;0,$C599&gt;0),$R$2,"")</f>
        <v/>
      </c>
      <c r="S599" s="18" t="str">
        <f t="shared" si="9"/>
        <v>TrachyAndesite</v>
      </c>
      <c r="T599" s="14" t="str">
        <f>IF(AND($S599&lt;&gt;$J$2,$S599&lt;&gt;$K$2,$S599&lt;&gt;$L$2),"",
IF($S599=$J$2,IF(Data!$C599&gt;=Data!$D599+2,"Hawaiite","Potassic Trachybasalt"),
IF($S599=$K$2,IF(Data!$C599&gt;=Data!$D599+2,"Mugearite","Shoshonite"),
IF($S599=$L$2,(IF(Data!$C599&gt;=Data!$D599+2,"Benmoreite","Latite")),""))))</f>
        <v>Latite</v>
      </c>
    </row>
    <row r="600" spans="1:20" x14ac:dyDescent="0.2">
      <c r="A600" s="16" t="str">
        <f>Data!$A600</f>
        <v>G420</v>
      </c>
      <c r="B600" s="27">
        <f>Data!$B600</f>
        <v>60.327879081134796</v>
      </c>
      <c r="C600" s="28">
        <f>Data!$C600+Data!$D600</f>
        <v>8.4479404961195392</v>
      </c>
      <c r="D600" s="1" t="str">
        <f>IF(AND(AND($B600&gt;=Params!$A$33,$B600&lt;Params!$C$33),AND($C600&gt;=Params!$A$32,$C600&lt;Params!$A$26)),$D$2,"")</f>
        <v/>
      </c>
      <c r="E600" s="1" t="str">
        <f>IF(AND(AND($B600&gt;=Params!$C$33,$B600&lt;Params!$F$33),AND($C600&gt;=Params!$C$32,$C600&lt;Params!$C$22)),$E$2,"")</f>
        <v/>
      </c>
      <c r="F600" s="4" t="str">
        <f>IF(AND($B600&gt;=Params!$F$33,$B600&lt;Params!$J$33,$C600&lt;Params!$F$22+((Params!$J$20-Params!$F$22)/(Params!$J$33-Params!$F$33))*($B600-Params!$F$33)),$F$2,"")</f>
        <v/>
      </c>
      <c r="G600" s="4" t="str">
        <f>IF(AND($B600&gt;=Params!$J$33,$B600&lt;Params!$N$33,$C600&lt;Params!$J$20+((Params!$N$18-Params!$J$20)/(Params!$N$33-Params!$J$33))*($B600-Params!$J$33)),$G$2,"")</f>
        <v/>
      </c>
      <c r="H600" s="4" t="str">
        <f>IF(AND($B600&gt;=Params!$N$33,$C600&lt;Params!$N$18+((Params!$Q$16-Params!$N$18)/(Params!$Q$33-Params!$N$33))*($B600-Params!$N$33),C$3&lt;Params!$Q$16+((Params!$S$32-Params!$Q$16)/(Params!$S$33-Params!$Q$33))*($B600-Params!$Q$33)),$H$2,"")</f>
        <v/>
      </c>
      <c r="I600" s="12" t="str">
        <f>IF(AND($B600&gt;=Params!$Q$33,$C600&gt;=Params!$Q$16+((Params!$S$32-Params!$Q$16)/(Params!$S$33-Params!$Q$33))*($B600-Params!$Q$33)),$I$2,"")</f>
        <v/>
      </c>
      <c r="J600" s="1" t="str">
        <f>IF(AND($C600&gt;=Params!$C$22,$C600&lt;Params!$C$22+((Params!$E$17-Params!$C$22)/(Params!$E$33-Params!$C$33))*($B600-Params!$C$33),$C600&lt;Params!$E$17+((Params!$F$22-Params!$E$17)/(Params!$F$33-Params!$E$33))*($B600-Params!$E$33)),$J$2,"")</f>
        <v/>
      </c>
      <c r="K600" s="1" t="str">
        <f>IF(AND($C600&gt;=Params!$E$17+((Params!$F$22-Params!$E$17)/(Params!$F$33-Params!$E$33))*($B600-Params!$E$33),$C600&gt;=Params!$F$22+((Params!$J$20-Params!$F$22)/(Params!$J$33-Params!$F$33))*($B600-Params!$F$33),$C600&lt;Params!$E$17+((Params!$H$13-Params!$E$17)/(Params!$H$33-Params!$E$33))*($B600-Params!$E$33),$C600&lt;Params!$H$13+((Params!$J$20-Params!$H$13)/(Params!$J$33-Params!$H$33))*($B600-Params!$H$33)),$K$2,"")</f>
        <v/>
      </c>
      <c r="L600" s="1" t="str">
        <f>IF(AND($C600&gt;=Params!$H$13+((Params!$J$20-Params!$H$13)/(Params!$J$33-Params!$H$33))*($B600-Params!$H$33),$C600&gt;=Params!$J$20+((Params!$N$18-Params!$J$20)/(Params!$N$33-Params!$J$33))*($B600-Params!$J$33),$C600&lt;Params!$H$13+((Params!$K$9-Params!$H$13)/(Params!$K$33-Params!$H$33))*($B600-Params!$H$33),$C600&lt;Params!$K$9+((Params!$N$18-Params!$K$9)/(Params!$N$33-Params!$K$33))*($B600-Params!$K$33)),$L$2,"")</f>
        <v>TrachyAndesite</v>
      </c>
      <c r="M600" s="2" t="str">
        <f>IF(AND($C600&gt;=Params!$K$9+((Params!$N$18-Params!$K$9)/(Params!$N$33-Params!$K$33))*($B600-Params!$K$33),$C600&gt;=Params!$N$18+((Params!$Q$16-Params!$N$18)/(Params!$Q$33-Params!$N630))*($B600-Params!$Q$33),$C600&lt;Params!$K$9+((Params!$L$5-Params!$K$9)/(Params!$L$33-Params!$K$33))*($B600-Params!$K$33),$C600&lt;Params!$L$5+((Params!$Q$4-Params!$L$5)/(Params!$Q$33-Params!$L$33))*($B600-Params!$L$33),$B600&lt;Params!$Q$33),$M$2,"")</f>
        <v/>
      </c>
      <c r="N600" s="3" t="str">
        <f>IF(OR(AND($C600&gt;=Params!$A$26,$B600&gt;=Params!$A$33,$B600&lt;Params!$C$33,$C600&lt;Params!$A$18+((Params!$C$13-Params!$A$18)/(Params!$C$33-Params!$A$33))*($B600-Params!$A$33)),AND($B600&gt;=Params!$C$33,$C600&gt;Params!$C$22+((Params!$E$17-Params!$C$22)/(Params!$E$33-Params!$C$33))*($B600-Params!$C$33),$C600&lt;Params!$C$13+((Params!$E$17-Params!$C$13)/(Params!$E$33-Params!$C$33))*($B600-Params!$C$33))),$N$2,"")</f>
        <v/>
      </c>
      <c r="O600" s="1" t="str">
        <f>IF(AND($C600&gt;=Params!$C$13+((Params!$E$17-Params!$C$13)/(Params!$E$33-Params!$C$33))*($B600-Params!$C$33),$C600&gt;=Params!$E$17+((Params!$H$13-Params!$E$17)/(Params!$H$33-Params!$E$33))*($B600-Params!$E$33),$C600&lt;Params!$C$13+((Params!$D$9-Params!$C$13)/(Params!$D$33-Params!$C$33))*($B600-Params!$C$33),$C600&lt;Params!$D$9+((Params!$H$13-Params!$D$9)/(Params!$H$33-Params!$D$33))*($B600-Params!$D$33)),$O$2,"")</f>
        <v/>
      </c>
      <c r="P600" s="1" t="str">
        <f>IF(AND($C600&gt;=Params!$D$9+((Params!$H$13-Params!$D$9)/(Params!$H$33-Params!$D$33))*($B600-Params!$D$33),$C600&gt;=Params!$H$13+((Params!$K$9-Params!$H$13)/(Params!$K$33-Params!$H$33))*($B600-Params!$H$33),$C600&lt;Params!$D$9+((Params!$G$4-Params!$D$9)/(Params!$G$33-Params!$D$33))*($B600-Params!$D$33),$C600&lt;Params!$G$4+((Params!$K$9-Params!$G$4)/(Params!$K$33-Params!$G$33))*($B600-Params!$G$33)),$P$2,"")</f>
        <v/>
      </c>
      <c r="Q600" s="1" t="str">
        <f>IF(AND($C600&gt;=Params!$G$4+((Params!$K$9-Params!$G$4)/(Params!$K$33-Params!$G$33))*($B600-Params!$G$33),$C600&gt;Params!$K$9+((Params!$L$5-Params!$K$9)/(Params!$L$33-Params!$K$33))*($B600-Params!$K$33),$C600&lt;Params!$G$4+((Params!$L$5-Params!$G$4)/(Params!$L$33-Params!$G$33))*($B600-Params!$G$33)),$Q$2,"")</f>
        <v/>
      </c>
      <c r="R600" s="2" t="str">
        <f>IF(AND(OR($B600&lt;Params!$A$33,AND($B600&gt;=Params!$A$33,$B600&lt;Params!$C$33,$C600&gt;=Params!$A$18+((Params!$C$13-Params!$A$18)/(Params!$C$33-Params!$A$33))*($B600-Params!$A$33)),AND($B600&gt;=Params!$C$33,$B600&lt;Params!$D$33,$C600&gt;=Params!$C$13+((Params!$D$9-Params!$C$13)/(Params!$D$33-Params!$C$33))*($B600-Params!$C$33)),AND($B600&gt;=Params!$D$33,$C600&gt;=Params!$D$9+((Params!$G$4-Params!$D$9)/(Params!$G$33-Params!$D$33))*($B600-Params!$D$33))),$C600&lt;Params!$G$4,$B600&gt;0,$C600&gt;0),$R$2,"")</f>
        <v/>
      </c>
      <c r="S600" s="18" t="str">
        <f t="shared" si="9"/>
        <v>TrachyAndesite</v>
      </c>
      <c r="T600" s="14" t="str">
        <f>IF(AND($S600&lt;&gt;$J$2,$S600&lt;&gt;$K$2,$S600&lt;&gt;$L$2),"",
IF($S600=$J$2,IF(Data!$C600&gt;=Data!$D600+2,"Hawaiite","Potassic Trachybasalt"),
IF($S600=$K$2,IF(Data!$C600&gt;=Data!$D600+2,"Mugearite","Shoshonite"),
IF($S600=$L$2,(IF(Data!$C600&gt;=Data!$D600+2,"Benmoreite","Latite")),""))))</f>
        <v>Latite</v>
      </c>
    </row>
    <row r="601" spans="1:20" x14ac:dyDescent="0.2">
      <c r="A601" s="16" t="str">
        <f>Data!$A601</f>
        <v>Juli9</v>
      </c>
      <c r="B601" s="27">
        <f>Data!$B601</f>
        <v>60.384576663646442</v>
      </c>
      <c r="C601" s="28">
        <f>Data!$C601+Data!$D601</f>
        <v>5.5068962045706229</v>
      </c>
      <c r="D601" s="1" t="str">
        <f>IF(AND(AND($B601&gt;=Params!$A$33,$B601&lt;Params!$C$33),AND($C601&gt;=Params!$A$32,$C601&lt;Params!$A$26)),$D$2,"")</f>
        <v/>
      </c>
      <c r="E601" s="1" t="str">
        <f>IF(AND(AND($B601&gt;=Params!$C$33,$B601&lt;Params!$F$33),AND($C601&gt;=Params!$C$32,$C601&lt;Params!$C$22)),$E$2,"")</f>
        <v/>
      </c>
      <c r="F601" s="4" t="str">
        <f>IF(AND($B601&gt;=Params!$F$33,$B601&lt;Params!$J$33,$C601&lt;Params!$F$22+((Params!$J$20-Params!$F$22)/(Params!$J$33-Params!$F$33))*($B601-Params!$F$33)),$F$2,"")</f>
        <v/>
      </c>
      <c r="G601" s="4" t="str">
        <f>IF(AND($B601&gt;=Params!$J$33,$B601&lt;Params!$N$33,$C601&lt;Params!$J$20+((Params!$N$18-Params!$J$20)/(Params!$N$33-Params!$J$33))*($B601-Params!$J$33)),$G$2,"")</f>
        <v>Andesite</v>
      </c>
      <c r="H601" s="4" t="str">
        <f>IF(AND($B601&gt;=Params!$N$33,$C601&lt;Params!$N$18+((Params!$Q$16-Params!$N$18)/(Params!$Q$33-Params!$N$33))*($B601-Params!$N$33),C$3&lt;Params!$Q$16+((Params!$S$32-Params!$Q$16)/(Params!$S$33-Params!$Q$33))*($B601-Params!$Q$33)),$H$2,"")</f>
        <v/>
      </c>
      <c r="I601" s="12" t="str">
        <f>IF(AND($B601&gt;=Params!$Q$33,$C601&gt;=Params!$Q$16+((Params!$S$32-Params!$Q$16)/(Params!$S$33-Params!$Q$33))*($B601-Params!$Q$33)),$I$2,"")</f>
        <v/>
      </c>
      <c r="J601" s="1" t="str">
        <f>IF(AND($C601&gt;=Params!$C$22,$C601&lt;Params!$C$22+((Params!$E$17-Params!$C$22)/(Params!$E$33-Params!$C$33))*($B601-Params!$C$33),$C601&lt;Params!$E$17+((Params!$F$22-Params!$E$17)/(Params!$F$33-Params!$E$33))*($B601-Params!$E$33)),$J$2,"")</f>
        <v/>
      </c>
      <c r="K601" s="1" t="str">
        <f>IF(AND($C601&gt;=Params!$E$17+((Params!$F$22-Params!$E$17)/(Params!$F$33-Params!$E$33))*($B601-Params!$E$33),$C601&gt;=Params!$F$22+((Params!$J$20-Params!$F$22)/(Params!$J$33-Params!$F$33))*($B601-Params!$F$33),$C601&lt;Params!$E$17+((Params!$H$13-Params!$E$17)/(Params!$H$33-Params!$E$33))*($B601-Params!$E$33),$C601&lt;Params!$H$13+((Params!$J$20-Params!$H$13)/(Params!$J$33-Params!$H$33))*($B601-Params!$H$33)),$K$2,"")</f>
        <v/>
      </c>
      <c r="L601" s="1" t="str">
        <f>IF(AND($C601&gt;=Params!$H$13+((Params!$J$20-Params!$H$13)/(Params!$J$33-Params!$H$33))*($B601-Params!$H$33),$C601&gt;=Params!$J$20+((Params!$N$18-Params!$J$20)/(Params!$N$33-Params!$J$33))*($B601-Params!$J$33),$C601&lt;Params!$H$13+((Params!$K$9-Params!$H$13)/(Params!$K$33-Params!$H$33))*($B601-Params!$H$33),$C601&lt;Params!$K$9+((Params!$N$18-Params!$K$9)/(Params!$N$33-Params!$K$33))*($B601-Params!$K$33)),$L$2,"")</f>
        <v/>
      </c>
      <c r="M601" s="2" t="str">
        <f>IF(AND($C601&gt;=Params!$K$9+((Params!$N$18-Params!$K$9)/(Params!$N$33-Params!$K$33))*($B601-Params!$K$33),$C601&gt;=Params!$N$18+((Params!$Q$16-Params!$N$18)/(Params!$Q$33-Params!$N631))*($B601-Params!$Q$33),$C601&lt;Params!$K$9+((Params!$L$5-Params!$K$9)/(Params!$L$33-Params!$K$33))*($B601-Params!$K$33),$C601&lt;Params!$L$5+((Params!$Q$4-Params!$L$5)/(Params!$Q$33-Params!$L$33))*($B601-Params!$L$33),$B601&lt;Params!$Q$33),$M$2,"")</f>
        <v/>
      </c>
      <c r="N601" s="3" t="str">
        <f>IF(OR(AND($C601&gt;=Params!$A$26,$B601&gt;=Params!$A$33,$B601&lt;Params!$C$33,$C601&lt;Params!$A$18+((Params!$C$13-Params!$A$18)/(Params!$C$33-Params!$A$33))*($B601-Params!$A$33)),AND($B601&gt;=Params!$C$33,$C601&gt;Params!$C$22+((Params!$E$17-Params!$C$22)/(Params!$E$33-Params!$C$33))*($B601-Params!$C$33),$C601&lt;Params!$C$13+((Params!$E$17-Params!$C$13)/(Params!$E$33-Params!$C$33))*($B601-Params!$C$33))),$N$2,"")</f>
        <v/>
      </c>
      <c r="O601" s="1" t="str">
        <f>IF(AND($C601&gt;=Params!$C$13+((Params!$E$17-Params!$C$13)/(Params!$E$33-Params!$C$33))*($B601-Params!$C$33),$C601&gt;=Params!$E$17+((Params!$H$13-Params!$E$17)/(Params!$H$33-Params!$E$33))*($B601-Params!$E$33),$C601&lt;Params!$C$13+((Params!$D$9-Params!$C$13)/(Params!$D$33-Params!$C$33))*($B601-Params!$C$33),$C601&lt;Params!$D$9+((Params!$H$13-Params!$D$9)/(Params!$H$33-Params!$D$33))*($B601-Params!$D$33)),$O$2,"")</f>
        <v/>
      </c>
      <c r="P601" s="1" t="str">
        <f>IF(AND($C601&gt;=Params!$D$9+((Params!$H$13-Params!$D$9)/(Params!$H$33-Params!$D$33))*($B601-Params!$D$33),$C601&gt;=Params!$H$13+((Params!$K$9-Params!$H$13)/(Params!$K$33-Params!$H$33))*($B601-Params!$H$33),$C601&lt;Params!$D$9+((Params!$G$4-Params!$D$9)/(Params!$G$33-Params!$D$33))*($B601-Params!$D$33),$C601&lt;Params!$G$4+((Params!$K$9-Params!$G$4)/(Params!$K$33-Params!$G$33))*($B601-Params!$G$33)),$P$2,"")</f>
        <v/>
      </c>
      <c r="Q601" s="1" t="str">
        <f>IF(AND($C601&gt;=Params!$G$4+((Params!$K$9-Params!$G$4)/(Params!$K$33-Params!$G$33))*($B601-Params!$G$33),$C601&gt;Params!$K$9+((Params!$L$5-Params!$K$9)/(Params!$L$33-Params!$K$33))*($B601-Params!$K$33),$C601&lt;Params!$G$4+((Params!$L$5-Params!$G$4)/(Params!$L$33-Params!$G$33))*($B601-Params!$G$33)),$Q$2,"")</f>
        <v/>
      </c>
      <c r="R601" s="2" t="str">
        <f>IF(AND(OR($B601&lt;Params!$A$33,AND($B601&gt;=Params!$A$33,$B601&lt;Params!$C$33,$C601&gt;=Params!$A$18+((Params!$C$13-Params!$A$18)/(Params!$C$33-Params!$A$33))*($B601-Params!$A$33)),AND($B601&gt;=Params!$C$33,$B601&lt;Params!$D$33,$C601&gt;=Params!$C$13+((Params!$D$9-Params!$C$13)/(Params!$D$33-Params!$C$33))*($B601-Params!$C$33)),AND($B601&gt;=Params!$D$33,$C601&gt;=Params!$D$9+((Params!$G$4-Params!$D$9)/(Params!$G$33-Params!$D$33))*($B601-Params!$D$33))),$C601&lt;Params!$G$4,$B601&gt;0,$C601&gt;0),$R$2,"")</f>
        <v/>
      </c>
      <c r="S601" s="18" t="str">
        <f t="shared" si="9"/>
        <v>Andesite</v>
      </c>
      <c r="T601" s="14" t="str">
        <f>IF(AND($S601&lt;&gt;$J$2,$S601&lt;&gt;$K$2,$S601&lt;&gt;$L$2),"",
IF($S601=$J$2,IF(Data!$C601&gt;=Data!$D601+2,"Hawaiite","Potassic Trachybasalt"),
IF($S601=$K$2,IF(Data!$C601&gt;=Data!$D601+2,"Mugearite","Shoshonite"),
IF($S601=$L$2,(IF(Data!$C601&gt;=Data!$D601+2,"Benmoreite","Latite")),""))))</f>
        <v/>
      </c>
    </row>
    <row r="602" spans="1:20" x14ac:dyDescent="0.2">
      <c r="A602" s="16" t="str">
        <f>Data!$A602</f>
        <v>G402</v>
      </c>
      <c r="B602" s="27">
        <f>Data!$B602</f>
        <v>60.476985800993987</v>
      </c>
      <c r="C602" s="28">
        <f>Data!$C602+Data!$D602</f>
        <v>8.3370254416203693</v>
      </c>
      <c r="D602" s="1" t="str">
        <f>IF(AND(AND($B602&gt;=Params!$A$33,$B602&lt;Params!$C$33),AND($C602&gt;=Params!$A$32,$C602&lt;Params!$A$26)),$D$2,"")</f>
        <v/>
      </c>
      <c r="E602" s="1" t="str">
        <f>IF(AND(AND($B602&gt;=Params!$C$33,$B602&lt;Params!$F$33),AND($C602&gt;=Params!$C$32,$C602&lt;Params!$C$22)),$E$2,"")</f>
        <v/>
      </c>
      <c r="F602" s="4" t="str">
        <f>IF(AND($B602&gt;=Params!$F$33,$B602&lt;Params!$J$33,$C602&lt;Params!$F$22+((Params!$J$20-Params!$F$22)/(Params!$J$33-Params!$F$33))*($B602-Params!$F$33)),$F$2,"")</f>
        <v/>
      </c>
      <c r="G602" s="4" t="str">
        <f>IF(AND($B602&gt;=Params!$J$33,$B602&lt;Params!$N$33,$C602&lt;Params!$J$20+((Params!$N$18-Params!$J$20)/(Params!$N$33-Params!$J$33))*($B602-Params!$J$33)),$G$2,"")</f>
        <v/>
      </c>
      <c r="H602" s="4" t="str">
        <f>IF(AND($B602&gt;=Params!$N$33,$C602&lt;Params!$N$18+((Params!$Q$16-Params!$N$18)/(Params!$Q$33-Params!$N$33))*($B602-Params!$N$33),C$3&lt;Params!$Q$16+((Params!$S$32-Params!$Q$16)/(Params!$S$33-Params!$Q$33))*($B602-Params!$Q$33)),$H$2,"")</f>
        <v/>
      </c>
      <c r="I602" s="12" t="str">
        <f>IF(AND($B602&gt;=Params!$Q$33,$C602&gt;=Params!$Q$16+((Params!$S$32-Params!$Q$16)/(Params!$S$33-Params!$Q$33))*($B602-Params!$Q$33)),$I$2,"")</f>
        <v/>
      </c>
      <c r="J602" s="1" t="str">
        <f>IF(AND($C602&gt;=Params!$C$22,$C602&lt;Params!$C$22+((Params!$E$17-Params!$C$22)/(Params!$E$33-Params!$C$33))*($B602-Params!$C$33),$C602&lt;Params!$E$17+((Params!$F$22-Params!$E$17)/(Params!$F$33-Params!$E$33))*($B602-Params!$E$33)),$J$2,"")</f>
        <v/>
      </c>
      <c r="K602" s="1" t="str">
        <f>IF(AND($C602&gt;=Params!$E$17+((Params!$F$22-Params!$E$17)/(Params!$F$33-Params!$E$33))*($B602-Params!$E$33),$C602&gt;=Params!$F$22+((Params!$J$20-Params!$F$22)/(Params!$J$33-Params!$F$33))*($B602-Params!$F$33),$C602&lt;Params!$E$17+((Params!$H$13-Params!$E$17)/(Params!$H$33-Params!$E$33))*($B602-Params!$E$33),$C602&lt;Params!$H$13+((Params!$J$20-Params!$H$13)/(Params!$J$33-Params!$H$33))*($B602-Params!$H$33)),$K$2,"")</f>
        <v/>
      </c>
      <c r="L602" s="1" t="str">
        <f>IF(AND($C602&gt;=Params!$H$13+((Params!$J$20-Params!$H$13)/(Params!$J$33-Params!$H$33))*($B602-Params!$H$33),$C602&gt;=Params!$J$20+((Params!$N$18-Params!$J$20)/(Params!$N$33-Params!$J$33))*($B602-Params!$J$33),$C602&lt;Params!$H$13+((Params!$K$9-Params!$H$13)/(Params!$K$33-Params!$H$33))*($B602-Params!$H$33),$C602&lt;Params!$K$9+((Params!$N$18-Params!$K$9)/(Params!$N$33-Params!$K$33))*($B602-Params!$K$33)),$L$2,"")</f>
        <v>TrachyAndesite</v>
      </c>
      <c r="M602" s="2" t="str">
        <f>IF(AND($C602&gt;=Params!$K$9+((Params!$N$18-Params!$K$9)/(Params!$N$33-Params!$K$33))*($B602-Params!$K$33),$C602&gt;=Params!$N$18+((Params!$Q$16-Params!$N$18)/(Params!$Q$33-Params!$N632))*($B602-Params!$Q$33),$C602&lt;Params!$K$9+((Params!$L$5-Params!$K$9)/(Params!$L$33-Params!$K$33))*($B602-Params!$K$33),$C602&lt;Params!$L$5+((Params!$Q$4-Params!$L$5)/(Params!$Q$33-Params!$L$33))*($B602-Params!$L$33),$B602&lt;Params!$Q$33),$M$2,"")</f>
        <v/>
      </c>
      <c r="N602" s="3" t="str">
        <f>IF(OR(AND($C602&gt;=Params!$A$26,$B602&gt;=Params!$A$33,$B602&lt;Params!$C$33,$C602&lt;Params!$A$18+((Params!$C$13-Params!$A$18)/(Params!$C$33-Params!$A$33))*($B602-Params!$A$33)),AND($B602&gt;=Params!$C$33,$C602&gt;Params!$C$22+((Params!$E$17-Params!$C$22)/(Params!$E$33-Params!$C$33))*($B602-Params!$C$33),$C602&lt;Params!$C$13+((Params!$E$17-Params!$C$13)/(Params!$E$33-Params!$C$33))*($B602-Params!$C$33))),$N$2,"")</f>
        <v/>
      </c>
      <c r="O602" s="1" t="str">
        <f>IF(AND($C602&gt;=Params!$C$13+((Params!$E$17-Params!$C$13)/(Params!$E$33-Params!$C$33))*($B602-Params!$C$33),$C602&gt;=Params!$E$17+((Params!$H$13-Params!$E$17)/(Params!$H$33-Params!$E$33))*($B602-Params!$E$33),$C602&lt;Params!$C$13+((Params!$D$9-Params!$C$13)/(Params!$D$33-Params!$C$33))*($B602-Params!$C$33),$C602&lt;Params!$D$9+((Params!$H$13-Params!$D$9)/(Params!$H$33-Params!$D$33))*($B602-Params!$D$33)),$O$2,"")</f>
        <v/>
      </c>
      <c r="P602" s="1" t="str">
        <f>IF(AND($C602&gt;=Params!$D$9+((Params!$H$13-Params!$D$9)/(Params!$H$33-Params!$D$33))*($B602-Params!$D$33),$C602&gt;=Params!$H$13+((Params!$K$9-Params!$H$13)/(Params!$K$33-Params!$H$33))*($B602-Params!$H$33),$C602&lt;Params!$D$9+((Params!$G$4-Params!$D$9)/(Params!$G$33-Params!$D$33))*($B602-Params!$D$33),$C602&lt;Params!$G$4+((Params!$K$9-Params!$G$4)/(Params!$K$33-Params!$G$33))*($B602-Params!$G$33)),$P$2,"")</f>
        <v/>
      </c>
      <c r="Q602" s="1" t="str">
        <f>IF(AND($C602&gt;=Params!$G$4+((Params!$K$9-Params!$G$4)/(Params!$K$33-Params!$G$33))*($B602-Params!$G$33),$C602&gt;Params!$K$9+((Params!$L$5-Params!$K$9)/(Params!$L$33-Params!$K$33))*($B602-Params!$K$33),$C602&lt;Params!$G$4+((Params!$L$5-Params!$G$4)/(Params!$L$33-Params!$G$33))*($B602-Params!$G$33)),$Q$2,"")</f>
        <v/>
      </c>
      <c r="R602" s="2" t="str">
        <f>IF(AND(OR($B602&lt;Params!$A$33,AND($B602&gt;=Params!$A$33,$B602&lt;Params!$C$33,$C602&gt;=Params!$A$18+((Params!$C$13-Params!$A$18)/(Params!$C$33-Params!$A$33))*($B602-Params!$A$33)),AND($B602&gt;=Params!$C$33,$B602&lt;Params!$D$33,$C602&gt;=Params!$C$13+((Params!$D$9-Params!$C$13)/(Params!$D$33-Params!$C$33))*($B602-Params!$C$33)),AND($B602&gt;=Params!$D$33,$C602&gt;=Params!$D$9+((Params!$G$4-Params!$D$9)/(Params!$G$33-Params!$D$33))*($B602-Params!$D$33))),$C602&lt;Params!$G$4,$B602&gt;0,$C602&gt;0),$R$2,"")</f>
        <v/>
      </c>
      <c r="S602" s="18" t="str">
        <f t="shared" si="9"/>
        <v>TrachyAndesite</v>
      </c>
      <c r="T602" s="14" t="str">
        <f>IF(AND($S602&lt;&gt;$J$2,$S602&lt;&gt;$K$2,$S602&lt;&gt;$L$2),"",
IF($S602=$J$2,IF(Data!$C602&gt;=Data!$D602+2,"Hawaiite","Potassic Trachybasalt"),
IF($S602=$K$2,IF(Data!$C602&gt;=Data!$D602+2,"Mugearite","Shoshonite"),
IF($S602=$L$2,(IF(Data!$C602&gt;=Data!$D602+2,"Benmoreite","Latite")),""))))</f>
        <v>Latite</v>
      </c>
    </row>
    <row r="603" spans="1:20" x14ac:dyDescent="0.2">
      <c r="A603" s="16" t="str">
        <f>Data!$A603</f>
        <v>G446</v>
      </c>
      <c r="B603" s="27">
        <f>Data!$B603</f>
        <v>60.676923007691116</v>
      </c>
      <c r="C603" s="28">
        <f>Data!$C603+Data!$D603</f>
        <v>8.4289337621064568</v>
      </c>
      <c r="D603" s="1" t="str">
        <f>IF(AND(AND($B603&gt;=Params!$A$33,$B603&lt;Params!$C$33),AND($C603&gt;=Params!$A$32,$C603&lt;Params!$A$26)),$D$2,"")</f>
        <v/>
      </c>
      <c r="E603" s="1" t="str">
        <f>IF(AND(AND($B603&gt;=Params!$C$33,$B603&lt;Params!$F$33),AND($C603&gt;=Params!$C$32,$C603&lt;Params!$C$22)),$E$2,"")</f>
        <v/>
      </c>
      <c r="F603" s="4" t="str">
        <f>IF(AND($B603&gt;=Params!$F$33,$B603&lt;Params!$J$33,$C603&lt;Params!$F$22+((Params!$J$20-Params!$F$22)/(Params!$J$33-Params!$F$33))*($B603-Params!$F$33)),$F$2,"")</f>
        <v/>
      </c>
      <c r="G603" s="4" t="str">
        <f>IF(AND($B603&gt;=Params!$J$33,$B603&lt;Params!$N$33,$C603&lt;Params!$J$20+((Params!$N$18-Params!$J$20)/(Params!$N$33-Params!$J$33))*($B603-Params!$J$33)),$G$2,"")</f>
        <v/>
      </c>
      <c r="H603" s="4" t="str">
        <f>IF(AND($B603&gt;=Params!$N$33,$C603&lt;Params!$N$18+((Params!$Q$16-Params!$N$18)/(Params!$Q$33-Params!$N$33))*($B603-Params!$N$33),C$3&lt;Params!$Q$16+((Params!$S$32-Params!$Q$16)/(Params!$S$33-Params!$Q$33))*($B603-Params!$Q$33)),$H$2,"")</f>
        <v/>
      </c>
      <c r="I603" s="12" t="str">
        <f>IF(AND($B603&gt;=Params!$Q$33,$C603&gt;=Params!$Q$16+((Params!$S$32-Params!$Q$16)/(Params!$S$33-Params!$Q$33))*($B603-Params!$Q$33)),$I$2,"")</f>
        <v/>
      </c>
      <c r="J603" s="1" t="str">
        <f>IF(AND($C603&gt;=Params!$C$22,$C603&lt;Params!$C$22+((Params!$E$17-Params!$C$22)/(Params!$E$33-Params!$C$33))*($B603-Params!$C$33),$C603&lt;Params!$E$17+((Params!$F$22-Params!$E$17)/(Params!$F$33-Params!$E$33))*($B603-Params!$E$33)),$J$2,"")</f>
        <v/>
      </c>
      <c r="K603" s="1" t="str">
        <f>IF(AND($C603&gt;=Params!$E$17+((Params!$F$22-Params!$E$17)/(Params!$F$33-Params!$E$33))*($B603-Params!$E$33),$C603&gt;=Params!$F$22+((Params!$J$20-Params!$F$22)/(Params!$J$33-Params!$F$33))*($B603-Params!$F$33),$C603&lt;Params!$E$17+((Params!$H$13-Params!$E$17)/(Params!$H$33-Params!$E$33))*($B603-Params!$E$33),$C603&lt;Params!$H$13+((Params!$J$20-Params!$H$13)/(Params!$J$33-Params!$H$33))*($B603-Params!$H$33)),$K$2,"")</f>
        <v/>
      </c>
      <c r="L603" s="1" t="str">
        <f>IF(AND($C603&gt;=Params!$H$13+((Params!$J$20-Params!$H$13)/(Params!$J$33-Params!$H$33))*($B603-Params!$H$33),$C603&gt;=Params!$J$20+((Params!$N$18-Params!$J$20)/(Params!$N$33-Params!$J$33))*($B603-Params!$J$33),$C603&lt;Params!$H$13+((Params!$K$9-Params!$H$13)/(Params!$K$33-Params!$H$33))*($B603-Params!$H$33),$C603&lt;Params!$K$9+((Params!$N$18-Params!$K$9)/(Params!$N$33-Params!$K$33))*($B603-Params!$K$33)),$L$2,"")</f>
        <v>TrachyAndesite</v>
      </c>
      <c r="M603" s="2" t="str">
        <f>IF(AND($C603&gt;=Params!$K$9+((Params!$N$18-Params!$K$9)/(Params!$N$33-Params!$K$33))*($B603-Params!$K$33),$C603&gt;=Params!$N$18+((Params!$Q$16-Params!$N$18)/(Params!$Q$33-Params!$N633))*($B603-Params!$Q$33),$C603&lt;Params!$K$9+((Params!$L$5-Params!$K$9)/(Params!$L$33-Params!$K$33))*($B603-Params!$K$33),$C603&lt;Params!$L$5+((Params!$Q$4-Params!$L$5)/(Params!$Q$33-Params!$L$33))*($B603-Params!$L$33),$B603&lt;Params!$Q$33),$M$2,"")</f>
        <v/>
      </c>
      <c r="N603" s="3" t="str">
        <f>IF(OR(AND($C603&gt;=Params!$A$26,$B603&gt;=Params!$A$33,$B603&lt;Params!$C$33,$C603&lt;Params!$A$18+((Params!$C$13-Params!$A$18)/(Params!$C$33-Params!$A$33))*($B603-Params!$A$33)),AND($B603&gt;=Params!$C$33,$C603&gt;Params!$C$22+((Params!$E$17-Params!$C$22)/(Params!$E$33-Params!$C$33))*($B603-Params!$C$33),$C603&lt;Params!$C$13+((Params!$E$17-Params!$C$13)/(Params!$E$33-Params!$C$33))*($B603-Params!$C$33))),$N$2,"")</f>
        <v/>
      </c>
      <c r="O603" s="1" t="str">
        <f>IF(AND($C603&gt;=Params!$C$13+((Params!$E$17-Params!$C$13)/(Params!$E$33-Params!$C$33))*($B603-Params!$C$33),$C603&gt;=Params!$E$17+((Params!$H$13-Params!$E$17)/(Params!$H$33-Params!$E$33))*($B603-Params!$E$33),$C603&lt;Params!$C$13+((Params!$D$9-Params!$C$13)/(Params!$D$33-Params!$C$33))*($B603-Params!$C$33),$C603&lt;Params!$D$9+((Params!$H$13-Params!$D$9)/(Params!$H$33-Params!$D$33))*($B603-Params!$D$33)),$O$2,"")</f>
        <v/>
      </c>
      <c r="P603" s="1" t="str">
        <f>IF(AND($C603&gt;=Params!$D$9+((Params!$H$13-Params!$D$9)/(Params!$H$33-Params!$D$33))*($B603-Params!$D$33),$C603&gt;=Params!$H$13+((Params!$K$9-Params!$H$13)/(Params!$K$33-Params!$H$33))*($B603-Params!$H$33),$C603&lt;Params!$D$9+((Params!$G$4-Params!$D$9)/(Params!$G$33-Params!$D$33))*($B603-Params!$D$33),$C603&lt;Params!$G$4+((Params!$K$9-Params!$G$4)/(Params!$K$33-Params!$G$33))*($B603-Params!$G$33)),$P$2,"")</f>
        <v/>
      </c>
      <c r="Q603" s="1" t="str">
        <f>IF(AND($C603&gt;=Params!$G$4+((Params!$K$9-Params!$G$4)/(Params!$K$33-Params!$G$33))*($B603-Params!$G$33),$C603&gt;Params!$K$9+((Params!$L$5-Params!$K$9)/(Params!$L$33-Params!$K$33))*($B603-Params!$K$33),$C603&lt;Params!$G$4+((Params!$L$5-Params!$G$4)/(Params!$L$33-Params!$G$33))*($B603-Params!$G$33)),$Q$2,"")</f>
        <v/>
      </c>
      <c r="R603" s="2" t="str">
        <f>IF(AND(OR($B603&lt;Params!$A$33,AND($B603&gt;=Params!$A$33,$B603&lt;Params!$C$33,$C603&gt;=Params!$A$18+((Params!$C$13-Params!$A$18)/(Params!$C$33-Params!$A$33))*($B603-Params!$A$33)),AND($B603&gt;=Params!$C$33,$B603&lt;Params!$D$33,$C603&gt;=Params!$C$13+((Params!$D$9-Params!$C$13)/(Params!$D$33-Params!$C$33))*($B603-Params!$C$33)),AND($B603&gt;=Params!$D$33,$C603&gt;=Params!$D$9+((Params!$G$4-Params!$D$9)/(Params!$G$33-Params!$D$33))*($B603-Params!$D$33))),$C603&lt;Params!$G$4,$B603&gt;0,$C603&gt;0),$R$2,"")</f>
        <v/>
      </c>
      <c r="S603" s="18" t="str">
        <f t="shared" si="9"/>
        <v>TrachyAndesite</v>
      </c>
      <c r="T603" s="14" t="str">
        <f>IF(AND($S603&lt;&gt;$J$2,$S603&lt;&gt;$K$2,$S603&lt;&gt;$L$2),"",
IF($S603=$J$2,IF(Data!$C603&gt;=Data!$D603+2,"Hawaiite","Potassic Trachybasalt"),
IF($S603=$K$2,IF(Data!$C603&gt;=Data!$D603+2,"Mugearite","Shoshonite"),
IF($S603=$L$2,(IF(Data!$C603&gt;=Data!$D603+2,"Benmoreite","Latite")),""))))</f>
        <v>Latite</v>
      </c>
    </row>
    <row r="604" spans="1:20" x14ac:dyDescent="0.2">
      <c r="A604" s="16" t="str">
        <f>Data!$A604</f>
        <v>G433</v>
      </c>
      <c r="B604" s="27">
        <f>Data!$B604</f>
        <v>60.742314660842368</v>
      </c>
      <c r="C604" s="28">
        <f>Data!$C604+Data!$D604</f>
        <v>8.4903740839182706</v>
      </c>
      <c r="D604" s="1" t="str">
        <f>IF(AND(AND($B604&gt;=Params!$A$33,$B604&lt;Params!$C$33),AND($C604&gt;=Params!$A$32,$C604&lt;Params!$A$26)),$D$2,"")</f>
        <v/>
      </c>
      <c r="E604" s="1" t="str">
        <f>IF(AND(AND($B604&gt;=Params!$C$33,$B604&lt;Params!$F$33),AND($C604&gt;=Params!$C$32,$C604&lt;Params!$C$22)),$E$2,"")</f>
        <v/>
      </c>
      <c r="F604" s="4" t="str">
        <f>IF(AND($B604&gt;=Params!$F$33,$B604&lt;Params!$J$33,$C604&lt;Params!$F$22+((Params!$J$20-Params!$F$22)/(Params!$J$33-Params!$F$33))*($B604-Params!$F$33)),$F$2,"")</f>
        <v/>
      </c>
      <c r="G604" s="4" t="str">
        <f>IF(AND($B604&gt;=Params!$J$33,$B604&lt;Params!$N$33,$C604&lt;Params!$J$20+((Params!$N$18-Params!$J$20)/(Params!$N$33-Params!$J$33))*($B604-Params!$J$33)),$G$2,"")</f>
        <v/>
      </c>
      <c r="H604" s="4" t="str">
        <f>IF(AND($B604&gt;=Params!$N$33,$C604&lt;Params!$N$18+((Params!$Q$16-Params!$N$18)/(Params!$Q$33-Params!$N$33))*($B604-Params!$N$33),C$3&lt;Params!$Q$16+((Params!$S$32-Params!$Q$16)/(Params!$S$33-Params!$Q$33))*($B604-Params!$Q$33)),$H$2,"")</f>
        <v/>
      </c>
      <c r="I604" s="12" t="str">
        <f>IF(AND($B604&gt;=Params!$Q$33,$C604&gt;=Params!$Q$16+((Params!$S$32-Params!$Q$16)/(Params!$S$33-Params!$Q$33))*($B604-Params!$Q$33)),$I$2,"")</f>
        <v/>
      </c>
      <c r="J604" s="1" t="str">
        <f>IF(AND($C604&gt;=Params!$C$22,$C604&lt;Params!$C$22+((Params!$E$17-Params!$C$22)/(Params!$E$33-Params!$C$33))*($B604-Params!$C$33),$C604&lt;Params!$E$17+((Params!$F$22-Params!$E$17)/(Params!$F$33-Params!$E$33))*($B604-Params!$E$33)),$J$2,"")</f>
        <v/>
      </c>
      <c r="K604" s="1" t="str">
        <f>IF(AND($C604&gt;=Params!$E$17+((Params!$F$22-Params!$E$17)/(Params!$F$33-Params!$E$33))*($B604-Params!$E$33),$C604&gt;=Params!$F$22+((Params!$J$20-Params!$F$22)/(Params!$J$33-Params!$F$33))*($B604-Params!$F$33),$C604&lt;Params!$E$17+((Params!$H$13-Params!$E$17)/(Params!$H$33-Params!$E$33))*($B604-Params!$E$33),$C604&lt;Params!$H$13+((Params!$J$20-Params!$H$13)/(Params!$J$33-Params!$H$33))*($B604-Params!$H$33)),$K$2,"")</f>
        <v/>
      </c>
      <c r="L604" s="1" t="str">
        <f>IF(AND($C604&gt;=Params!$H$13+((Params!$J$20-Params!$H$13)/(Params!$J$33-Params!$H$33))*($B604-Params!$H$33),$C604&gt;=Params!$J$20+((Params!$N$18-Params!$J$20)/(Params!$N$33-Params!$J$33))*($B604-Params!$J$33),$C604&lt;Params!$H$13+((Params!$K$9-Params!$H$13)/(Params!$K$33-Params!$H$33))*($B604-Params!$H$33),$C604&lt;Params!$K$9+((Params!$N$18-Params!$K$9)/(Params!$N$33-Params!$K$33))*($B604-Params!$K$33)),$L$2,"")</f>
        <v>TrachyAndesite</v>
      </c>
      <c r="M604" s="2" t="str">
        <f>IF(AND($C604&gt;=Params!$K$9+((Params!$N$18-Params!$K$9)/(Params!$N$33-Params!$K$33))*($B604-Params!$K$33),$C604&gt;=Params!$N$18+((Params!$Q$16-Params!$N$18)/(Params!$Q$33-Params!$N634))*($B604-Params!$Q$33),$C604&lt;Params!$K$9+((Params!$L$5-Params!$K$9)/(Params!$L$33-Params!$K$33))*($B604-Params!$K$33),$C604&lt;Params!$L$5+((Params!$Q$4-Params!$L$5)/(Params!$Q$33-Params!$L$33))*($B604-Params!$L$33),$B604&lt;Params!$Q$33),$M$2,"")</f>
        <v/>
      </c>
      <c r="N604" s="3" t="str">
        <f>IF(OR(AND($C604&gt;=Params!$A$26,$B604&gt;=Params!$A$33,$B604&lt;Params!$C$33,$C604&lt;Params!$A$18+((Params!$C$13-Params!$A$18)/(Params!$C$33-Params!$A$33))*($B604-Params!$A$33)),AND($B604&gt;=Params!$C$33,$C604&gt;Params!$C$22+((Params!$E$17-Params!$C$22)/(Params!$E$33-Params!$C$33))*($B604-Params!$C$33),$C604&lt;Params!$C$13+((Params!$E$17-Params!$C$13)/(Params!$E$33-Params!$C$33))*($B604-Params!$C$33))),$N$2,"")</f>
        <v/>
      </c>
      <c r="O604" s="1" t="str">
        <f>IF(AND($C604&gt;=Params!$C$13+((Params!$E$17-Params!$C$13)/(Params!$E$33-Params!$C$33))*($B604-Params!$C$33),$C604&gt;=Params!$E$17+((Params!$H$13-Params!$E$17)/(Params!$H$33-Params!$E$33))*($B604-Params!$E$33),$C604&lt;Params!$C$13+((Params!$D$9-Params!$C$13)/(Params!$D$33-Params!$C$33))*($B604-Params!$C$33),$C604&lt;Params!$D$9+((Params!$H$13-Params!$D$9)/(Params!$H$33-Params!$D$33))*($B604-Params!$D$33)),$O$2,"")</f>
        <v/>
      </c>
      <c r="P604" s="1" t="str">
        <f>IF(AND($C604&gt;=Params!$D$9+((Params!$H$13-Params!$D$9)/(Params!$H$33-Params!$D$33))*($B604-Params!$D$33),$C604&gt;=Params!$H$13+((Params!$K$9-Params!$H$13)/(Params!$K$33-Params!$H$33))*($B604-Params!$H$33),$C604&lt;Params!$D$9+((Params!$G$4-Params!$D$9)/(Params!$G$33-Params!$D$33))*($B604-Params!$D$33),$C604&lt;Params!$G$4+((Params!$K$9-Params!$G$4)/(Params!$K$33-Params!$G$33))*($B604-Params!$G$33)),$P$2,"")</f>
        <v/>
      </c>
      <c r="Q604" s="1" t="str">
        <f>IF(AND($C604&gt;=Params!$G$4+((Params!$K$9-Params!$G$4)/(Params!$K$33-Params!$G$33))*($B604-Params!$G$33),$C604&gt;Params!$K$9+((Params!$L$5-Params!$K$9)/(Params!$L$33-Params!$K$33))*($B604-Params!$K$33),$C604&lt;Params!$G$4+((Params!$L$5-Params!$G$4)/(Params!$L$33-Params!$G$33))*($B604-Params!$G$33)),$Q$2,"")</f>
        <v/>
      </c>
      <c r="R604" s="2" t="str">
        <f>IF(AND(OR($B604&lt;Params!$A$33,AND($B604&gt;=Params!$A$33,$B604&lt;Params!$C$33,$C604&gt;=Params!$A$18+((Params!$C$13-Params!$A$18)/(Params!$C$33-Params!$A$33))*($B604-Params!$A$33)),AND($B604&gt;=Params!$C$33,$B604&lt;Params!$D$33,$C604&gt;=Params!$C$13+((Params!$D$9-Params!$C$13)/(Params!$D$33-Params!$C$33))*($B604-Params!$C$33)),AND($B604&gt;=Params!$D$33,$C604&gt;=Params!$D$9+((Params!$G$4-Params!$D$9)/(Params!$G$33-Params!$D$33))*($B604-Params!$D$33))),$C604&lt;Params!$G$4,$B604&gt;0,$C604&gt;0),$R$2,"")</f>
        <v/>
      </c>
      <c r="S604" s="18" t="str">
        <f t="shared" si="9"/>
        <v>TrachyAndesite</v>
      </c>
      <c r="T604" s="14" t="str">
        <f>IF(AND($S604&lt;&gt;$J$2,$S604&lt;&gt;$K$2,$S604&lt;&gt;$L$2),"",
IF($S604=$J$2,IF(Data!$C604&gt;=Data!$D604+2,"Hawaiite","Potassic Trachybasalt"),
IF($S604=$K$2,IF(Data!$C604&gt;=Data!$D604+2,"Mugearite","Shoshonite"),
IF($S604=$L$2,(IF(Data!$C604&gt;=Data!$D604+2,"Benmoreite","Latite")),""))))</f>
        <v>Latite</v>
      </c>
    </row>
    <row r="605" spans="1:20" x14ac:dyDescent="0.2">
      <c r="A605" s="16" t="str">
        <f>Data!$A605</f>
        <v>G441</v>
      </c>
      <c r="B605" s="27">
        <f>Data!$B605</f>
        <v>60.812938440840789</v>
      </c>
      <c r="C605" s="28">
        <f>Data!$C605+Data!$D605</f>
        <v>8.4375545504193425</v>
      </c>
      <c r="D605" s="1" t="str">
        <f>IF(AND(AND($B605&gt;=Params!$A$33,$B605&lt;Params!$C$33),AND($C605&gt;=Params!$A$32,$C605&lt;Params!$A$26)),$D$2,"")</f>
        <v/>
      </c>
      <c r="E605" s="1" t="str">
        <f>IF(AND(AND($B605&gt;=Params!$C$33,$B605&lt;Params!$F$33),AND($C605&gt;=Params!$C$32,$C605&lt;Params!$C$22)),$E$2,"")</f>
        <v/>
      </c>
      <c r="F605" s="4" t="str">
        <f>IF(AND($B605&gt;=Params!$F$33,$B605&lt;Params!$J$33,$C605&lt;Params!$F$22+((Params!$J$20-Params!$F$22)/(Params!$J$33-Params!$F$33))*($B605-Params!$F$33)),$F$2,"")</f>
        <v/>
      </c>
      <c r="G605" s="4" t="str">
        <f>IF(AND($B605&gt;=Params!$J$33,$B605&lt;Params!$N$33,$C605&lt;Params!$J$20+((Params!$N$18-Params!$J$20)/(Params!$N$33-Params!$J$33))*($B605-Params!$J$33)),$G$2,"")</f>
        <v/>
      </c>
      <c r="H605" s="4" t="str">
        <f>IF(AND($B605&gt;=Params!$N$33,$C605&lt;Params!$N$18+((Params!$Q$16-Params!$N$18)/(Params!$Q$33-Params!$N$33))*($B605-Params!$N$33),C$3&lt;Params!$Q$16+((Params!$S$32-Params!$Q$16)/(Params!$S$33-Params!$Q$33))*($B605-Params!$Q$33)),$H$2,"")</f>
        <v/>
      </c>
      <c r="I605" s="12" t="str">
        <f>IF(AND($B605&gt;=Params!$Q$33,$C605&gt;=Params!$Q$16+((Params!$S$32-Params!$Q$16)/(Params!$S$33-Params!$Q$33))*($B605-Params!$Q$33)),$I$2,"")</f>
        <v/>
      </c>
      <c r="J605" s="1" t="str">
        <f>IF(AND($C605&gt;=Params!$C$22,$C605&lt;Params!$C$22+((Params!$E$17-Params!$C$22)/(Params!$E$33-Params!$C$33))*($B605-Params!$C$33),$C605&lt;Params!$E$17+((Params!$F$22-Params!$E$17)/(Params!$F$33-Params!$E$33))*($B605-Params!$E$33)),$J$2,"")</f>
        <v/>
      </c>
      <c r="K605" s="1" t="str">
        <f>IF(AND($C605&gt;=Params!$E$17+((Params!$F$22-Params!$E$17)/(Params!$F$33-Params!$E$33))*($B605-Params!$E$33),$C605&gt;=Params!$F$22+((Params!$J$20-Params!$F$22)/(Params!$J$33-Params!$F$33))*($B605-Params!$F$33),$C605&lt;Params!$E$17+((Params!$H$13-Params!$E$17)/(Params!$H$33-Params!$E$33))*($B605-Params!$E$33),$C605&lt;Params!$H$13+((Params!$J$20-Params!$H$13)/(Params!$J$33-Params!$H$33))*($B605-Params!$H$33)),$K$2,"")</f>
        <v/>
      </c>
      <c r="L605" s="1" t="str">
        <f>IF(AND($C605&gt;=Params!$H$13+((Params!$J$20-Params!$H$13)/(Params!$J$33-Params!$H$33))*($B605-Params!$H$33),$C605&gt;=Params!$J$20+((Params!$N$18-Params!$J$20)/(Params!$N$33-Params!$J$33))*($B605-Params!$J$33),$C605&lt;Params!$H$13+((Params!$K$9-Params!$H$13)/(Params!$K$33-Params!$H$33))*($B605-Params!$H$33),$C605&lt;Params!$K$9+((Params!$N$18-Params!$K$9)/(Params!$N$33-Params!$K$33))*($B605-Params!$K$33)),$L$2,"")</f>
        <v>TrachyAndesite</v>
      </c>
      <c r="M605" s="2" t="str">
        <f>IF(AND($C605&gt;=Params!$K$9+((Params!$N$18-Params!$K$9)/(Params!$N$33-Params!$K$33))*($B605-Params!$K$33),$C605&gt;=Params!$N$18+((Params!$Q$16-Params!$N$18)/(Params!$Q$33-Params!$N635))*($B605-Params!$Q$33),$C605&lt;Params!$K$9+((Params!$L$5-Params!$K$9)/(Params!$L$33-Params!$K$33))*($B605-Params!$K$33),$C605&lt;Params!$L$5+((Params!$Q$4-Params!$L$5)/(Params!$Q$33-Params!$L$33))*($B605-Params!$L$33),$B605&lt;Params!$Q$33),$M$2,"")</f>
        <v/>
      </c>
      <c r="N605" s="3" t="str">
        <f>IF(OR(AND($C605&gt;=Params!$A$26,$B605&gt;=Params!$A$33,$B605&lt;Params!$C$33,$C605&lt;Params!$A$18+((Params!$C$13-Params!$A$18)/(Params!$C$33-Params!$A$33))*($B605-Params!$A$33)),AND($B605&gt;=Params!$C$33,$C605&gt;Params!$C$22+((Params!$E$17-Params!$C$22)/(Params!$E$33-Params!$C$33))*($B605-Params!$C$33),$C605&lt;Params!$C$13+((Params!$E$17-Params!$C$13)/(Params!$E$33-Params!$C$33))*($B605-Params!$C$33))),$N$2,"")</f>
        <v/>
      </c>
      <c r="O605" s="1" t="str">
        <f>IF(AND($C605&gt;=Params!$C$13+((Params!$E$17-Params!$C$13)/(Params!$E$33-Params!$C$33))*($B605-Params!$C$33),$C605&gt;=Params!$E$17+((Params!$H$13-Params!$E$17)/(Params!$H$33-Params!$E$33))*($B605-Params!$E$33),$C605&lt;Params!$C$13+((Params!$D$9-Params!$C$13)/(Params!$D$33-Params!$C$33))*($B605-Params!$C$33),$C605&lt;Params!$D$9+((Params!$H$13-Params!$D$9)/(Params!$H$33-Params!$D$33))*($B605-Params!$D$33)),$O$2,"")</f>
        <v/>
      </c>
      <c r="P605" s="1" t="str">
        <f>IF(AND($C605&gt;=Params!$D$9+((Params!$H$13-Params!$D$9)/(Params!$H$33-Params!$D$33))*($B605-Params!$D$33),$C605&gt;=Params!$H$13+((Params!$K$9-Params!$H$13)/(Params!$K$33-Params!$H$33))*($B605-Params!$H$33),$C605&lt;Params!$D$9+((Params!$G$4-Params!$D$9)/(Params!$G$33-Params!$D$33))*($B605-Params!$D$33),$C605&lt;Params!$G$4+((Params!$K$9-Params!$G$4)/(Params!$K$33-Params!$G$33))*($B605-Params!$G$33)),$P$2,"")</f>
        <v/>
      </c>
      <c r="Q605" s="1" t="str">
        <f>IF(AND($C605&gt;=Params!$G$4+((Params!$K$9-Params!$G$4)/(Params!$K$33-Params!$G$33))*($B605-Params!$G$33),$C605&gt;Params!$K$9+((Params!$L$5-Params!$K$9)/(Params!$L$33-Params!$K$33))*($B605-Params!$K$33),$C605&lt;Params!$G$4+((Params!$L$5-Params!$G$4)/(Params!$L$33-Params!$G$33))*($B605-Params!$G$33)),$Q$2,"")</f>
        <v/>
      </c>
      <c r="R605" s="2" t="str">
        <f>IF(AND(OR($B605&lt;Params!$A$33,AND($B605&gt;=Params!$A$33,$B605&lt;Params!$C$33,$C605&gt;=Params!$A$18+((Params!$C$13-Params!$A$18)/(Params!$C$33-Params!$A$33))*($B605-Params!$A$33)),AND($B605&gt;=Params!$C$33,$B605&lt;Params!$D$33,$C605&gt;=Params!$C$13+((Params!$D$9-Params!$C$13)/(Params!$D$33-Params!$C$33))*($B605-Params!$C$33)),AND($B605&gt;=Params!$D$33,$C605&gt;=Params!$D$9+((Params!$G$4-Params!$D$9)/(Params!$G$33-Params!$D$33))*($B605-Params!$D$33))),$C605&lt;Params!$G$4,$B605&gt;0,$C605&gt;0),$R$2,"")</f>
        <v/>
      </c>
      <c r="S605" s="18" t="str">
        <f t="shared" si="9"/>
        <v>TrachyAndesite</v>
      </c>
      <c r="T605" s="14" t="str">
        <f>IF(AND($S605&lt;&gt;$J$2,$S605&lt;&gt;$K$2,$S605&lt;&gt;$L$2),"",
IF($S605=$J$2,IF(Data!$C605&gt;=Data!$D605+2,"Hawaiite","Potassic Trachybasalt"),
IF($S605=$K$2,IF(Data!$C605&gt;=Data!$D605+2,"Mugearite","Shoshonite"),
IF($S605=$L$2,(IF(Data!$C605&gt;=Data!$D605+2,"Benmoreite","Latite")),""))))</f>
        <v>Latite</v>
      </c>
    </row>
    <row r="606" spans="1:20" x14ac:dyDescent="0.2">
      <c r="A606" s="16" t="str">
        <f>Data!$A606</f>
        <v>G410</v>
      </c>
      <c r="B606" s="27">
        <f>Data!$B606</f>
        <v>60.862118521429586</v>
      </c>
      <c r="C606" s="28">
        <f>Data!$C606+Data!$D606</f>
        <v>8.6040057526546363</v>
      </c>
      <c r="D606" s="1" t="str">
        <f>IF(AND(AND($B606&gt;=Params!$A$33,$B606&lt;Params!$C$33),AND($C606&gt;=Params!$A$32,$C606&lt;Params!$A$26)),$D$2,"")</f>
        <v/>
      </c>
      <c r="E606" s="1" t="str">
        <f>IF(AND(AND($B606&gt;=Params!$C$33,$B606&lt;Params!$F$33),AND($C606&gt;=Params!$C$32,$C606&lt;Params!$C$22)),$E$2,"")</f>
        <v/>
      </c>
      <c r="F606" s="4" t="str">
        <f>IF(AND($B606&gt;=Params!$F$33,$B606&lt;Params!$J$33,$C606&lt;Params!$F$22+((Params!$J$20-Params!$F$22)/(Params!$J$33-Params!$F$33))*($B606-Params!$F$33)),$F$2,"")</f>
        <v/>
      </c>
      <c r="G606" s="4" t="str">
        <f>IF(AND($B606&gt;=Params!$J$33,$B606&lt;Params!$N$33,$C606&lt;Params!$J$20+((Params!$N$18-Params!$J$20)/(Params!$N$33-Params!$J$33))*($B606-Params!$J$33)),$G$2,"")</f>
        <v/>
      </c>
      <c r="H606" s="4" t="str">
        <f>IF(AND($B606&gt;=Params!$N$33,$C606&lt;Params!$N$18+((Params!$Q$16-Params!$N$18)/(Params!$Q$33-Params!$N$33))*($B606-Params!$N$33),C$3&lt;Params!$Q$16+((Params!$S$32-Params!$Q$16)/(Params!$S$33-Params!$Q$33))*($B606-Params!$Q$33)),$H$2,"")</f>
        <v/>
      </c>
      <c r="I606" s="12" t="str">
        <f>IF(AND($B606&gt;=Params!$Q$33,$C606&gt;=Params!$Q$16+((Params!$S$32-Params!$Q$16)/(Params!$S$33-Params!$Q$33))*($B606-Params!$Q$33)),$I$2,"")</f>
        <v/>
      </c>
      <c r="J606" s="1" t="str">
        <f>IF(AND($C606&gt;=Params!$C$22,$C606&lt;Params!$C$22+((Params!$E$17-Params!$C$22)/(Params!$E$33-Params!$C$33))*($B606-Params!$C$33),$C606&lt;Params!$E$17+((Params!$F$22-Params!$E$17)/(Params!$F$33-Params!$E$33))*($B606-Params!$E$33)),$J$2,"")</f>
        <v/>
      </c>
      <c r="K606" s="1" t="str">
        <f>IF(AND($C606&gt;=Params!$E$17+((Params!$F$22-Params!$E$17)/(Params!$F$33-Params!$E$33))*($B606-Params!$E$33),$C606&gt;=Params!$F$22+((Params!$J$20-Params!$F$22)/(Params!$J$33-Params!$F$33))*($B606-Params!$F$33),$C606&lt;Params!$E$17+((Params!$H$13-Params!$E$17)/(Params!$H$33-Params!$E$33))*($B606-Params!$E$33),$C606&lt;Params!$H$13+((Params!$J$20-Params!$H$13)/(Params!$J$33-Params!$H$33))*($B606-Params!$H$33)),$K$2,"")</f>
        <v/>
      </c>
      <c r="L606" s="1" t="str">
        <f>IF(AND($C606&gt;=Params!$H$13+((Params!$J$20-Params!$H$13)/(Params!$J$33-Params!$H$33))*($B606-Params!$H$33),$C606&gt;=Params!$J$20+((Params!$N$18-Params!$J$20)/(Params!$N$33-Params!$J$33))*($B606-Params!$J$33),$C606&lt;Params!$H$13+((Params!$K$9-Params!$H$13)/(Params!$K$33-Params!$H$33))*($B606-Params!$H$33),$C606&lt;Params!$K$9+((Params!$N$18-Params!$K$9)/(Params!$N$33-Params!$K$33))*($B606-Params!$K$33)),$L$2,"")</f>
        <v>TrachyAndesite</v>
      </c>
      <c r="M606" s="2" t="str">
        <f>IF(AND($C606&gt;=Params!$K$9+((Params!$N$18-Params!$K$9)/(Params!$N$33-Params!$K$33))*($B606-Params!$K$33),$C606&gt;=Params!$N$18+((Params!$Q$16-Params!$N$18)/(Params!$Q$33-Params!$N636))*($B606-Params!$Q$33),$C606&lt;Params!$K$9+((Params!$L$5-Params!$K$9)/(Params!$L$33-Params!$K$33))*($B606-Params!$K$33),$C606&lt;Params!$L$5+((Params!$Q$4-Params!$L$5)/(Params!$Q$33-Params!$L$33))*($B606-Params!$L$33),$B606&lt;Params!$Q$33),$M$2,"")</f>
        <v/>
      </c>
      <c r="N606" s="3" t="str">
        <f>IF(OR(AND($C606&gt;=Params!$A$26,$B606&gt;=Params!$A$33,$B606&lt;Params!$C$33,$C606&lt;Params!$A$18+((Params!$C$13-Params!$A$18)/(Params!$C$33-Params!$A$33))*($B606-Params!$A$33)),AND($B606&gt;=Params!$C$33,$C606&gt;Params!$C$22+((Params!$E$17-Params!$C$22)/(Params!$E$33-Params!$C$33))*($B606-Params!$C$33),$C606&lt;Params!$C$13+((Params!$E$17-Params!$C$13)/(Params!$E$33-Params!$C$33))*($B606-Params!$C$33))),$N$2,"")</f>
        <v/>
      </c>
      <c r="O606" s="1" t="str">
        <f>IF(AND($C606&gt;=Params!$C$13+((Params!$E$17-Params!$C$13)/(Params!$E$33-Params!$C$33))*($B606-Params!$C$33),$C606&gt;=Params!$E$17+((Params!$H$13-Params!$E$17)/(Params!$H$33-Params!$E$33))*($B606-Params!$E$33),$C606&lt;Params!$C$13+((Params!$D$9-Params!$C$13)/(Params!$D$33-Params!$C$33))*($B606-Params!$C$33),$C606&lt;Params!$D$9+((Params!$H$13-Params!$D$9)/(Params!$H$33-Params!$D$33))*($B606-Params!$D$33)),$O$2,"")</f>
        <v/>
      </c>
      <c r="P606" s="1" t="str">
        <f>IF(AND($C606&gt;=Params!$D$9+((Params!$H$13-Params!$D$9)/(Params!$H$33-Params!$D$33))*($B606-Params!$D$33),$C606&gt;=Params!$H$13+((Params!$K$9-Params!$H$13)/(Params!$K$33-Params!$H$33))*($B606-Params!$H$33),$C606&lt;Params!$D$9+((Params!$G$4-Params!$D$9)/(Params!$G$33-Params!$D$33))*($B606-Params!$D$33),$C606&lt;Params!$G$4+((Params!$K$9-Params!$G$4)/(Params!$K$33-Params!$G$33))*($B606-Params!$G$33)),$P$2,"")</f>
        <v/>
      </c>
      <c r="Q606" s="1" t="str">
        <f>IF(AND($C606&gt;=Params!$G$4+((Params!$K$9-Params!$G$4)/(Params!$K$33-Params!$G$33))*($B606-Params!$G$33),$C606&gt;Params!$K$9+((Params!$L$5-Params!$K$9)/(Params!$L$33-Params!$K$33))*($B606-Params!$K$33),$C606&lt;Params!$G$4+((Params!$L$5-Params!$G$4)/(Params!$L$33-Params!$G$33))*($B606-Params!$G$33)),$Q$2,"")</f>
        <v/>
      </c>
      <c r="R606" s="2" t="str">
        <f>IF(AND(OR($B606&lt;Params!$A$33,AND($B606&gt;=Params!$A$33,$B606&lt;Params!$C$33,$C606&gt;=Params!$A$18+((Params!$C$13-Params!$A$18)/(Params!$C$33-Params!$A$33))*($B606-Params!$A$33)),AND($B606&gt;=Params!$C$33,$B606&lt;Params!$D$33,$C606&gt;=Params!$C$13+((Params!$D$9-Params!$C$13)/(Params!$D$33-Params!$C$33))*($B606-Params!$C$33)),AND($B606&gt;=Params!$D$33,$C606&gt;=Params!$D$9+((Params!$G$4-Params!$D$9)/(Params!$G$33-Params!$D$33))*($B606-Params!$D$33))),$C606&lt;Params!$G$4,$B606&gt;0,$C606&gt;0),$R$2,"")</f>
        <v/>
      </c>
      <c r="S606" s="18" t="str">
        <f t="shared" si="9"/>
        <v>TrachyAndesite</v>
      </c>
      <c r="T606" s="14" t="str">
        <f>IF(AND($S606&lt;&gt;$J$2,$S606&lt;&gt;$K$2,$S606&lt;&gt;$L$2),"",
IF($S606=$J$2,IF(Data!$C606&gt;=Data!$D606+2,"Hawaiite","Potassic Trachybasalt"),
IF($S606=$K$2,IF(Data!$C606&gt;=Data!$D606+2,"Mugearite","Shoshonite"),
IF($S606=$L$2,(IF(Data!$C606&gt;=Data!$D606+2,"Benmoreite","Latite")),""))))</f>
        <v>Latite</v>
      </c>
    </row>
    <row r="607" spans="1:20" x14ac:dyDescent="0.2">
      <c r="A607" s="16" t="str">
        <f>Data!$A607</f>
        <v>G406</v>
      </c>
      <c r="B607" s="27">
        <f>Data!$B607</f>
        <v>60.863639202237742</v>
      </c>
      <c r="C607" s="28">
        <f>Data!$C607+Data!$D607</f>
        <v>8.522949193016089</v>
      </c>
      <c r="D607" s="1" t="str">
        <f>IF(AND(AND($B607&gt;=Params!$A$33,$B607&lt;Params!$C$33),AND($C607&gt;=Params!$A$32,$C607&lt;Params!$A$26)),$D$2,"")</f>
        <v/>
      </c>
      <c r="E607" s="1" t="str">
        <f>IF(AND(AND($B607&gt;=Params!$C$33,$B607&lt;Params!$F$33),AND($C607&gt;=Params!$C$32,$C607&lt;Params!$C$22)),$E$2,"")</f>
        <v/>
      </c>
      <c r="F607" s="4" t="str">
        <f>IF(AND($B607&gt;=Params!$F$33,$B607&lt;Params!$J$33,$C607&lt;Params!$F$22+((Params!$J$20-Params!$F$22)/(Params!$J$33-Params!$F$33))*($B607-Params!$F$33)),$F$2,"")</f>
        <v/>
      </c>
      <c r="G607" s="4" t="str">
        <f>IF(AND($B607&gt;=Params!$J$33,$B607&lt;Params!$N$33,$C607&lt;Params!$J$20+((Params!$N$18-Params!$J$20)/(Params!$N$33-Params!$J$33))*($B607-Params!$J$33)),$G$2,"")</f>
        <v/>
      </c>
      <c r="H607" s="4" t="str">
        <f>IF(AND($B607&gt;=Params!$N$33,$C607&lt;Params!$N$18+((Params!$Q$16-Params!$N$18)/(Params!$Q$33-Params!$N$33))*($B607-Params!$N$33),C$3&lt;Params!$Q$16+((Params!$S$32-Params!$Q$16)/(Params!$S$33-Params!$Q$33))*($B607-Params!$Q$33)),$H$2,"")</f>
        <v/>
      </c>
      <c r="I607" s="12" t="str">
        <f>IF(AND($B607&gt;=Params!$Q$33,$C607&gt;=Params!$Q$16+((Params!$S$32-Params!$Q$16)/(Params!$S$33-Params!$Q$33))*($B607-Params!$Q$33)),$I$2,"")</f>
        <v/>
      </c>
      <c r="J607" s="1" t="str">
        <f>IF(AND($C607&gt;=Params!$C$22,$C607&lt;Params!$C$22+((Params!$E$17-Params!$C$22)/(Params!$E$33-Params!$C$33))*($B607-Params!$C$33),$C607&lt;Params!$E$17+((Params!$F$22-Params!$E$17)/(Params!$F$33-Params!$E$33))*($B607-Params!$E$33)),$J$2,"")</f>
        <v/>
      </c>
      <c r="K607" s="1" t="str">
        <f>IF(AND($C607&gt;=Params!$E$17+((Params!$F$22-Params!$E$17)/(Params!$F$33-Params!$E$33))*($B607-Params!$E$33),$C607&gt;=Params!$F$22+((Params!$J$20-Params!$F$22)/(Params!$J$33-Params!$F$33))*($B607-Params!$F$33),$C607&lt;Params!$E$17+((Params!$H$13-Params!$E$17)/(Params!$H$33-Params!$E$33))*($B607-Params!$E$33),$C607&lt;Params!$H$13+((Params!$J$20-Params!$H$13)/(Params!$J$33-Params!$H$33))*($B607-Params!$H$33)),$K$2,"")</f>
        <v/>
      </c>
      <c r="L607" s="1" t="str">
        <f>IF(AND($C607&gt;=Params!$H$13+((Params!$J$20-Params!$H$13)/(Params!$J$33-Params!$H$33))*($B607-Params!$H$33),$C607&gt;=Params!$J$20+((Params!$N$18-Params!$J$20)/(Params!$N$33-Params!$J$33))*($B607-Params!$J$33),$C607&lt;Params!$H$13+((Params!$K$9-Params!$H$13)/(Params!$K$33-Params!$H$33))*($B607-Params!$H$33),$C607&lt;Params!$K$9+((Params!$N$18-Params!$K$9)/(Params!$N$33-Params!$K$33))*($B607-Params!$K$33)),$L$2,"")</f>
        <v>TrachyAndesite</v>
      </c>
      <c r="M607" s="2" t="str">
        <f>IF(AND($C607&gt;=Params!$K$9+((Params!$N$18-Params!$K$9)/(Params!$N$33-Params!$K$33))*($B607-Params!$K$33),$C607&gt;=Params!$N$18+((Params!$Q$16-Params!$N$18)/(Params!$Q$33-Params!$N637))*($B607-Params!$Q$33),$C607&lt;Params!$K$9+((Params!$L$5-Params!$K$9)/(Params!$L$33-Params!$K$33))*($B607-Params!$K$33),$C607&lt;Params!$L$5+((Params!$Q$4-Params!$L$5)/(Params!$Q$33-Params!$L$33))*($B607-Params!$L$33),$B607&lt;Params!$Q$33),$M$2,"")</f>
        <v/>
      </c>
      <c r="N607" s="3" t="str">
        <f>IF(OR(AND($C607&gt;=Params!$A$26,$B607&gt;=Params!$A$33,$B607&lt;Params!$C$33,$C607&lt;Params!$A$18+((Params!$C$13-Params!$A$18)/(Params!$C$33-Params!$A$33))*($B607-Params!$A$33)),AND($B607&gt;=Params!$C$33,$C607&gt;Params!$C$22+((Params!$E$17-Params!$C$22)/(Params!$E$33-Params!$C$33))*($B607-Params!$C$33),$C607&lt;Params!$C$13+((Params!$E$17-Params!$C$13)/(Params!$E$33-Params!$C$33))*($B607-Params!$C$33))),$N$2,"")</f>
        <v/>
      </c>
      <c r="O607" s="1" t="str">
        <f>IF(AND($C607&gt;=Params!$C$13+((Params!$E$17-Params!$C$13)/(Params!$E$33-Params!$C$33))*($B607-Params!$C$33),$C607&gt;=Params!$E$17+((Params!$H$13-Params!$E$17)/(Params!$H$33-Params!$E$33))*($B607-Params!$E$33),$C607&lt;Params!$C$13+((Params!$D$9-Params!$C$13)/(Params!$D$33-Params!$C$33))*($B607-Params!$C$33),$C607&lt;Params!$D$9+((Params!$H$13-Params!$D$9)/(Params!$H$33-Params!$D$33))*($B607-Params!$D$33)),$O$2,"")</f>
        <v/>
      </c>
      <c r="P607" s="1" t="str">
        <f>IF(AND($C607&gt;=Params!$D$9+((Params!$H$13-Params!$D$9)/(Params!$H$33-Params!$D$33))*($B607-Params!$D$33),$C607&gt;=Params!$H$13+((Params!$K$9-Params!$H$13)/(Params!$K$33-Params!$H$33))*($B607-Params!$H$33),$C607&lt;Params!$D$9+((Params!$G$4-Params!$D$9)/(Params!$G$33-Params!$D$33))*($B607-Params!$D$33),$C607&lt;Params!$G$4+((Params!$K$9-Params!$G$4)/(Params!$K$33-Params!$G$33))*($B607-Params!$G$33)),$P$2,"")</f>
        <v/>
      </c>
      <c r="Q607" s="1" t="str">
        <f>IF(AND($C607&gt;=Params!$G$4+((Params!$K$9-Params!$G$4)/(Params!$K$33-Params!$G$33))*($B607-Params!$G$33),$C607&gt;Params!$K$9+((Params!$L$5-Params!$K$9)/(Params!$L$33-Params!$K$33))*($B607-Params!$K$33),$C607&lt;Params!$G$4+((Params!$L$5-Params!$G$4)/(Params!$L$33-Params!$G$33))*($B607-Params!$G$33)),$Q$2,"")</f>
        <v/>
      </c>
      <c r="R607" s="2" t="str">
        <f>IF(AND(OR($B607&lt;Params!$A$33,AND($B607&gt;=Params!$A$33,$B607&lt;Params!$C$33,$C607&gt;=Params!$A$18+((Params!$C$13-Params!$A$18)/(Params!$C$33-Params!$A$33))*($B607-Params!$A$33)),AND($B607&gt;=Params!$C$33,$B607&lt;Params!$D$33,$C607&gt;=Params!$C$13+((Params!$D$9-Params!$C$13)/(Params!$D$33-Params!$C$33))*($B607-Params!$C$33)),AND($B607&gt;=Params!$D$33,$C607&gt;=Params!$D$9+((Params!$G$4-Params!$D$9)/(Params!$G$33-Params!$D$33))*($B607-Params!$D$33))),$C607&lt;Params!$G$4,$B607&gt;0,$C607&gt;0),$R$2,"")</f>
        <v/>
      </c>
      <c r="S607" s="18" t="str">
        <f t="shared" si="9"/>
        <v>TrachyAndesite</v>
      </c>
      <c r="T607" s="14" t="str">
        <f>IF(AND($S607&lt;&gt;$J$2,$S607&lt;&gt;$K$2,$S607&lt;&gt;$L$2),"",
IF($S607=$J$2,IF(Data!$C607&gt;=Data!$D607+2,"Hawaiite","Potassic Trachybasalt"),
IF($S607=$K$2,IF(Data!$C607&gt;=Data!$D607+2,"Mugearite","Shoshonite"),
IF($S607=$L$2,(IF(Data!$C607&gt;=Data!$D607+2,"Benmoreite","Latite")),""))))</f>
        <v>Latite</v>
      </c>
    </row>
    <row r="608" spans="1:20" x14ac:dyDescent="0.2">
      <c r="A608" s="16" t="str">
        <f>Data!$A608</f>
        <v>G445</v>
      </c>
      <c r="B608" s="27">
        <f>Data!$B608</f>
        <v>60.925128442593945</v>
      </c>
      <c r="C608" s="28">
        <f>Data!$C608+Data!$D608</f>
        <v>8.4598617767219597</v>
      </c>
      <c r="D608" s="1" t="str">
        <f>IF(AND(AND($B608&gt;=Params!$A$33,$B608&lt;Params!$C$33),AND($C608&gt;=Params!$A$32,$C608&lt;Params!$A$26)),$D$2,"")</f>
        <v/>
      </c>
      <c r="E608" s="1" t="str">
        <f>IF(AND(AND($B608&gt;=Params!$C$33,$B608&lt;Params!$F$33),AND($C608&gt;=Params!$C$32,$C608&lt;Params!$C$22)),$E$2,"")</f>
        <v/>
      </c>
      <c r="F608" s="4" t="str">
        <f>IF(AND($B608&gt;=Params!$F$33,$B608&lt;Params!$J$33,$C608&lt;Params!$F$22+((Params!$J$20-Params!$F$22)/(Params!$J$33-Params!$F$33))*($B608-Params!$F$33)),$F$2,"")</f>
        <v/>
      </c>
      <c r="G608" s="4" t="str">
        <f>IF(AND($B608&gt;=Params!$J$33,$B608&lt;Params!$N$33,$C608&lt;Params!$J$20+((Params!$N$18-Params!$J$20)/(Params!$N$33-Params!$J$33))*($B608-Params!$J$33)),$G$2,"")</f>
        <v/>
      </c>
      <c r="H608" s="4" t="str">
        <f>IF(AND($B608&gt;=Params!$N$33,$C608&lt;Params!$N$18+((Params!$Q$16-Params!$N$18)/(Params!$Q$33-Params!$N$33))*($B608-Params!$N$33),C$3&lt;Params!$Q$16+((Params!$S$32-Params!$Q$16)/(Params!$S$33-Params!$Q$33))*($B608-Params!$Q$33)),$H$2,"")</f>
        <v/>
      </c>
      <c r="I608" s="12" t="str">
        <f>IF(AND($B608&gt;=Params!$Q$33,$C608&gt;=Params!$Q$16+((Params!$S$32-Params!$Q$16)/(Params!$S$33-Params!$Q$33))*($B608-Params!$Q$33)),$I$2,"")</f>
        <v/>
      </c>
      <c r="J608" s="1" t="str">
        <f>IF(AND($C608&gt;=Params!$C$22,$C608&lt;Params!$C$22+((Params!$E$17-Params!$C$22)/(Params!$E$33-Params!$C$33))*($B608-Params!$C$33),$C608&lt;Params!$E$17+((Params!$F$22-Params!$E$17)/(Params!$F$33-Params!$E$33))*($B608-Params!$E$33)),$J$2,"")</f>
        <v/>
      </c>
      <c r="K608" s="1" t="str">
        <f>IF(AND($C608&gt;=Params!$E$17+((Params!$F$22-Params!$E$17)/(Params!$F$33-Params!$E$33))*($B608-Params!$E$33),$C608&gt;=Params!$F$22+((Params!$J$20-Params!$F$22)/(Params!$J$33-Params!$F$33))*($B608-Params!$F$33),$C608&lt;Params!$E$17+((Params!$H$13-Params!$E$17)/(Params!$H$33-Params!$E$33))*($B608-Params!$E$33),$C608&lt;Params!$H$13+((Params!$J$20-Params!$H$13)/(Params!$J$33-Params!$H$33))*($B608-Params!$H$33)),$K$2,"")</f>
        <v/>
      </c>
      <c r="L608" s="1" t="str">
        <f>IF(AND($C608&gt;=Params!$H$13+((Params!$J$20-Params!$H$13)/(Params!$J$33-Params!$H$33))*($B608-Params!$H$33),$C608&gt;=Params!$J$20+((Params!$N$18-Params!$J$20)/(Params!$N$33-Params!$J$33))*($B608-Params!$J$33),$C608&lt;Params!$H$13+((Params!$K$9-Params!$H$13)/(Params!$K$33-Params!$H$33))*($B608-Params!$H$33),$C608&lt;Params!$K$9+((Params!$N$18-Params!$K$9)/(Params!$N$33-Params!$K$33))*($B608-Params!$K$33)),$L$2,"")</f>
        <v>TrachyAndesite</v>
      </c>
      <c r="M608" s="2" t="str">
        <f>IF(AND($C608&gt;=Params!$K$9+((Params!$N$18-Params!$K$9)/(Params!$N$33-Params!$K$33))*($B608-Params!$K$33),$C608&gt;=Params!$N$18+((Params!$Q$16-Params!$N$18)/(Params!$Q$33-Params!$N638))*($B608-Params!$Q$33),$C608&lt;Params!$K$9+((Params!$L$5-Params!$K$9)/(Params!$L$33-Params!$K$33))*($B608-Params!$K$33),$C608&lt;Params!$L$5+((Params!$Q$4-Params!$L$5)/(Params!$Q$33-Params!$L$33))*($B608-Params!$L$33),$B608&lt;Params!$Q$33),$M$2,"")</f>
        <v/>
      </c>
      <c r="N608" s="3" t="str">
        <f>IF(OR(AND($C608&gt;=Params!$A$26,$B608&gt;=Params!$A$33,$B608&lt;Params!$C$33,$C608&lt;Params!$A$18+((Params!$C$13-Params!$A$18)/(Params!$C$33-Params!$A$33))*($B608-Params!$A$33)),AND($B608&gt;=Params!$C$33,$C608&gt;Params!$C$22+((Params!$E$17-Params!$C$22)/(Params!$E$33-Params!$C$33))*($B608-Params!$C$33),$C608&lt;Params!$C$13+((Params!$E$17-Params!$C$13)/(Params!$E$33-Params!$C$33))*($B608-Params!$C$33))),$N$2,"")</f>
        <v/>
      </c>
      <c r="O608" s="1" t="str">
        <f>IF(AND($C608&gt;=Params!$C$13+((Params!$E$17-Params!$C$13)/(Params!$E$33-Params!$C$33))*($B608-Params!$C$33),$C608&gt;=Params!$E$17+((Params!$H$13-Params!$E$17)/(Params!$H$33-Params!$E$33))*($B608-Params!$E$33),$C608&lt;Params!$C$13+((Params!$D$9-Params!$C$13)/(Params!$D$33-Params!$C$33))*($B608-Params!$C$33),$C608&lt;Params!$D$9+((Params!$H$13-Params!$D$9)/(Params!$H$33-Params!$D$33))*($B608-Params!$D$33)),$O$2,"")</f>
        <v/>
      </c>
      <c r="P608" s="1" t="str">
        <f>IF(AND($C608&gt;=Params!$D$9+((Params!$H$13-Params!$D$9)/(Params!$H$33-Params!$D$33))*($B608-Params!$D$33),$C608&gt;=Params!$H$13+((Params!$K$9-Params!$H$13)/(Params!$K$33-Params!$H$33))*($B608-Params!$H$33),$C608&lt;Params!$D$9+((Params!$G$4-Params!$D$9)/(Params!$G$33-Params!$D$33))*($B608-Params!$D$33),$C608&lt;Params!$G$4+((Params!$K$9-Params!$G$4)/(Params!$K$33-Params!$G$33))*($B608-Params!$G$33)),$P$2,"")</f>
        <v/>
      </c>
      <c r="Q608" s="1" t="str">
        <f>IF(AND($C608&gt;=Params!$G$4+((Params!$K$9-Params!$G$4)/(Params!$K$33-Params!$G$33))*($B608-Params!$G$33),$C608&gt;Params!$K$9+((Params!$L$5-Params!$K$9)/(Params!$L$33-Params!$K$33))*($B608-Params!$K$33),$C608&lt;Params!$G$4+((Params!$L$5-Params!$G$4)/(Params!$L$33-Params!$G$33))*($B608-Params!$G$33)),$Q$2,"")</f>
        <v/>
      </c>
      <c r="R608" s="2" t="str">
        <f>IF(AND(OR($B608&lt;Params!$A$33,AND($B608&gt;=Params!$A$33,$B608&lt;Params!$C$33,$C608&gt;=Params!$A$18+((Params!$C$13-Params!$A$18)/(Params!$C$33-Params!$A$33))*($B608-Params!$A$33)),AND($B608&gt;=Params!$C$33,$B608&lt;Params!$D$33,$C608&gt;=Params!$C$13+((Params!$D$9-Params!$C$13)/(Params!$D$33-Params!$C$33))*($B608-Params!$C$33)),AND($B608&gt;=Params!$D$33,$C608&gt;=Params!$D$9+((Params!$G$4-Params!$D$9)/(Params!$G$33-Params!$D$33))*($B608-Params!$D$33))),$C608&lt;Params!$G$4,$B608&gt;0,$C608&gt;0),$R$2,"")</f>
        <v/>
      </c>
      <c r="S608" s="18" t="str">
        <f t="shared" si="9"/>
        <v>TrachyAndesite</v>
      </c>
      <c r="T608" s="14" t="str">
        <f>IF(AND($S608&lt;&gt;$J$2,$S608&lt;&gt;$K$2,$S608&lt;&gt;$L$2),"",
IF($S608=$J$2,IF(Data!$C608&gt;=Data!$D608+2,"Hawaiite","Potassic Trachybasalt"),
IF($S608=$K$2,IF(Data!$C608&gt;=Data!$D608+2,"Mugearite","Shoshonite"),
IF($S608=$L$2,(IF(Data!$C608&gt;=Data!$D608+2,"Benmoreite","Latite")),""))))</f>
        <v>Latite</v>
      </c>
    </row>
    <row r="609" spans="1:20" x14ac:dyDescent="0.2">
      <c r="A609" s="16" t="str">
        <f>Data!$A609</f>
        <v>G424</v>
      </c>
      <c r="B609" s="27">
        <f>Data!$B609</f>
        <v>61.059941031097843</v>
      </c>
      <c r="C609" s="28">
        <f>Data!$C609+Data!$D609</f>
        <v>8.5540108013023541</v>
      </c>
      <c r="D609" s="1" t="str">
        <f>IF(AND(AND($B609&gt;=Params!$A$33,$B609&lt;Params!$C$33),AND($C609&gt;=Params!$A$32,$C609&lt;Params!$A$26)),$D$2,"")</f>
        <v/>
      </c>
      <c r="E609" s="1" t="str">
        <f>IF(AND(AND($B609&gt;=Params!$C$33,$B609&lt;Params!$F$33),AND($C609&gt;=Params!$C$32,$C609&lt;Params!$C$22)),$E$2,"")</f>
        <v/>
      </c>
      <c r="F609" s="4" t="str">
        <f>IF(AND($B609&gt;=Params!$F$33,$B609&lt;Params!$J$33,$C609&lt;Params!$F$22+((Params!$J$20-Params!$F$22)/(Params!$J$33-Params!$F$33))*($B609-Params!$F$33)),$F$2,"")</f>
        <v/>
      </c>
      <c r="G609" s="4" t="str">
        <f>IF(AND($B609&gt;=Params!$J$33,$B609&lt;Params!$N$33,$C609&lt;Params!$J$20+((Params!$N$18-Params!$J$20)/(Params!$N$33-Params!$J$33))*($B609-Params!$J$33)),$G$2,"")</f>
        <v/>
      </c>
      <c r="H609" s="4" t="str">
        <f>IF(AND($B609&gt;=Params!$N$33,$C609&lt;Params!$N$18+((Params!$Q$16-Params!$N$18)/(Params!$Q$33-Params!$N$33))*($B609-Params!$N$33),C$3&lt;Params!$Q$16+((Params!$S$32-Params!$Q$16)/(Params!$S$33-Params!$Q$33))*($B609-Params!$Q$33)),$H$2,"")</f>
        <v/>
      </c>
      <c r="I609" s="12" t="str">
        <f>IF(AND($B609&gt;=Params!$Q$33,$C609&gt;=Params!$Q$16+((Params!$S$32-Params!$Q$16)/(Params!$S$33-Params!$Q$33))*($B609-Params!$Q$33)),$I$2,"")</f>
        <v/>
      </c>
      <c r="J609" s="1" t="str">
        <f>IF(AND($C609&gt;=Params!$C$22,$C609&lt;Params!$C$22+((Params!$E$17-Params!$C$22)/(Params!$E$33-Params!$C$33))*($B609-Params!$C$33),$C609&lt;Params!$E$17+((Params!$F$22-Params!$E$17)/(Params!$F$33-Params!$E$33))*($B609-Params!$E$33)),$J$2,"")</f>
        <v/>
      </c>
      <c r="K609" s="1" t="str">
        <f>IF(AND($C609&gt;=Params!$E$17+((Params!$F$22-Params!$E$17)/(Params!$F$33-Params!$E$33))*($B609-Params!$E$33),$C609&gt;=Params!$F$22+((Params!$J$20-Params!$F$22)/(Params!$J$33-Params!$F$33))*($B609-Params!$F$33),$C609&lt;Params!$E$17+((Params!$H$13-Params!$E$17)/(Params!$H$33-Params!$E$33))*($B609-Params!$E$33),$C609&lt;Params!$H$13+((Params!$J$20-Params!$H$13)/(Params!$J$33-Params!$H$33))*($B609-Params!$H$33)),$K$2,"")</f>
        <v/>
      </c>
      <c r="L609" s="1" t="str">
        <f>IF(AND($C609&gt;=Params!$H$13+((Params!$J$20-Params!$H$13)/(Params!$J$33-Params!$H$33))*($B609-Params!$H$33),$C609&gt;=Params!$J$20+((Params!$N$18-Params!$J$20)/(Params!$N$33-Params!$J$33))*($B609-Params!$J$33),$C609&lt;Params!$H$13+((Params!$K$9-Params!$H$13)/(Params!$K$33-Params!$H$33))*($B609-Params!$H$33),$C609&lt;Params!$K$9+((Params!$N$18-Params!$K$9)/(Params!$N$33-Params!$K$33))*($B609-Params!$K$33)),$L$2,"")</f>
        <v>TrachyAndesite</v>
      </c>
      <c r="M609" s="2" t="str">
        <f>IF(AND($C609&gt;=Params!$K$9+((Params!$N$18-Params!$K$9)/(Params!$N$33-Params!$K$33))*($B609-Params!$K$33),$C609&gt;=Params!$N$18+((Params!$Q$16-Params!$N$18)/(Params!$Q$33-Params!$N639))*($B609-Params!$Q$33),$C609&lt;Params!$K$9+((Params!$L$5-Params!$K$9)/(Params!$L$33-Params!$K$33))*($B609-Params!$K$33),$C609&lt;Params!$L$5+((Params!$Q$4-Params!$L$5)/(Params!$Q$33-Params!$L$33))*($B609-Params!$L$33),$B609&lt;Params!$Q$33),$M$2,"")</f>
        <v/>
      </c>
      <c r="N609" s="3" t="str">
        <f>IF(OR(AND($C609&gt;=Params!$A$26,$B609&gt;=Params!$A$33,$B609&lt;Params!$C$33,$C609&lt;Params!$A$18+((Params!$C$13-Params!$A$18)/(Params!$C$33-Params!$A$33))*($B609-Params!$A$33)),AND($B609&gt;=Params!$C$33,$C609&gt;Params!$C$22+((Params!$E$17-Params!$C$22)/(Params!$E$33-Params!$C$33))*($B609-Params!$C$33),$C609&lt;Params!$C$13+((Params!$E$17-Params!$C$13)/(Params!$E$33-Params!$C$33))*($B609-Params!$C$33))),$N$2,"")</f>
        <v/>
      </c>
      <c r="O609" s="1" t="str">
        <f>IF(AND($C609&gt;=Params!$C$13+((Params!$E$17-Params!$C$13)/(Params!$E$33-Params!$C$33))*($B609-Params!$C$33),$C609&gt;=Params!$E$17+((Params!$H$13-Params!$E$17)/(Params!$H$33-Params!$E$33))*($B609-Params!$E$33),$C609&lt;Params!$C$13+((Params!$D$9-Params!$C$13)/(Params!$D$33-Params!$C$33))*($B609-Params!$C$33),$C609&lt;Params!$D$9+((Params!$H$13-Params!$D$9)/(Params!$H$33-Params!$D$33))*($B609-Params!$D$33)),$O$2,"")</f>
        <v/>
      </c>
      <c r="P609" s="1" t="str">
        <f>IF(AND($C609&gt;=Params!$D$9+((Params!$H$13-Params!$D$9)/(Params!$H$33-Params!$D$33))*($B609-Params!$D$33),$C609&gt;=Params!$H$13+((Params!$K$9-Params!$H$13)/(Params!$K$33-Params!$H$33))*($B609-Params!$H$33),$C609&lt;Params!$D$9+((Params!$G$4-Params!$D$9)/(Params!$G$33-Params!$D$33))*($B609-Params!$D$33),$C609&lt;Params!$G$4+((Params!$K$9-Params!$G$4)/(Params!$K$33-Params!$G$33))*($B609-Params!$G$33)),$P$2,"")</f>
        <v/>
      </c>
      <c r="Q609" s="1" t="str">
        <f>IF(AND($C609&gt;=Params!$G$4+((Params!$K$9-Params!$G$4)/(Params!$K$33-Params!$G$33))*($B609-Params!$G$33),$C609&gt;Params!$K$9+((Params!$L$5-Params!$K$9)/(Params!$L$33-Params!$K$33))*($B609-Params!$K$33),$C609&lt;Params!$G$4+((Params!$L$5-Params!$G$4)/(Params!$L$33-Params!$G$33))*($B609-Params!$G$33)),$Q$2,"")</f>
        <v/>
      </c>
      <c r="R609" s="2" t="str">
        <f>IF(AND(OR($B609&lt;Params!$A$33,AND($B609&gt;=Params!$A$33,$B609&lt;Params!$C$33,$C609&gt;=Params!$A$18+((Params!$C$13-Params!$A$18)/(Params!$C$33-Params!$A$33))*($B609-Params!$A$33)),AND($B609&gt;=Params!$C$33,$B609&lt;Params!$D$33,$C609&gt;=Params!$C$13+((Params!$D$9-Params!$C$13)/(Params!$D$33-Params!$C$33))*($B609-Params!$C$33)),AND($B609&gt;=Params!$D$33,$C609&gt;=Params!$D$9+((Params!$G$4-Params!$D$9)/(Params!$G$33-Params!$D$33))*($B609-Params!$D$33))),$C609&lt;Params!$G$4,$B609&gt;0,$C609&gt;0),$R$2,"")</f>
        <v/>
      </c>
      <c r="S609" s="18" t="str">
        <f t="shared" si="9"/>
        <v>TrachyAndesite</v>
      </c>
      <c r="T609" s="14" t="str">
        <f>IF(AND($S609&lt;&gt;$J$2,$S609&lt;&gt;$K$2,$S609&lt;&gt;$L$2),"",
IF($S609=$J$2,IF(Data!$C609&gt;=Data!$D609+2,"Hawaiite","Potassic Trachybasalt"),
IF($S609=$K$2,IF(Data!$C609&gt;=Data!$D609+2,"Mugearite","Shoshonite"),
IF($S609=$L$2,(IF(Data!$C609&gt;=Data!$D609+2,"Benmoreite","Latite")),""))))</f>
        <v>Latite</v>
      </c>
    </row>
    <row r="610" spans="1:20" x14ac:dyDescent="0.2">
      <c r="A610" s="16" t="str">
        <f>Data!$A610</f>
        <v>An54Di46</v>
      </c>
      <c r="B610" s="27">
        <f>Data!$B610</f>
        <v>62.241157237689485</v>
      </c>
      <c r="C610" s="28">
        <f>Data!$C610+Data!$D610</f>
        <v>6.34102843554939</v>
      </c>
      <c r="D610" s="1" t="str">
        <f>IF(AND(AND($B610&gt;=Params!$A$33,$B610&lt;Params!$C$33),AND($C610&gt;=Params!$A$32,$C610&lt;Params!$A$26)),$D$2,"")</f>
        <v/>
      </c>
      <c r="E610" s="1" t="str">
        <f>IF(AND(AND($B610&gt;=Params!$C$33,$B610&lt;Params!$F$33),AND($C610&gt;=Params!$C$32,$C610&lt;Params!$C$22)),$E$2,"")</f>
        <v/>
      </c>
      <c r="F610" s="4" t="str">
        <f>IF(AND($B610&gt;=Params!$F$33,$B610&lt;Params!$J$33,$C610&lt;Params!$F$22+((Params!$J$20-Params!$F$22)/(Params!$J$33-Params!$F$33))*($B610-Params!$F$33)),$F$2,"")</f>
        <v/>
      </c>
      <c r="G610" s="4" t="str">
        <f>IF(AND($B610&gt;=Params!$J$33,$B610&lt;Params!$N$33,$C610&lt;Params!$J$20+((Params!$N$18-Params!$J$20)/(Params!$N$33-Params!$J$33))*($B610-Params!$J$33)),$G$2,"")</f>
        <v>Andesite</v>
      </c>
      <c r="H610" s="4" t="str">
        <f>IF(AND($B610&gt;=Params!$N$33,$C610&lt;Params!$N$18+((Params!$Q$16-Params!$N$18)/(Params!$Q$33-Params!$N$33))*($B610-Params!$N$33),C$3&lt;Params!$Q$16+((Params!$S$32-Params!$Q$16)/(Params!$S$33-Params!$Q$33))*($B610-Params!$Q$33)),$H$2,"")</f>
        <v/>
      </c>
      <c r="I610" s="12" t="str">
        <f>IF(AND($B610&gt;=Params!$Q$33,$C610&gt;=Params!$Q$16+((Params!$S$32-Params!$Q$16)/(Params!$S$33-Params!$Q$33))*($B610-Params!$Q$33)),$I$2,"")</f>
        <v/>
      </c>
      <c r="J610" s="1" t="str">
        <f>IF(AND($C610&gt;=Params!$C$22,$C610&lt;Params!$C$22+((Params!$E$17-Params!$C$22)/(Params!$E$33-Params!$C$33))*($B610-Params!$C$33),$C610&lt;Params!$E$17+((Params!$F$22-Params!$E$17)/(Params!$F$33-Params!$E$33))*($B610-Params!$E$33)),$J$2,"")</f>
        <v/>
      </c>
      <c r="K610" s="1" t="str">
        <f>IF(AND($C610&gt;=Params!$E$17+((Params!$F$22-Params!$E$17)/(Params!$F$33-Params!$E$33))*($B610-Params!$E$33),$C610&gt;=Params!$F$22+((Params!$J$20-Params!$F$22)/(Params!$J$33-Params!$F$33))*($B610-Params!$F$33),$C610&lt;Params!$E$17+((Params!$H$13-Params!$E$17)/(Params!$H$33-Params!$E$33))*($B610-Params!$E$33),$C610&lt;Params!$H$13+((Params!$J$20-Params!$H$13)/(Params!$J$33-Params!$H$33))*($B610-Params!$H$33)),$K$2,"")</f>
        <v/>
      </c>
      <c r="L610" s="1" t="str">
        <f>IF(AND($C610&gt;=Params!$H$13+((Params!$J$20-Params!$H$13)/(Params!$J$33-Params!$H$33))*($B610-Params!$H$33),$C610&gt;=Params!$J$20+((Params!$N$18-Params!$J$20)/(Params!$N$33-Params!$J$33))*($B610-Params!$J$33),$C610&lt;Params!$H$13+((Params!$K$9-Params!$H$13)/(Params!$K$33-Params!$H$33))*($B610-Params!$H$33),$C610&lt;Params!$K$9+((Params!$N$18-Params!$K$9)/(Params!$N$33-Params!$K$33))*($B610-Params!$K$33)),$L$2,"")</f>
        <v/>
      </c>
      <c r="M610" s="2" t="str">
        <f>IF(AND($C610&gt;=Params!$K$9+((Params!$N$18-Params!$K$9)/(Params!$N$33-Params!$K$33))*($B610-Params!$K$33),$C610&gt;=Params!$N$18+((Params!$Q$16-Params!$N$18)/(Params!$Q$33-Params!$N640))*($B610-Params!$Q$33),$C610&lt;Params!$K$9+((Params!$L$5-Params!$K$9)/(Params!$L$33-Params!$K$33))*($B610-Params!$K$33),$C610&lt;Params!$L$5+((Params!$Q$4-Params!$L$5)/(Params!$Q$33-Params!$L$33))*($B610-Params!$L$33),$B610&lt;Params!$Q$33),$M$2,"")</f>
        <v/>
      </c>
      <c r="N610" s="3" t="str">
        <f>IF(OR(AND($C610&gt;=Params!$A$26,$B610&gt;=Params!$A$33,$B610&lt;Params!$C$33,$C610&lt;Params!$A$18+((Params!$C$13-Params!$A$18)/(Params!$C$33-Params!$A$33))*($B610-Params!$A$33)),AND($B610&gt;=Params!$C$33,$C610&gt;Params!$C$22+((Params!$E$17-Params!$C$22)/(Params!$E$33-Params!$C$33))*($B610-Params!$C$33),$C610&lt;Params!$C$13+((Params!$E$17-Params!$C$13)/(Params!$E$33-Params!$C$33))*($B610-Params!$C$33))),$N$2,"")</f>
        <v/>
      </c>
      <c r="O610" s="1" t="str">
        <f>IF(AND($C610&gt;=Params!$C$13+((Params!$E$17-Params!$C$13)/(Params!$E$33-Params!$C$33))*($B610-Params!$C$33),$C610&gt;=Params!$E$17+((Params!$H$13-Params!$E$17)/(Params!$H$33-Params!$E$33))*($B610-Params!$E$33),$C610&lt;Params!$C$13+((Params!$D$9-Params!$C$13)/(Params!$D$33-Params!$C$33))*($B610-Params!$C$33),$C610&lt;Params!$D$9+((Params!$H$13-Params!$D$9)/(Params!$H$33-Params!$D$33))*($B610-Params!$D$33)),$O$2,"")</f>
        <v/>
      </c>
      <c r="P610" s="1" t="str">
        <f>IF(AND($C610&gt;=Params!$D$9+((Params!$H$13-Params!$D$9)/(Params!$H$33-Params!$D$33))*($B610-Params!$D$33),$C610&gt;=Params!$H$13+((Params!$K$9-Params!$H$13)/(Params!$K$33-Params!$H$33))*($B610-Params!$H$33),$C610&lt;Params!$D$9+((Params!$G$4-Params!$D$9)/(Params!$G$33-Params!$D$33))*($B610-Params!$D$33),$C610&lt;Params!$G$4+((Params!$K$9-Params!$G$4)/(Params!$K$33-Params!$G$33))*($B610-Params!$G$33)),$P$2,"")</f>
        <v/>
      </c>
      <c r="Q610" s="1" t="str">
        <f>IF(AND($C610&gt;=Params!$G$4+((Params!$K$9-Params!$G$4)/(Params!$K$33-Params!$G$33))*($B610-Params!$G$33),$C610&gt;Params!$K$9+((Params!$L$5-Params!$K$9)/(Params!$L$33-Params!$K$33))*($B610-Params!$K$33),$C610&lt;Params!$G$4+((Params!$L$5-Params!$G$4)/(Params!$L$33-Params!$G$33))*($B610-Params!$G$33)),$Q$2,"")</f>
        <v/>
      </c>
      <c r="R610" s="2" t="str">
        <f>IF(AND(OR($B610&lt;Params!$A$33,AND($B610&gt;=Params!$A$33,$B610&lt;Params!$C$33,$C610&gt;=Params!$A$18+((Params!$C$13-Params!$A$18)/(Params!$C$33-Params!$A$33))*($B610-Params!$A$33)),AND($B610&gt;=Params!$C$33,$B610&lt;Params!$D$33,$C610&gt;=Params!$C$13+((Params!$D$9-Params!$C$13)/(Params!$D$33-Params!$C$33))*($B610-Params!$C$33)),AND($B610&gt;=Params!$D$33,$C610&gt;=Params!$D$9+((Params!$G$4-Params!$D$9)/(Params!$G$33-Params!$D$33))*($B610-Params!$D$33))),$C610&lt;Params!$G$4,$B610&gt;0,$C610&gt;0),$R$2,"")</f>
        <v/>
      </c>
      <c r="S610" s="18" t="str">
        <f t="shared" si="9"/>
        <v>Andesite</v>
      </c>
      <c r="T610" s="14" t="str">
        <f>IF(AND($S610&lt;&gt;$J$2,$S610&lt;&gt;$K$2,$S610&lt;&gt;$L$2),"",
IF($S610=$J$2,IF(Data!$C610&gt;=Data!$D610+2,"Hawaiite","Potassic Trachybasalt"),
IF($S610=$K$2,IF(Data!$C610&gt;=Data!$D610+2,"Mugearite","Shoshonite"),
IF($S610=$L$2,(IF(Data!$C610&gt;=Data!$D610+2,"Benmoreite","Latite")),""))))</f>
        <v/>
      </c>
    </row>
    <row r="611" spans="1:20" x14ac:dyDescent="0.2">
      <c r="A611" s="16" t="str">
        <f>Data!$A611</f>
        <v>Moore et al 1995a</v>
      </c>
      <c r="B611" s="27">
        <f>Data!$B611</f>
        <v>62.6</v>
      </c>
      <c r="C611" s="28">
        <f>Data!$C611+Data!$D611</f>
        <v>5.66</v>
      </c>
      <c r="D611" s="1" t="str">
        <f>IF(AND(AND($B611&gt;=Params!$A$33,$B611&lt;Params!$C$33),AND($C611&gt;=Params!$A$32,$C611&lt;Params!$A$26)),$D$2,"")</f>
        <v/>
      </c>
      <c r="E611" s="1" t="str">
        <f>IF(AND(AND($B611&gt;=Params!$C$33,$B611&lt;Params!$F$33),AND($C611&gt;=Params!$C$32,$C611&lt;Params!$C$22)),$E$2,"")</f>
        <v/>
      </c>
      <c r="F611" s="4" t="str">
        <f>IF(AND($B611&gt;=Params!$F$33,$B611&lt;Params!$J$33,$C611&lt;Params!$F$22+((Params!$J$20-Params!$F$22)/(Params!$J$33-Params!$F$33))*($B611-Params!$F$33)),$F$2,"")</f>
        <v/>
      </c>
      <c r="G611" s="4" t="str">
        <f>IF(AND($B611&gt;=Params!$J$33,$B611&lt;Params!$N$33,$C611&lt;Params!$J$20+((Params!$N$18-Params!$J$20)/(Params!$N$33-Params!$J$33))*($B611-Params!$J$33)),$G$2,"")</f>
        <v>Andesite</v>
      </c>
      <c r="H611" s="4" t="str">
        <f>IF(AND($B611&gt;=Params!$N$33,$C611&lt;Params!$N$18+((Params!$Q$16-Params!$N$18)/(Params!$Q$33-Params!$N$33))*($B611-Params!$N$33),C$3&lt;Params!$Q$16+((Params!$S$32-Params!$Q$16)/(Params!$S$33-Params!$Q$33))*($B611-Params!$Q$33)),$H$2,"")</f>
        <v/>
      </c>
      <c r="I611" s="12" t="str">
        <f>IF(AND($B611&gt;=Params!$Q$33,$C611&gt;=Params!$Q$16+((Params!$S$32-Params!$Q$16)/(Params!$S$33-Params!$Q$33))*($B611-Params!$Q$33)),$I$2,"")</f>
        <v/>
      </c>
      <c r="J611" s="1" t="str">
        <f>IF(AND($C611&gt;=Params!$C$22,$C611&lt;Params!$C$22+((Params!$E$17-Params!$C$22)/(Params!$E$33-Params!$C$33))*($B611-Params!$C$33),$C611&lt;Params!$E$17+((Params!$F$22-Params!$E$17)/(Params!$F$33-Params!$E$33))*($B611-Params!$E$33)),$J$2,"")</f>
        <v/>
      </c>
      <c r="K611" s="1" t="str">
        <f>IF(AND($C611&gt;=Params!$E$17+((Params!$F$22-Params!$E$17)/(Params!$F$33-Params!$E$33))*($B611-Params!$E$33),$C611&gt;=Params!$F$22+((Params!$J$20-Params!$F$22)/(Params!$J$33-Params!$F$33))*($B611-Params!$F$33),$C611&lt;Params!$E$17+((Params!$H$13-Params!$E$17)/(Params!$H$33-Params!$E$33))*($B611-Params!$E$33),$C611&lt;Params!$H$13+((Params!$J$20-Params!$H$13)/(Params!$J$33-Params!$H$33))*($B611-Params!$H$33)),$K$2,"")</f>
        <v/>
      </c>
      <c r="L611" s="1" t="str">
        <f>IF(AND($C611&gt;=Params!$H$13+((Params!$J$20-Params!$H$13)/(Params!$J$33-Params!$H$33))*($B611-Params!$H$33),$C611&gt;=Params!$J$20+((Params!$N$18-Params!$J$20)/(Params!$N$33-Params!$J$33))*($B611-Params!$J$33),$C611&lt;Params!$H$13+((Params!$K$9-Params!$H$13)/(Params!$K$33-Params!$H$33))*($B611-Params!$H$33),$C611&lt;Params!$K$9+((Params!$N$18-Params!$K$9)/(Params!$N$33-Params!$K$33))*($B611-Params!$K$33)),$L$2,"")</f>
        <v/>
      </c>
      <c r="M611" s="2" t="str">
        <f>IF(AND($C611&gt;=Params!$K$9+((Params!$N$18-Params!$K$9)/(Params!$N$33-Params!$K$33))*($B611-Params!$K$33),$C611&gt;=Params!$N$18+((Params!$Q$16-Params!$N$18)/(Params!$Q$33-Params!$N641))*($B611-Params!$Q$33),$C611&lt;Params!$K$9+((Params!$L$5-Params!$K$9)/(Params!$L$33-Params!$K$33))*($B611-Params!$K$33),$C611&lt;Params!$L$5+((Params!$Q$4-Params!$L$5)/(Params!$Q$33-Params!$L$33))*($B611-Params!$L$33),$B611&lt;Params!$Q$33),$M$2,"")</f>
        <v/>
      </c>
      <c r="N611" s="3" t="str">
        <f>IF(OR(AND($C611&gt;=Params!$A$26,$B611&gt;=Params!$A$33,$B611&lt;Params!$C$33,$C611&lt;Params!$A$18+((Params!$C$13-Params!$A$18)/(Params!$C$33-Params!$A$33))*($B611-Params!$A$33)),AND($B611&gt;=Params!$C$33,$C611&gt;Params!$C$22+((Params!$E$17-Params!$C$22)/(Params!$E$33-Params!$C$33))*($B611-Params!$C$33),$C611&lt;Params!$C$13+((Params!$E$17-Params!$C$13)/(Params!$E$33-Params!$C$33))*($B611-Params!$C$33))),$N$2,"")</f>
        <v/>
      </c>
      <c r="O611" s="1" t="str">
        <f>IF(AND($C611&gt;=Params!$C$13+((Params!$E$17-Params!$C$13)/(Params!$E$33-Params!$C$33))*($B611-Params!$C$33),$C611&gt;=Params!$E$17+((Params!$H$13-Params!$E$17)/(Params!$H$33-Params!$E$33))*($B611-Params!$E$33),$C611&lt;Params!$C$13+((Params!$D$9-Params!$C$13)/(Params!$D$33-Params!$C$33))*($B611-Params!$C$33),$C611&lt;Params!$D$9+((Params!$H$13-Params!$D$9)/(Params!$H$33-Params!$D$33))*($B611-Params!$D$33)),$O$2,"")</f>
        <v/>
      </c>
      <c r="P611" s="1" t="str">
        <f>IF(AND($C611&gt;=Params!$D$9+((Params!$H$13-Params!$D$9)/(Params!$H$33-Params!$D$33))*($B611-Params!$D$33),$C611&gt;=Params!$H$13+((Params!$K$9-Params!$H$13)/(Params!$K$33-Params!$H$33))*($B611-Params!$H$33),$C611&lt;Params!$D$9+((Params!$G$4-Params!$D$9)/(Params!$G$33-Params!$D$33))*($B611-Params!$D$33),$C611&lt;Params!$G$4+((Params!$K$9-Params!$G$4)/(Params!$K$33-Params!$G$33))*($B611-Params!$G$33)),$P$2,"")</f>
        <v/>
      </c>
      <c r="Q611" s="1" t="str">
        <f>IF(AND($C611&gt;=Params!$G$4+((Params!$K$9-Params!$G$4)/(Params!$K$33-Params!$G$33))*($B611-Params!$G$33),$C611&gt;Params!$K$9+((Params!$L$5-Params!$K$9)/(Params!$L$33-Params!$K$33))*($B611-Params!$K$33),$C611&lt;Params!$G$4+((Params!$L$5-Params!$G$4)/(Params!$L$33-Params!$G$33))*($B611-Params!$G$33)),$Q$2,"")</f>
        <v/>
      </c>
      <c r="R611" s="2" t="str">
        <f>IF(AND(OR($B611&lt;Params!$A$33,AND($B611&gt;=Params!$A$33,$B611&lt;Params!$C$33,$C611&gt;=Params!$A$18+((Params!$C$13-Params!$A$18)/(Params!$C$33-Params!$A$33))*($B611-Params!$A$33)),AND($B611&gt;=Params!$C$33,$B611&lt;Params!$D$33,$C611&gt;=Params!$C$13+((Params!$D$9-Params!$C$13)/(Params!$D$33-Params!$C$33))*($B611-Params!$C$33)),AND($B611&gt;=Params!$D$33,$C611&gt;=Params!$D$9+((Params!$G$4-Params!$D$9)/(Params!$G$33-Params!$D$33))*($B611-Params!$D$33))),$C611&lt;Params!$G$4,$B611&gt;0,$C611&gt;0),$R$2,"")</f>
        <v/>
      </c>
      <c r="S611" s="18" t="str">
        <f t="shared" si="9"/>
        <v>Andesite</v>
      </c>
      <c r="T611" s="14" t="str">
        <f>IF(AND($S611&lt;&gt;$J$2,$S611&lt;&gt;$K$2,$S611&lt;&gt;$L$2),"",
IF($S611=$J$2,IF(Data!$C611&gt;=Data!$D611+2,"Hawaiite","Potassic Trachybasalt"),
IF($S611=$K$2,IF(Data!$C611&gt;=Data!$D611+2,"Mugearite","Shoshonite"),
IF($S611=$L$2,(IF(Data!$C611&gt;=Data!$D611+2,"Benmoreite","Latite")),""))))</f>
        <v/>
      </c>
    </row>
    <row r="612" spans="1:20" x14ac:dyDescent="0.2">
      <c r="A612" s="16" t="str">
        <f>Data!$A612</f>
        <v>Moore et al 1995a</v>
      </c>
      <c r="B612" s="27">
        <f>Data!$B612</f>
        <v>62.6</v>
      </c>
      <c r="C612" s="28">
        <f>Data!$C612+Data!$D612</f>
        <v>5.66</v>
      </c>
      <c r="D612" s="1" t="str">
        <f>IF(AND(AND($B612&gt;=Params!$A$33,$B612&lt;Params!$C$33),AND($C612&gt;=Params!$A$32,$C612&lt;Params!$A$26)),$D$2,"")</f>
        <v/>
      </c>
      <c r="E612" s="1" t="str">
        <f>IF(AND(AND($B612&gt;=Params!$C$33,$B612&lt;Params!$F$33),AND($C612&gt;=Params!$C$32,$C612&lt;Params!$C$22)),$E$2,"")</f>
        <v/>
      </c>
      <c r="F612" s="4" t="str">
        <f>IF(AND($B612&gt;=Params!$F$33,$B612&lt;Params!$J$33,$C612&lt;Params!$F$22+((Params!$J$20-Params!$F$22)/(Params!$J$33-Params!$F$33))*($B612-Params!$F$33)),$F$2,"")</f>
        <v/>
      </c>
      <c r="G612" s="4" t="str">
        <f>IF(AND($B612&gt;=Params!$J$33,$B612&lt;Params!$N$33,$C612&lt;Params!$J$20+((Params!$N$18-Params!$J$20)/(Params!$N$33-Params!$J$33))*($B612-Params!$J$33)),$G$2,"")</f>
        <v>Andesite</v>
      </c>
      <c r="H612" s="4" t="str">
        <f>IF(AND($B612&gt;=Params!$N$33,$C612&lt;Params!$N$18+((Params!$Q$16-Params!$N$18)/(Params!$Q$33-Params!$N$33))*($B612-Params!$N$33),C$3&lt;Params!$Q$16+((Params!$S$32-Params!$Q$16)/(Params!$S$33-Params!$Q$33))*($B612-Params!$Q$33)),$H$2,"")</f>
        <v/>
      </c>
      <c r="I612" s="12" t="str">
        <f>IF(AND($B612&gt;=Params!$Q$33,$C612&gt;=Params!$Q$16+((Params!$S$32-Params!$Q$16)/(Params!$S$33-Params!$Q$33))*($B612-Params!$Q$33)),$I$2,"")</f>
        <v/>
      </c>
      <c r="J612" s="1" t="str">
        <f>IF(AND($C612&gt;=Params!$C$22,$C612&lt;Params!$C$22+((Params!$E$17-Params!$C$22)/(Params!$E$33-Params!$C$33))*($B612-Params!$C$33),$C612&lt;Params!$E$17+((Params!$F$22-Params!$E$17)/(Params!$F$33-Params!$E$33))*($B612-Params!$E$33)),$J$2,"")</f>
        <v/>
      </c>
      <c r="K612" s="1" t="str">
        <f>IF(AND($C612&gt;=Params!$E$17+((Params!$F$22-Params!$E$17)/(Params!$F$33-Params!$E$33))*($B612-Params!$E$33),$C612&gt;=Params!$F$22+((Params!$J$20-Params!$F$22)/(Params!$J$33-Params!$F$33))*($B612-Params!$F$33),$C612&lt;Params!$E$17+((Params!$H$13-Params!$E$17)/(Params!$H$33-Params!$E$33))*($B612-Params!$E$33),$C612&lt;Params!$H$13+((Params!$J$20-Params!$H$13)/(Params!$J$33-Params!$H$33))*($B612-Params!$H$33)),$K$2,"")</f>
        <v/>
      </c>
      <c r="L612" s="1" t="str">
        <f>IF(AND($C612&gt;=Params!$H$13+((Params!$J$20-Params!$H$13)/(Params!$J$33-Params!$H$33))*($B612-Params!$H$33),$C612&gt;=Params!$J$20+((Params!$N$18-Params!$J$20)/(Params!$N$33-Params!$J$33))*($B612-Params!$J$33),$C612&lt;Params!$H$13+((Params!$K$9-Params!$H$13)/(Params!$K$33-Params!$H$33))*($B612-Params!$H$33),$C612&lt;Params!$K$9+((Params!$N$18-Params!$K$9)/(Params!$N$33-Params!$K$33))*($B612-Params!$K$33)),$L$2,"")</f>
        <v/>
      </c>
      <c r="M612" s="2" t="str">
        <f>IF(AND($C612&gt;=Params!$K$9+((Params!$N$18-Params!$K$9)/(Params!$N$33-Params!$K$33))*($B612-Params!$K$33),$C612&gt;=Params!$N$18+((Params!$Q$16-Params!$N$18)/(Params!$Q$33-Params!$N642))*($B612-Params!$Q$33),$C612&lt;Params!$K$9+((Params!$L$5-Params!$K$9)/(Params!$L$33-Params!$K$33))*($B612-Params!$K$33),$C612&lt;Params!$L$5+((Params!$Q$4-Params!$L$5)/(Params!$Q$33-Params!$L$33))*($B612-Params!$L$33),$B612&lt;Params!$Q$33),$M$2,"")</f>
        <v/>
      </c>
      <c r="N612" s="3" t="str">
        <f>IF(OR(AND($C612&gt;=Params!$A$26,$B612&gt;=Params!$A$33,$B612&lt;Params!$C$33,$C612&lt;Params!$A$18+((Params!$C$13-Params!$A$18)/(Params!$C$33-Params!$A$33))*($B612-Params!$A$33)),AND($B612&gt;=Params!$C$33,$C612&gt;Params!$C$22+((Params!$E$17-Params!$C$22)/(Params!$E$33-Params!$C$33))*($B612-Params!$C$33),$C612&lt;Params!$C$13+((Params!$E$17-Params!$C$13)/(Params!$E$33-Params!$C$33))*($B612-Params!$C$33))),$N$2,"")</f>
        <v/>
      </c>
      <c r="O612" s="1" t="str">
        <f>IF(AND($C612&gt;=Params!$C$13+((Params!$E$17-Params!$C$13)/(Params!$E$33-Params!$C$33))*($B612-Params!$C$33),$C612&gt;=Params!$E$17+((Params!$H$13-Params!$E$17)/(Params!$H$33-Params!$E$33))*($B612-Params!$E$33),$C612&lt;Params!$C$13+((Params!$D$9-Params!$C$13)/(Params!$D$33-Params!$C$33))*($B612-Params!$C$33),$C612&lt;Params!$D$9+((Params!$H$13-Params!$D$9)/(Params!$H$33-Params!$D$33))*($B612-Params!$D$33)),$O$2,"")</f>
        <v/>
      </c>
      <c r="P612" s="1" t="str">
        <f>IF(AND($C612&gt;=Params!$D$9+((Params!$H$13-Params!$D$9)/(Params!$H$33-Params!$D$33))*($B612-Params!$D$33),$C612&gt;=Params!$H$13+((Params!$K$9-Params!$H$13)/(Params!$K$33-Params!$H$33))*($B612-Params!$H$33),$C612&lt;Params!$D$9+((Params!$G$4-Params!$D$9)/(Params!$G$33-Params!$D$33))*($B612-Params!$D$33),$C612&lt;Params!$G$4+((Params!$K$9-Params!$G$4)/(Params!$K$33-Params!$G$33))*($B612-Params!$G$33)),$P$2,"")</f>
        <v/>
      </c>
      <c r="Q612" s="1" t="str">
        <f>IF(AND($C612&gt;=Params!$G$4+((Params!$K$9-Params!$G$4)/(Params!$K$33-Params!$G$33))*($B612-Params!$G$33),$C612&gt;Params!$K$9+((Params!$L$5-Params!$K$9)/(Params!$L$33-Params!$K$33))*($B612-Params!$K$33),$C612&lt;Params!$G$4+((Params!$L$5-Params!$G$4)/(Params!$L$33-Params!$G$33))*($B612-Params!$G$33)),$Q$2,"")</f>
        <v/>
      </c>
      <c r="R612" s="2" t="str">
        <f>IF(AND(OR($B612&lt;Params!$A$33,AND($B612&gt;=Params!$A$33,$B612&lt;Params!$C$33,$C612&gt;=Params!$A$18+((Params!$C$13-Params!$A$18)/(Params!$C$33-Params!$A$33))*($B612-Params!$A$33)),AND($B612&gt;=Params!$C$33,$B612&lt;Params!$D$33,$C612&gt;=Params!$C$13+((Params!$D$9-Params!$C$13)/(Params!$D$33-Params!$C$33))*($B612-Params!$C$33)),AND($B612&gt;=Params!$D$33,$C612&gt;=Params!$D$9+((Params!$G$4-Params!$D$9)/(Params!$G$33-Params!$D$33))*($B612-Params!$D$33))),$C612&lt;Params!$G$4,$B612&gt;0,$C612&gt;0),$R$2,"")</f>
        <v/>
      </c>
      <c r="S612" s="18" t="str">
        <f t="shared" si="9"/>
        <v>Andesite</v>
      </c>
      <c r="T612" s="14" t="str">
        <f>IF(AND($S612&lt;&gt;$J$2,$S612&lt;&gt;$K$2,$S612&lt;&gt;$L$2),"",
IF($S612=$J$2,IF(Data!$C612&gt;=Data!$D612+2,"Hawaiite","Potassic Trachybasalt"),
IF($S612=$K$2,IF(Data!$C612&gt;=Data!$D612+2,"Mugearite","Shoshonite"),
IF($S612=$L$2,(IF(Data!$C612&gt;=Data!$D612+2,"Benmoreite","Latite")),""))))</f>
        <v/>
      </c>
    </row>
    <row r="613" spans="1:20" x14ac:dyDescent="0.2">
      <c r="A613" s="16" t="str">
        <f>Data!$A613</f>
        <v>Moore et al 1998</v>
      </c>
      <c r="B613" s="27">
        <f>Data!$B613</f>
        <v>62.6</v>
      </c>
      <c r="C613" s="28">
        <f>Data!$C613+Data!$D613</f>
        <v>5.66</v>
      </c>
      <c r="D613" s="1" t="str">
        <f>IF(AND(AND($B613&gt;=Params!$A$33,$B613&lt;Params!$C$33),AND($C613&gt;=Params!$A$32,$C613&lt;Params!$A$26)),$D$2,"")</f>
        <v/>
      </c>
      <c r="E613" s="1" t="str">
        <f>IF(AND(AND($B613&gt;=Params!$C$33,$B613&lt;Params!$F$33),AND($C613&gt;=Params!$C$32,$C613&lt;Params!$C$22)),$E$2,"")</f>
        <v/>
      </c>
      <c r="F613" s="4" t="str">
        <f>IF(AND($B613&gt;=Params!$F$33,$B613&lt;Params!$J$33,$C613&lt;Params!$F$22+((Params!$J$20-Params!$F$22)/(Params!$J$33-Params!$F$33))*($B613-Params!$F$33)),$F$2,"")</f>
        <v/>
      </c>
      <c r="G613" s="4" t="str">
        <f>IF(AND($B613&gt;=Params!$J$33,$B613&lt;Params!$N$33,$C613&lt;Params!$J$20+((Params!$N$18-Params!$J$20)/(Params!$N$33-Params!$J$33))*($B613-Params!$J$33)),$G$2,"")</f>
        <v>Andesite</v>
      </c>
      <c r="H613" s="4" t="str">
        <f>IF(AND($B613&gt;=Params!$N$33,$C613&lt;Params!$N$18+((Params!$Q$16-Params!$N$18)/(Params!$Q$33-Params!$N$33))*($B613-Params!$N$33),C$3&lt;Params!$Q$16+((Params!$S$32-Params!$Q$16)/(Params!$S$33-Params!$Q$33))*($B613-Params!$Q$33)),$H$2,"")</f>
        <v/>
      </c>
      <c r="I613" s="12" t="str">
        <f>IF(AND($B613&gt;=Params!$Q$33,$C613&gt;=Params!$Q$16+((Params!$S$32-Params!$Q$16)/(Params!$S$33-Params!$Q$33))*($B613-Params!$Q$33)),$I$2,"")</f>
        <v/>
      </c>
      <c r="J613" s="1" t="str">
        <f>IF(AND($C613&gt;=Params!$C$22,$C613&lt;Params!$C$22+((Params!$E$17-Params!$C$22)/(Params!$E$33-Params!$C$33))*($B613-Params!$C$33),$C613&lt;Params!$E$17+((Params!$F$22-Params!$E$17)/(Params!$F$33-Params!$E$33))*($B613-Params!$E$33)),$J$2,"")</f>
        <v/>
      </c>
      <c r="K613" s="1" t="str">
        <f>IF(AND($C613&gt;=Params!$E$17+((Params!$F$22-Params!$E$17)/(Params!$F$33-Params!$E$33))*($B613-Params!$E$33),$C613&gt;=Params!$F$22+((Params!$J$20-Params!$F$22)/(Params!$J$33-Params!$F$33))*($B613-Params!$F$33),$C613&lt;Params!$E$17+((Params!$H$13-Params!$E$17)/(Params!$H$33-Params!$E$33))*($B613-Params!$E$33),$C613&lt;Params!$H$13+((Params!$J$20-Params!$H$13)/(Params!$J$33-Params!$H$33))*($B613-Params!$H$33)),$K$2,"")</f>
        <v/>
      </c>
      <c r="L613" s="1" t="str">
        <f>IF(AND($C613&gt;=Params!$H$13+((Params!$J$20-Params!$H$13)/(Params!$J$33-Params!$H$33))*($B613-Params!$H$33),$C613&gt;=Params!$J$20+((Params!$N$18-Params!$J$20)/(Params!$N$33-Params!$J$33))*($B613-Params!$J$33),$C613&lt;Params!$H$13+((Params!$K$9-Params!$H$13)/(Params!$K$33-Params!$H$33))*($B613-Params!$H$33),$C613&lt;Params!$K$9+((Params!$N$18-Params!$K$9)/(Params!$N$33-Params!$K$33))*($B613-Params!$K$33)),$L$2,"")</f>
        <v/>
      </c>
      <c r="M613" s="2" t="str">
        <f>IF(AND($C613&gt;=Params!$K$9+((Params!$N$18-Params!$K$9)/(Params!$N$33-Params!$K$33))*($B613-Params!$K$33),$C613&gt;=Params!$N$18+((Params!$Q$16-Params!$N$18)/(Params!$Q$33-Params!$N643))*($B613-Params!$Q$33),$C613&lt;Params!$K$9+((Params!$L$5-Params!$K$9)/(Params!$L$33-Params!$K$33))*($B613-Params!$K$33),$C613&lt;Params!$L$5+((Params!$Q$4-Params!$L$5)/(Params!$Q$33-Params!$L$33))*($B613-Params!$L$33),$B613&lt;Params!$Q$33),$M$2,"")</f>
        <v/>
      </c>
      <c r="N613" s="3" t="str">
        <f>IF(OR(AND($C613&gt;=Params!$A$26,$B613&gt;=Params!$A$33,$B613&lt;Params!$C$33,$C613&lt;Params!$A$18+((Params!$C$13-Params!$A$18)/(Params!$C$33-Params!$A$33))*($B613-Params!$A$33)),AND($B613&gt;=Params!$C$33,$C613&gt;Params!$C$22+((Params!$E$17-Params!$C$22)/(Params!$E$33-Params!$C$33))*($B613-Params!$C$33),$C613&lt;Params!$C$13+((Params!$E$17-Params!$C$13)/(Params!$E$33-Params!$C$33))*($B613-Params!$C$33))),$N$2,"")</f>
        <v/>
      </c>
      <c r="O613" s="1" t="str">
        <f>IF(AND($C613&gt;=Params!$C$13+((Params!$E$17-Params!$C$13)/(Params!$E$33-Params!$C$33))*($B613-Params!$C$33),$C613&gt;=Params!$E$17+((Params!$H$13-Params!$E$17)/(Params!$H$33-Params!$E$33))*($B613-Params!$E$33),$C613&lt;Params!$C$13+((Params!$D$9-Params!$C$13)/(Params!$D$33-Params!$C$33))*($B613-Params!$C$33),$C613&lt;Params!$D$9+((Params!$H$13-Params!$D$9)/(Params!$H$33-Params!$D$33))*($B613-Params!$D$33)),$O$2,"")</f>
        <v/>
      </c>
      <c r="P613" s="1" t="str">
        <f>IF(AND($C613&gt;=Params!$D$9+((Params!$H$13-Params!$D$9)/(Params!$H$33-Params!$D$33))*($B613-Params!$D$33),$C613&gt;=Params!$H$13+((Params!$K$9-Params!$H$13)/(Params!$K$33-Params!$H$33))*($B613-Params!$H$33),$C613&lt;Params!$D$9+((Params!$G$4-Params!$D$9)/(Params!$G$33-Params!$D$33))*($B613-Params!$D$33),$C613&lt;Params!$G$4+((Params!$K$9-Params!$G$4)/(Params!$K$33-Params!$G$33))*($B613-Params!$G$33)),$P$2,"")</f>
        <v/>
      </c>
      <c r="Q613" s="1" t="str">
        <f>IF(AND($C613&gt;=Params!$G$4+((Params!$K$9-Params!$G$4)/(Params!$K$33-Params!$G$33))*($B613-Params!$G$33),$C613&gt;Params!$K$9+((Params!$L$5-Params!$K$9)/(Params!$L$33-Params!$K$33))*($B613-Params!$K$33),$C613&lt;Params!$G$4+((Params!$L$5-Params!$G$4)/(Params!$L$33-Params!$G$33))*($B613-Params!$G$33)),$Q$2,"")</f>
        <v/>
      </c>
      <c r="R613" s="2" t="str">
        <f>IF(AND(OR($B613&lt;Params!$A$33,AND($B613&gt;=Params!$A$33,$B613&lt;Params!$C$33,$C613&gt;=Params!$A$18+((Params!$C$13-Params!$A$18)/(Params!$C$33-Params!$A$33))*($B613-Params!$A$33)),AND($B613&gt;=Params!$C$33,$B613&lt;Params!$D$33,$C613&gt;=Params!$C$13+((Params!$D$9-Params!$C$13)/(Params!$D$33-Params!$C$33))*($B613-Params!$C$33)),AND($B613&gt;=Params!$D$33,$C613&gt;=Params!$D$9+((Params!$G$4-Params!$D$9)/(Params!$G$33-Params!$D$33))*($B613-Params!$D$33))),$C613&lt;Params!$G$4,$B613&gt;0,$C613&gt;0),$R$2,"")</f>
        <v/>
      </c>
      <c r="S613" s="18" t="str">
        <f t="shared" si="9"/>
        <v>Andesite</v>
      </c>
      <c r="T613" s="14" t="str">
        <f>IF(AND($S613&lt;&gt;$J$2,$S613&lt;&gt;$K$2,$S613&lt;&gt;$L$2),"",
IF($S613=$J$2,IF(Data!$C613&gt;=Data!$D613+2,"Hawaiite","Potassic Trachybasalt"),
IF($S613=$K$2,IF(Data!$C613&gt;=Data!$D613+2,"Mugearite","Shoshonite"),
IF($S613=$L$2,(IF(Data!$C613&gt;=Data!$D613+2,"Benmoreite","Latite")),""))))</f>
        <v/>
      </c>
    </row>
    <row r="614" spans="1:20" x14ac:dyDescent="0.2">
      <c r="A614" s="16" t="str">
        <f>Data!$A614</f>
        <v>Moore et al 1998</v>
      </c>
      <c r="B614" s="27">
        <f>Data!$B614</f>
        <v>62.6</v>
      </c>
      <c r="C614" s="28">
        <f>Data!$C614+Data!$D614</f>
        <v>5.66</v>
      </c>
      <c r="D614" s="1" t="str">
        <f>IF(AND(AND($B614&gt;=Params!$A$33,$B614&lt;Params!$C$33),AND($C614&gt;=Params!$A$32,$C614&lt;Params!$A$26)),$D$2,"")</f>
        <v/>
      </c>
      <c r="E614" s="1" t="str">
        <f>IF(AND(AND($B614&gt;=Params!$C$33,$B614&lt;Params!$F$33),AND($C614&gt;=Params!$C$32,$C614&lt;Params!$C$22)),$E$2,"")</f>
        <v/>
      </c>
      <c r="F614" s="4" t="str">
        <f>IF(AND($B614&gt;=Params!$F$33,$B614&lt;Params!$J$33,$C614&lt;Params!$F$22+((Params!$J$20-Params!$F$22)/(Params!$J$33-Params!$F$33))*($B614-Params!$F$33)),$F$2,"")</f>
        <v/>
      </c>
      <c r="G614" s="4" t="str">
        <f>IF(AND($B614&gt;=Params!$J$33,$B614&lt;Params!$N$33,$C614&lt;Params!$J$20+((Params!$N$18-Params!$J$20)/(Params!$N$33-Params!$J$33))*($B614-Params!$J$33)),$G$2,"")</f>
        <v>Andesite</v>
      </c>
      <c r="H614" s="4" t="str">
        <f>IF(AND($B614&gt;=Params!$N$33,$C614&lt;Params!$N$18+((Params!$Q$16-Params!$N$18)/(Params!$Q$33-Params!$N$33))*($B614-Params!$N$33),C$3&lt;Params!$Q$16+((Params!$S$32-Params!$Q$16)/(Params!$S$33-Params!$Q$33))*($B614-Params!$Q$33)),$H$2,"")</f>
        <v/>
      </c>
      <c r="I614" s="12" t="str">
        <f>IF(AND($B614&gt;=Params!$Q$33,$C614&gt;=Params!$Q$16+((Params!$S$32-Params!$Q$16)/(Params!$S$33-Params!$Q$33))*($B614-Params!$Q$33)),$I$2,"")</f>
        <v/>
      </c>
      <c r="J614" s="1" t="str">
        <f>IF(AND($C614&gt;=Params!$C$22,$C614&lt;Params!$C$22+((Params!$E$17-Params!$C$22)/(Params!$E$33-Params!$C$33))*($B614-Params!$C$33),$C614&lt;Params!$E$17+((Params!$F$22-Params!$E$17)/(Params!$F$33-Params!$E$33))*($B614-Params!$E$33)),$J$2,"")</f>
        <v/>
      </c>
      <c r="K614" s="1" t="str">
        <f>IF(AND($C614&gt;=Params!$E$17+((Params!$F$22-Params!$E$17)/(Params!$F$33-Params!$E$33))*($B614-Params!$E$33),$C614&gt;=Params!$F$22+((Params!$J$20-Params!$F$22)/(Params!$J$33-Params!$F$33))*($B614-Params!$F$33),$C614&lt;Params!$E$17+((Params!$H$13-Params!$E$17)/(Params!$H$33-Params!$E$33))*($B614-Params!$E$33),$C614&lt;Params!$H$13+((Params!$J$20-Params!$H$13)/(Params!$J$33-Params!$H$33))*($B614-Params!$H$33)),$K$2,"")</f>
        <v/>
      </c>
      <c r="L614" s="1" t="str">
        <f>IF(AND($C614&gt;=Params!$H$13+((Params!$J$20-Params!$H$13)/(Params!$J$33-Params!$H$33))*($B614-Params!$H$33),$C614&gt;=Params!$J$20+((Params!$N$18-Params!$J$20)/(Params!$N$33-Params!$J$33))*($B614-Params!$J$33),$C614&lt;Params!$H$13+((Params!$K$9-Params!$H$13)/(Params!$K$33-Params!$H$33))*($B614-Params!$H$33),$C614&lt;Params!$K$9+((Params!$N$18-Params!$K$9)/(Params!$N$33-Params!$K$33))*($B614-Params!$K$33)),$L$2,"")</f>
        <v/>
      </c>
      <c r="M614" s="2" t="str">
        <f>IF(AND($C614&gt;=Params!$K$9+((Params!$N$18-Params!$K$9)/(Params!$N$33-Params!$K$33))*($B614-Params!$K$33),$C614&gt;=Params!$N$18+((Params!$Q$16-Params!$N$18)/(Params!$Q$33-Params!$N644))*($B614-Params!$Q$33),$C614&lt;Params!$K$9+((Params!$L$5-Params!$K$9)/(Params!$L$33-Params!$K$33))*($B614-Params!$K$33),$C614&lt;Params!$L$5+((Params!$Q$4-Params!$L$5)/(Params!$Q$33-Params!$L$33))*($B614-Params!$L$33),$B614&lt;Params!$Q$33),$M$2,"")</f>
        <v/>
      </c>
      <c r="N614" s="3" t="str">
        <f>IF(OR(AND($C614&gt;=Params!$A$26,$B614&gt;=Params!$A$33,$B614&lt;Params!$C$33,$C614&lt;Params!$A$18+((Params!$C$13-Params!$A$18)/(Params!$C$33-Params!$A$33))*($B614-Params!$A$33)),AND($B614&gt;=Params!$C$33,$C614&gt;Params!$C$22+((Params!$E$17-Params!$C$22)/(Params!$E$33-Params!$C$33))*($B614-Params!$C$33),$C614&lt;Params!$C$13+((Params!$E$17-Params!$C$13)/(Params!$E$33-Params!$C$33))*($B614-Params!$C$33))),$N$2,"")</f>
        <v/>
      </c>
      <c r="O614" s="1" t="str">
        <f>IF(AND($C614&gt;=Params!$C$13+((Params!$E$17-Params!$C$13)/(Params!$E$33-Params!$C$33))*($B614-Params!$C$33),$C614&gt;=Params!$E$17+((Params!$H$13-Params!$E$17)/(Params!$H$33-Params!$E$33))*($B614-Params!$E$33),$C614&lt;Params!$C$13+((Params!$D$9-Params!$C$13)/(Params!$D$33-Params!$C$33))*($B614-Params!$C$33),$C614&lt;Params!$D$9+((Params!$H$13-Params!$D$9)/(Params!$H$33-Params!$D$33))*($B614-Params!$D$33)),$O$2,"")</f>
        <v/>
      </c>
      <c r="P614" s="1" t="str">
        <f>IF(AND($C614&gt;=Params!$D$9+((Params!$H$13-Params!$D$9)/(Params!$H$33-Params!$D$33))*($B614-Params!$D$33),$C614&gt;=Params!$H$13+((Params!$K$9-Params!$H$13)/(Params!$K$33-Params!$H$33))*($B614-Params!$H$33),$C614&lt;Params!$D$9+((Params!$G$4-Params!$D$9)/(Params!$G$33-Params!$D$33))*($B614-Params!$D$33),$C614&lt;Params!$G$4+((Params!$K$9-Params!$G$4)/(Params!$K$33-Params!$G$33))*($B614-Params!$G$33)),$P$2,"")</f>
        <v/>
      </c>
      <c r="Q614" s="1" t="str">
        <f>IF(AND($C614&gt;=Params!$G$4+((Params!$K$9-Params!$G$4)/(Params!$K$33-Params!$G$33))*($B614-Params!$G$33),$C614&gt;Params!$K$9+((Params!$L$5-Params!$K$9)/(Params!$L$33-Params!$K$33))*($B614-Params!$K$33),$C614&lt;Params!$G$4+((Params!$L$5-Params!$G$4)/(Params!$L$33-Params!$G$33))*($B614-Params!$G$33)),$Q$2,"")</f>
        <v/>
      </c>
      <c r="R614" s="2" t="str">
        <f>IF(AND(OR($B614&lt;Params!$A$33,AND($B614&gt;=Params!$A$33,$B614&lt;Params!$C$33,$C614&gt;=Params!$A$18+((Params!$C$13-Params!$A$18)/(Params!$C$33-Params!$A$33))*($B614-Params!$A$33)),AND($B614&gt;=Params!$C$33,$B614&lt;Params!$D$33,$C614&gt;=Params!$C$13+((Params!$D$9-Params!$C$13)/(Params!$D$33-Params!$C$33))*($B614-Params!$C$33)),AND($B614&gt;=Params!$D$33,$C614&gt;=Params!$D$9+((Params!$G$4-Params!$D$9)/(Params!$G$33-Params!$D$33))*($B614-Params!$D$33))),$C614&lt;Params!$G$4,$B614&gt;0,$C614&gt;0),$R$2,"")</f>
        <v/>
      </c>
      <c r="S614" s="18" t="str">
        <f t="shared" si="9"/>
        <v>Andesite</v>
      </c>
      <c r="T614" s="14" t="str">
        <f>IF(AND($S614&lt;&gt;$J$2,$S614&lt;&gt;$K$2,$S614&lt;&gt;$L$2),"",
IF($S614=$J$2,IF(Data!$C614&gt;=Data!$D614+2,"Hawaiite","Potassic Trachybasalt"),
IF($S614=$K$2,IF(Data!$C614&gt;=Data!$D614+2,"Mugearite","Shoshonite"),
IF($S614=$L$2,(IF(Data!$C614&gt;=Data!$D614+2,"Benmoreite","Latite")),""))))</f>
        <v/>
      </c>
    </row>
    <row r="615" spans="1:20" x14ac:dyDescent="0.2">
      <c r="A615" s="16" t="str">
        <f>Data!$A615</f>
        <v>SAT-M12-1*</v>
      </c>
      <c r="B615" s="27">
        <f>Data!$B615</f>
        <v>62.6</v>
      </c>
      <c r="C615" s="28">
        <f>Data!$C615+Data!$D615</f>
        <v>5.66</v>
      </c>
      <c r="D615" s="1" t="str">
        <f>IF(AND(AND($B615&gt;=Params!$A$33,$B615&lt;Params!$C$33),AND($C615&gt;=Params!$A$32,$C615&lt;Params!$A$26)),$D$2,"")</f>
        <v/>
      </c>
      <c r="E615" s="1" t="str">
        <f>IF(AND(AND($B615&gt;=Params!$C$33,$B615&lt;Params!$F$33),AND($C615&gt;=Params!$C$32,$C615&lt;Params!$C$22)),$E$2,"")</f>
        <v/>
      </c>
      <c r="F615" s="4" t="str">
        <f>IF(AND($B615&gt;=Params!$F$33,$B615&lt;Params!$J$33,$C615&lt;Params!$F$22+((Params!$J$20-Params!$F$22)/(Params!$J$33-Params!$F$33))*($B615-Params!$F$33)),$F$2,"")</f>
        <v/>
      </c>
      <c r="G615" s="4" t="str">
        <f>IF(AND($B615&gt;=Params!$J$33,$B615&lt;Params!$N$33,$C615&lt;Params!$J$20+((Params!$N$18-Params!$J$20)/(Params!$N$33-Params!$J$33))*($B615-Params!$J$33)),$G$2,"")</f>
        <v>Andesite</v>
      </c>
      <c r="H615" s="4" t="str">
        <f>IF(AND($B615&gt;=Params!$N$33,$C615&lt;Params!$N$18+((Params!$Q$16-Params!$N$18)/(Params!$Q$33-Params!$N$33))*($B615-Params!$N$33),C$3&lt;Params!$Q$16+((Params!$S$32-Params!$Q$16)/(Params!$S$33-Params!$Q$33))*($B615-Params!$Q$33)),$H$2,"")</f>
        <v/>
      </c>
      <c r="I615" s="12" t="str">
        <f>IF(AND($B615&gt;=Params!$Q$33,$C615&gt;=Params!$Q$16+((Params!$S$32-Params!$Q$16)/(Params!$S$33-Params!$Q$33))*($B615-Params!$Q$33)),$I$2,"")</f>
        <v/>
      </c>
      <c r="J615" s="1" t="str">
        <f>IF(AND($C615&gt;=Params!$C$22,$C615&lt;Params!$C$22+((Params!$E$17-Params!$C$22)/(Params!$E$33-Params!$C$33))*($B615-Params!$C$33),$C615&lt;Params!$E$17+((Params!$F$22-Params!$E$17)/(Params!$F$33-Params!$E$33))*($B615-Params!$E$33)),$J$2,"")</f>
        <v/>
      </c>
      <c r="K615" s="1" t="str">
        <f>IF(AND($C615&gt;=Params!$E$17+((Params!$F$22-Params!$E$17)/(Params!$F$33-Params!$E$33))*($B615-Params!$E$33),$C615&gt;=Params!$F$22+((Params!$J$20-Params!$F$22)/(Params!$J$33-Params!$F$33))*($B615-Params!$F$33),$C615&lt;Params!$E$17+((Params!$H$13-Params!$E$17)/(Params!$H$33-Params!$E$33))*($B615-Params!$E$33),$C615&lt;Params!$H$13+((Params!$J$20-Params!$H$13)/(Params!$J$33-Params!$H$33))*($B615-Params!$H$33)),$K$2,"")</f>
        <v/>
      </c>
      <c r="L615" s="1" t="str">
        <f>IF(AND($C615&gt;=Params!$H$13+((Params!$J$20-Params!$H$13)/(Params!$J$33-Params!$H$33))*($B615-Params!$H$33),$C615&gt;=Params!$J$20+((Params!$N$18-Params!$J$20)/(Params!$N$33-Params!$J$33))*($B615-Params!$J$33),$C615&lt;Params!$H$13+((Params!$K$9-Params!$H$13)/(Params!$K$33-Params!$H$33))*($B615-Params!$H$33),$C615&lt;Params!$K$9+((Params!$N$18-Params!$K$9)/(Params!$N$33-Params!$K$33))*($B615-Params!$K$33)),$L$2,"")</f>
        <v/>
      </c>
      <c r="M615" s="2" t="str">
        <f>IF(AND($C615&gt;=Params!$K$9+((Params!$N$18-Params!$K$9)/(Params!$N$33-Params!$K$33))*($B615-Params!$K$33),$C615&gt;=Params!$N$18+((Params!$Q$16-Params!$N$18)/(Params!$Q$33-Params!$N645))*($B615-Params!$Q$33),$C615&lt;Params!$K$9+((Params!$L$5-Params!$K$9)/(Params!$L$33-Params!$K$33))*($B615-Params!$K$33),$C615&lt;Params!$L$5+((Params!$Q$4-Params!$L$5)/(Params!$Q$33-Params!$L$33))*($B615-Params!$L$33),$B615&lt;Params!$Q$33),$M$2,"")</f>
        <v/>
      </c>
      <c r="N615" s="3" t="str">
        <f>IF(OR(AND($C615&gt;=Params!$A$26,$B615&gt;=Params!$A$33,$B615&lt;Params!$C$33,$C615&lt;Params!$A$18+((Params!$C$13-Params!$A$18)/(Params!$C$33-Params!$A$33))*($B615-Params!$A$33)),AND($B615&gt;=Params!$C$33,$C615&gt;Params!$C$22+((Params!$E$17-Params!$C$22)/(Params!$E$33-Params!$C$33))*($B615-Params!$C$33),$C615&lt;Params!$C$13+((Params!$E$17-Params!$C$13)/(Params!$E$33-Params!$C$33))*($B615-Params!$C$33))),$N$2,"")</f>
        <v/>
      </c>
      <c r="O615" s="1" t="str">
        <f>IF(AND($C615&gt;=Params!$C$13+((Params!$E$17-Params!$C$13)/(Params!$E$33-Params!$C$33))*($B615-Params!$C$33),$C615&gt;=Params!$E$17+((Params!$H$13-Params!$E$17)/(Params!$H$33-Params!$E$33))*($B615-Params!$E$33),$C615&lt;Params!$C$13+((Params!$D$9-Params!$C$13)/(Params!$D$33-Params!$C$33))*($B615-Params!$C$33),$C615&lt;Params!$D$9+((Params!$H$13-Params!$D$9)/(Params!$H$33-Params!$D$33))*($B615-Params!$D$33)),$O$2,"")</f>
        <v/>
      </c>
      <c r="P615" s="1" t="str">
        <f>IF(AND($C615&gt;=Params!$D$9+((Params!$H$13-Params!$D$9)/(Params!$H$33-Params!$D$33))*($B615-Params!$D$33),$C615&gt;=Params!$H$13+((Params!$K$9-Params!$H$13)/(Params!$K$33-Params!$H$33))*($B615-Params!$H$33),$C615&lt;Params!$D$9+((Params!$G$4-Params!$D$9)/(Params!$G$33-Params!$D$33))*($B615-Params!$D$33),$C615&lt;Params!$G$4+((Params!$K$9-Params!$G$4)/(Params!$K$33-Params!$G$33))*($B615-Params!$G$33)),$P$2,"")</f>
        <v/>
      </c>
      <c r="Q615" s="1" t="str">
        <f>IF(AND($C615&gt;=Params!$G$4+((Params!$K$9-Params!$G$4)/(Params!$K$33-Params!$G$33))*($B615-Params!$G$33),$C615&gt;Params!$K$9+((Params!$L$5-Params!$K$9)/(Params!$L$33-Params!$K$33))*($B615-Params!$K$33),$C615&lt;Params!$G$4+((Params!$L$5-Params!$G$4)/(Params!$L$33-Params!$G$33))*($B615-Params!$G$33)),$Q$2,"")</f>
        <v/>
      </c>
      <c r="R615" s="2" t="str">
        <f>IF(AND(OR($B615&lt;Params!$A$33,AND($B615&gt;=Params!$A$33,$B615&lt;Params!$C$33,$C615&gt;=Params!$A$18+((Params!$C$13-Params!$A$18)/(Params!$C$33-Params!$A$33))*($B615-Params!$A$33)),AND($B615&gt;=Params!$C$33,$B615&lt;Params!$D$33,$C615&gt;=Params!$C$13+((Params!$D$9-Params!$C$13)/(Params!$D$33-Params!$C$33))*($B615-Params!$C$33)),AND($B615&gt;=Params!$D$33,$C615&gt;=Params!$D$9+((Params!$G$4-Params!$D$9)/(Params!$G$33-Params!$D$33))*($B615-Params!$D$33))),$C615&lt;Params!$G$4,$B615&gt;0,$C615&gt;0),$R$2,"")</f>
        <v/>
      </c>
      <c r="S615" s="18" t="str">
        <f t="shared" si="9"/>
        <v>Andesite</v>
      </c>
      <c r="T615" s="14" t="str">
        <f>IF(AND($S615&lt;&gt;$J$2,$S615&lt;&gt;$K$2,$S615&lt;&gt;$L$2),"",
IF($S615=$J$2,IF(Data!$C615&gt;=Data!$D615+2,"Hawaiite","Potassic Trachybasalt"),
IF($S615=$K$2,IF(Data!$C615&gt;=Data!$D615+2,"Mugearite","Shoshonite"),
IF($S615=$L$2,(IF(Data!$C615&gt;=Data!$D615+2,"Benmoreite","Latite")),""))))</f>
        <v/>
      </c>
    </row>
    <row r="616" spans="1:20" x14ac:dyDescent="0.2">
      <c r="A616" s="16" t="str">
        <f>Data!$A616</f>
        <v>SAT-M12-2*</v>
      </c>
      <c r="B616" s="27">
        <f>Data!$B616</f>
        <v>62.6</v>
      </c>
      <c r="C616" s="28">
        <f>Data!$C616+Data!$D616</f>
        <v>5.66</v>
      </c>
      <c r="D616" s="1" t="str">
        <f>IF(AND(AND($B616&gt;=Params!$A$33,$B616&lt;Params!$C$33),AND($C616&gt;=Params!$A$32,$C616&lt;Params!$A$26)),$D$2,"")</f>
        <v/>
      </c>
      <c r="E616" s="1" t="str">
        <f>IF(AND(AND($B616&gt;=Params!$C$33,$B616&lt;Params!$F$33),AND($C616&gt;=Params!$C$32,$C616&lt;Params!$C$22)),$E$2,"")</f>
        <v/>
      </c>
      <c r="F616" s="4" t="str">
        <f>IF(AND($B616&gt;=Params!$F$33,$B616&lt;Params!$J$33,$C616&lt;Params!$F$22+((Params!$J$20-Params!$F$22)/(Params!$J$33-Params!$F$33))*($B616-Params!$F$33)),$F$2,"")</f>
        <v/>
      </c>
      <c r="G616" s="4" t="str">
        <f>IF(AND($B616&gt;=Params!$J$33,$B616&lt;Params!$N$33,$C616&lt;Params!$J$20+((Params!$N$18-Params!$J$20)/(Params!$N$33-Params!$J$33))*($B616-Params!$J$33)),$G$2,"")</f>
        <v>Andesite</v>
      </c>
      <c r="H616" s="4" t="str">
        <f>IF(AND($B616&gt;=Params!$N$33,$C616&lt;Params!$N$18+((Params!$Q$16-Params!$N$18)/(Params!$Q$33-Params!$N$33))*($B616-Params!$N$33),C$3&lt;Params!$Q$16+((Params!$S$32-Params!$Q$16)/(Params!$S$33-Params!$Q$33))*($B616-Params!$Q$33)),$H$2,"")</f>
        <v/>
      </c>
      <c r="I616" s="12" t="str">
        <f>IF(AND($B616&gt;=Params!$Q$33,$C616&gt;=Params!$Q$16+((Params!$S$32-Params!$Q$16)/(Params!$S$33-Params!$Q$33))*($B616-Params!$Q$33)),$I$2,"")</f>
        <v/>
      </c>
      <c r="J616" s="1" t="str">
        <f>IF(AND($C616&gt;=Params!$C$22,$C616&lt;Params!$C$22+((Params!$E$17-Params!$C$22)/(Params!$E$33-Params!$C$33))*($B616-Params!$C$33),$C616&lt;Params!$E$17+((Params!$F$22-Params!$E$17)/(Params!$F$33-Params!$E$33))*($B616-Params!$E$33)),$J$2,"")</f>
        <v/>
      </c>
      <c r="K616" s="1" t="str">
        <f>IF(AND($C616&gt;=Params!$E$17+((Params!$F$22-Params!$E$17)/(Params!$F$33-Params!$E$33))*($B616-Params!$E$33),$C616&gt;=Params!$F$22+((Params!$J$20-Params!$F$22)/(Params!$J$33-Params!$F$33))*($B616-Params!$F$33),$C616&lt;Params!$E$17+((Params!$H$13-Params!$E$17)/(Params!$H$33-Params!$E$33))*($B616-Params!$E$33),$C616&lt;Params!$H$13+((Params!$J$20-Params!$H$13)/(Params!$J$33-Params!$H$33))*($B616-Params!$H$33)),$K$2,"")</f>
        <v/>
      </c>
      <c r="L616" s="1" t="str">
        <f>IF(AND($C616&gt;=Params!$H$13+((Params!$J$20-Params!$H$13)/(Params!$J$33-Params!$H$33))*($B616-Params!$H$33),$C616&gt;=Params!$J$20+((Params!$N$18-Params!$J$20)/(Params!$N$33-Params!$J$33))*($B616-Params!$J$33),$C616&lt;Params!$H$13+((Params!$K$9-Params!$H$13)/(Params!$K$33-Params!$H$33))*($B616-Params!$H$33),$C616&lt;Params!$K$9+((Params!$N$18-Params!$K$9)/(Params!$N$33-Params!$K$33))*($B616-Params!$K$33)),$L$2,"")</f>
        <v/>
      </c>
      <c r="M616" s="2" t="str">
        <f>IF(AND($C616&gt;=Params!$K$9+((Params!$N$18-Params!$K$9)/(Params!$N$33-Params!$K$33))*($B616-Params!$K$33),$C616&gt;=Params!$N$18+((Params!$Q$16-Params!$N$18)/(Params!$Q$33-Params!$N646))*($B616-Params!$Q$33),$C616&lt;Params!$K$9+((Params!$L$5-Params!$K$9)/(Params!$L$33-Params!$K$33))*($B616-Params!$K$33),$C616&lt;Params!$L$5+((Params!$Q$4-Params!$L$5)/(Params!$Q$33-Params!$L$33))*($B616-Params!$L$33),$B616&lt;Params!$Q$33),$M$2,"")</f>
        <v/>
      </c>
      <c r="N616" s="3" t="str">
        <f>IF(OR(AND($C616&gt;=Params!$A$26,$B616&gt;=Params!$A$33,$B616&lt;Params!$C$33,$C616&lt;Params!$A$18+((Params!$C$13-Params!$A$18)/(Params!$C$33-Params!$A$33))*($B616-Params!$A$33)),AND($B616&gt;=Params!$C$33,$C616&gt;Params!$C$22+((Params!$E$17-Params!$C$22)/(Params!$E$33-Params!$C$33))*($B616-Params!$C$33),$C616&lt;Params!$C$13+((Params!$E$17-Params!$C$13)/(Params!$E$33-Params!$C$33))*($B616-Params!$C$33))),$N$2,"")</f>
        <v/>
      </c>
      <c r="O616" s="1" t="str">
        <f>IF(AND($C616&gt;=Params!$C$13+((Params!$E$17-Params!$C$13)/(Params!$E$33-Params!$C$33))*($B616-Params!$C$33),$C616&gt;=Params!$E$17+((Params!$H$13-Params!$E$17)/(Params!$H$33-Params!$E$33))*($B616-Params!$E$33),$C616&lt;Params!$C$13+((Params!$D$9-Params!$C$13)/(Params!$D$33-Params!$C$33))*($B616-Params!$C$33),$C616&lt;Params!$D$9+((Params!$H$13-Params!$D$9)/(Params!$H$33-Params!$D$33))*($B616-Params!$D$33)),$O$2,"")</f>
        <v/>
      </c>
      <c r="P616" s="1" t="str">
        <f>IF(AND($C616&gt;=Params!$D$9+((Params!$H$13-Params!$D$9)/(Params!$H$33-Params!$D$33))*($B616-Params!$D$33),$C616&gt;=Params!$H$13+((Params!$K$9-Params!$H$13)/(Params!$K$33-Params!$H$33))*($B616-Params!$H$33),$C616&lt;Params!$D$9+((Params!$G$4-Params!$D$9)/(Params!$G$33-Params!$D$33))*($B616-Params!$D$33),$C616&lt;Params!$G$4+((Params!$K$9-Params!$G$4)/(Params!$K$33-Params!$G$33))*($B616-Params!$G$33)),$P$2,"")</f>
        <v/>
      </c>
      <c r="Q616" s="1" t="str">
        <f>IF(AND($C616&gt;=Params!$G$4+((Params!$K$9-Params!$G$4)/(Params!$K$33-Params!$G$33))*($B616-Params!$G$33),$C616&gt;Params!$K$9+((Params!$L$5-Params!$K$9)/(Params!$L$33-Params!$K$33))*($B616-Params!$K$33),$C616&lt;Params!$G$4+((Params!$L$5-Params!$G$4)/(Params!$L$33-Params!$G$33))*($B616-Params!$G$33)),$Q$2,"")</f>
        <v/>
      </c>
      <c r="R616" s="2" t="str">
        <f>IF(AND(OR($B616&lt;Params!$A$33,AND($B616&gt;=Params!$A$33,$B616&lt;Params!$C$33,$C616&gt;=Params!$A$18+((Params!$C$13-Params!$A$18)/(Params!$C$33-Params!$A$33))*($B616-Params!$A$33)),AND($B616&gt;=Params!$C$33,$B616&lt;Params!$D$33,$C616&gt;=Params!$C$13+((Params!$D$9-Params!$C$13)/(Params!$D$33-Params!$C$33))*($B616-Params!$C$33)),AND($B616&gt;=Params!$D$33,$C616&gt;=Params!$D$9+((Params!$G$4-Params!$D$9)/(Params!$G$33-Params!$D$33))*($B616-Params!$D$33))),$C616&lt;Params!$G$4,$B616&gt;0,$C616&gt;0),$R$2,"")</f>
        <v/>
      </c>
      <c r="S616" s="18" t="str">
        <f t="shared" si="9"/>
        <v>Andesite</v>
      </c>
      <c r="T616" s="14" t="str">
        <f>IF(AND($S616&lt;&gt;$J$2,$S616&lt;&gt;$K$2,$S616&lt;&gt;$L$2),"",
IF($S616=$J$2,IF(Data!$C616&gt;=Data!$D616+2,"Hawaiite","Potassic Trachybasalt"),
IF($S616=$K$2,IF(Data!$C616&gt;=Data!$D616+2,"Mugearite","Shoshonite"),
IF($S616=$L$2,(IF(Data!$C616&gt;=Data!$D616+2,"Benmoreite","Latite")),""))))</f>
        <v/>
      </c>
    </row>
    <row r="617" spans="1:20" x14ac:dyDescent="0.2">
      <c r="A617" s="16" t="str">
        <f>Data!$A617</f>
        <v>SAT-M12-4†</v>
      </c>
      <c r="B617" s="27">
        <f>Data!$B617</f>
        <v>62.6</v>
      </c>
      <c r="C617" s="28">
        <f>Data!$C617+Data!$D617</f>
        <v>5.66</v>
      </c>
      <c r="D617" s="1" t="str">
        <f>IF(AND(AND($B617&gt;=Params!$A$33,$B617&lt;Params!$C$33),AND($C617&gt;=Params!$A$32,$C617&lt;Params!$A$26)),$D$2,"")</f>
        <v/>
      </c>
      <c r="E617" s="1" t="str">
        <f>IF(AND(AND($B617&gt;=Params!$C$33,$B617&lt;Params!$F$33),AND($C617&gt;=Params!$C$32,$C617&lt;Params!$C$22)),$E$2,"")</f>
        <v/>
      </c>
      <c r="F617" s="4" t="str">
        <f>IF(AND($B617&gt;=Params!$F$33,$B617&lt;Params!$J$33,$C617&lt;Params!$F$22+((Params!$J$20-Params!$F$22)/(Params!$J$33-Params!$F$33))*($B617-Params!$F$33)),$F$2,"")</f>
        <v/>
      </c>
      <c r="G617" s="4" t="str">
        <f>IF(AND($B617&gt;=Params!$J$33,$B617&lt;Params!$N$33,$C617&lt;Params!$J$20+((Params!$N$18-Params!$J$20)/(Params!$N$33-Params!$J$33))*($B617-Params!$J$33)),$G$2,"")</f>
        <v>Andesite</v>
      </c>
      <c r="H617" s="4" t="str">
        <f>IF(AND($B617&gt;=Params!$N$33,$C617&lt;Params!$N$18+((Params!$Q$16-Params!$N$18)/(Params!$Q$33-Params!$N$33))*($B617-Params!$N$33),C$3&lt;Params!$Q$16+((Params!$S$32-Params!$Q$16)/(Params!$S$33-Params!$Q$33))*($B617-Params!$Q$33)),$H$2,"")</f>
        <v/>
      </c>
      <c r="I617" s="12" t="str">
        <f>IF(AND($B617&gt;=Params!$Q$33,$C617&gt;=Params!$Q$16+((Params!$S$32-Params!$Q$16)/(Params!$S$33-Params!$Q$33))*($B617-Params!$Q$33)),$I$2,"")</f>
        <v/>
      </c>
      <c r="J617" s="1" t="str">
        <f>IF(AND($C617&gt;=Params!$C$22,$C617&lt;Params!$C$22+((Params!$E$17-Params!$C$22)/(Params!$E$33-Params!$C$33))*($B617-Params!$C$33),$C617&lt;Params!$E$17+((Params!$F$22-Params!$E$17)/(Params!$F$33-Params!$E$33))*($B617-Params!$E$33)),$J$2,"")</f>
        <v/>
      </c>
      <c r="K617" s="1" t="str">
        <f>IF(AND($C617&gt;=Params!$E$17+((Params!$F$22-Params!$E$17)/(Params!$F$33-Params!$E$33))*($B617-Params!$E$33),$C617&gt;=Params!$F$22+((Params!$J$20-Params!$F$22)/(Params!$J$33-Params!$F$33))*($B617-Params!$F$33),$C617&lt;Params!$E$17+((Params!$H$13-Params!$E$17)/(Params!$H$33-Params!$E$33))*($B617-Params!$E$33),$C617&lt;Params!$H$13+((Params!$J$20-Params!$H$13)/(Params!$J$33-Params!$H$33))*($B617-Params!$H$33)),$K$2,"")</f>
        <v/>
      </c>
      <c r="L617" s="1" t="str">
        <f>IF(AND($C617&gt;=Params!$H$13+((Params!$J$20-Params!$H$13)/(Params!$J$33-Params!$H$33))*($B617-Params!$H$33),$C617&gt;=Params!$J$20+((Params!$N$18-Params!$J$20)/(Params!$N$33-Params!$J$33))*($B617-Params!$J$33),$C617&lt;Params!$H$13+((Params!$K$9-Params!$H$13)/(Params!$K$33-Params!$H$33))*($B617-Params!$H$33),$C617&lt;Params!$K$9+((Params!$N$18-Params!$K$9)/(Params!$N$33-Params!$K$33))*($B617-Params!$K$33)),$L$2,"")</f>
        <v/>
      </c>
      <c r="M617" s="2" t="str">
        <f>IF(AND($C617&gt;=Params!$K$9+((Params!$N$18-Params!$K$9)/(Params!$N$33-Params!$K$33))*($B617-Params!$K$33),$C617&gt;=Params!$N$18+((Params!$Q$16-Params!$N$18)/(Params!$Q$33-Params!$N647))*($B617-Params!$Q$33),$C617&lt;Params!$K$9+((Params!$L$5-Params!$K$9)/(Params!$L$33-Params!$K$33))*($B617-Params!$K$33),$C617&lt;Params!$L$5+((Params!$Q$4-Params!$L$5)/(Params!$Q$33-Params!$L$33))*($B617-Params!$L$33),$B617&lt;Params!$Q$33),$M$2,"")</f>
        <v/>
      </c>
      <c r="N617" s="3" t="str">
        <f>IF(OR(AND($C617&gt;=Params!$A$26,$B617&gt;=Params!$A$33,$B617&lt;Params!$C$33,$C617&lt;Params!$A$18+((Params!$C$13-Params!$A$18)/(Params!$C$33-Params!$A$33))*($B617-Params!$A$33)),AND($B617&gt;=Params!$C$33,$C617&gt;Params!$C$22+((Params!$E$17-Params!$C$22)/(Params!$E$33-Params!$C$33))*($B617-Params!$C$33),$C617&lt;Params!$C$13+((Params!$E$17-Params!$C$13)/(Params!$E$33-Params!$C$33))*($B617-Params!$C$33))),$N$2,"")</f>
        <v/>
      </c>
      <c r="O617" s="1" t="str">
        <f>IF(AND($C617&gt;=Params!$C$13+((Params!$E$17-Params!$C$13)/(Params!$E$33-Params!$C$33))*($B617-Params!$C$33),$C617&gt;=Params!$E$17+((Params!$H$13-Params!$E$17)/(Params!$H$33-Params!$E$33))*($B617-Params!$E$33),$C617&lt;Params!$C$13+((Params!$D$9-Params!$C$13)/(Params!$D$33-Params!$C$33))*($B617-Params!$C$33),$C617&lt;Params!$D$9+((Params!$H$13-Params!$D$9)/(Params!$H$33-Params!$D$33))*($B617-Params!$D$33)),$O$2,"")</f>
        <v/>
      </c>
      <c r="P617" s="1" t="str">
        <f>IF(AND($C617&gt;=Params!$D$9+((Params!$H$13-Params!$D$9)/(Params!$H$33-Params!$D$33))*($B617-Params!$D$33),$C617&gt;=Params!$H$13+((Params!$K$9-Params!$H$13)/(Params!$K$33-Params!$H$33))*($B617-Params!$H$33),$C617&lt;Params!$D$9+((Params!$G$4-Params!$D$9)/(Params!$G$33-Params!$D$33))*($B617-Params!$D$33),$C617&lt;Params!$G$4+((Params!$K$9-Params!$G$4)/(Params!$K$33-Params!$G$33))*($B617-Params!$G$33)),$P$2,"")</f>
        <v/>
      </c>
      <c r="Q617" s="1" t="str">
        <f>IF(AND($C617&gt;=Params!$G$4+((Params!$K$9-Params!$G$4)/(Params!$K$33-Params!$G$33))*($B617-Params!$G$33),$C617&gt;Params!$K$9+((Params!$L$5-Params!$K$9)/(Params!$L$33-Params!$K$33))*($B617-Params!$K$33),$C617&lt;Params!$G$4+((Params!$L$5-Params!$G$4)/(Params!$L$33-Params!$G$33))*($B617-Params!$G$33)),$Q$2,"")</f>
        <v/>
      </c>
      <c r="R617" s="2" t="str">
        <f>IF(AND(OR($B617&lt;Params!$A$33,AND($B617&gt;=Params!$A$33,$B617&lt;Params!$C$33,$C617&gt;=Params!$A$18+((Params!$C$13-Params!$A$18)/(Params!$C$33-Params!$A$33))*($B617-Params!$A$33)),AND($B617&gt;=Params!$C$33,$B617&lt;Params!$D$33,$C617&gt;=Params!$C$13+((Params!$D$9-Params!$C$13)/(Params!$D$33-Params!$C$33))*($B617-Params!$C$33)),AND($B617&gt;=Params!$D$33,$C617&gt;=Params!$D$9+((Params!$G$4-Params!$D$9)/(Params!$G$33-Params!$D$33))*($B617-Params!$D$33))),$C617&lt;Params!$G$4,$B617&gt;0,$C617&gt;0),$R$2,"")</f>
        <v/>
      </c>
      <c r="S617" s="18" t="str">
        <f t="shared" si="9"/>
        <v>Andesite</v>
      </c>
      <c r="T617" s="14" t="str">
        <f>IF(AND($S617&lt;&gt;$J$2,$S617&lt;&gt;$K$2,$S617&lt;&gt;$L$2),"",
IF($S617=$J$2,IF(Data!$C617&gt;=Data!$D617+2,"Hawaiite","Potassic Trachybasalt"),
IF($S617=$K$2,IF(Data!$C617&gt;=Data!$D617+2,"Mugearite","Shoshonite"),
IF($S617=$L$2,(IF(Data!$C617&gt;=Data!$D617+2,"Benmoreite","Latite")),""))))</f>
        <v/>
      </c>
    </row>
    <row r="618" spans="1:20" x14ac:dyDescent="0.2">
      <c r="A618" s="16" t="str">
        <f>Data!$A618</f>
        <v>PE-M12-20†</v>
      </c>
      <c r="B618" s="27">
        <f>Data!$B618</f>
        <v>62.6</v>
      </c>
      <c r="C618" s="28">
        <f>Data!$C618+Data!$D618</f>
        <v>5.66</v>
      </c>
      <c r="D618" s="1" t="str">
        <f>IF(AND(AND($B618&gt;=Params!$A$33,$B618&lt;Params!$C$33),AND($C618&gt;=Params!$A$32,$C618&lt;Params!$A$26)),$D$2,"")</f>
        <v/>
      </c>
      <c r="E618" s="1" t="str">
        <f>IF(AND(AND($B618&gt;=Params!$C$33,$B618&lt;Params!$F$33),AND($C618&gt;=Params!$C$32,$C618&lt;Params!$C$22)),$E$2,"")</f>
        <v/>
      </c>
      <c r="F618" s="4" t="str">
        <f>IF(AND($B618&gt;=Params!$F$33,$B618&lt;Params!$J$33,$C618&lt;Params!$F$22+((Params!$J$20-Params!$F$22)/(Params!$J$33-Params!$F$33))*($B618-Params!$F$33)),$F$2,"")</f>
        <v/>
      </c>
      <c r="G618" s="4" t="str">
        <f>IF(AND($B618&gt;=Params!$J$33,$B618&lt;Params!$N$33,$C618&lt;Params!$J$20+((Params!$N$18-Params!$J$20)/(Params!$N$33-Params!$J$33))*($B618-Params!$J$33)),$G$2,"")</f>
        <v>Andesite</v>
      </c>
      <c r="H618" s="4" t="str">
        <f>IF(AND($B618&gt;=Params!$N$33,$C618&lt;Params!$N$18+((Params!$Q$16-Params!$N$18)/(Params!$Q$33-Params!$N$33))*($B618-Params!$N$33),C$3&lt;Params!$Q$16+((Params!$S$32-Params!$Q$16)/(Params!$S$33-Params!$Q$33))*($B618-Params!$Q$33)),$H$2,"")</f>
        <v/>
      </c>
      <c r="I618" s="12" t="str">
        <f>IF(AND($B618&gt;=Params!$Q$33,$C618&gt;=Params!$Q$16+((Params!$S$32-Params!$Q$16)/(Params!$S$33-Params!$Q$33))*($B618-Params!$Q$33)),$I$2,"")</f>
        <v/>
      </c>
      <c r="J618" s="1" t="str">
        <f>IF(AND($C618&gt;=Params!$C$22,$C618&lt;Params!$C$22+((Params!$E$17-Params!$C$22)/(Params!$E$33-Params!$C$33))*($B618-Params!$C$33),$C618&lt;Params!$E$17+((Params!$F$22-Params!$E$17)/(Params!$F$33-Params!$E$33))*($B618-Params!$E$33)),$J$2,"")</f>
        <v/>
      </c>
      <c r="K618" s="1" t="str">
        <f>IF(AND($C618&gt;=Params!$E$17+((Params!$F$22-Params!$E$17)/(Params!$F$33-Params!$E$33))*($B618-Params!$E$33),$C618&gt;=Params!$F$22+((Params!$J$20-Params!$F$22)/(Params!$J$33-Params!$F$33))*($B618-Params!$F$33),$C618&lt;Params!$E$17+((Params!$H$13-Params!$E$17)/(Params!$H$33-Params!$E$33))*($B618-Params!$E$33),$C618&lt;Params!$H$13+((Params!$J$20-Params!$H$13)/(Params!$J$33-Params!$H$33))*($B618-Params!$H$33)),$K$2,"")</f>
        <v/>
      </c>
      <c r="L618" s="1" t="str">
        <f>IF(AND($C618&gt;=Params!$H$13+((Params!$J$20-Params!$H$13)/(Params!$J$33-Params!$H$33))*($B618-Params!$H$33),$C618&gt;=Params!$J$20+((Params!$N$18-Params!$J$20)/(Params!$N$33-Params!$J$33))*($B618-Params!$J$33),$C618&lt;Params!$H$13+((Params!$K$9-Params!$H$13)/(Params!$K$33-Params!$H$33))*($B618-Params!$H$33),$C618&lt;Params!$K$9+((Params!$N$18-Params!$K$9)/(Params!$N$33-Params!$K$33))*($B618-Params!$K$33)),$L$2,"")</f>
        <v/>
      </c>
      <c r="M618" s="2" t="str">
        <f>IF(AND($C618&gt;=Params!$K$9+((Params!$N$18-Params!$K$9)/(Params!$N$33-Params!$K$33))*($B618-Params!$K$33),$C618&gt;=Params!$N$18+((Params!$Q$16-Params!$N$18)/(Params!$Q$33-Params!$N648))*($B618-Params!$Q$33),$C618&lt;Params!$K$9+((Params!$L$5-Params!$K$9)/(Params!$L$33-Params!$K$33))*($B618-Params!$K$33),$C618&lt;Params!$L$5+((Params!$Q$4-Params!$L$5)/(Params!$Q$33-Params!$L$33))*($B618-Params!$L$33),$B618&lt;Params!$Q$33),$M$2,"")</f>
        <v/>
      </c>
      <c r="N618" s="3" t="str">
        <f>IF(OR(AND($C618&gt;=Params!$A$26,$B618&gt;=Params!$A$33,$B618&lt;Params!$C$33,$C618&lt;Params!$A$18+((Params!$C$13-Params!$A$18)/(Params!$C$33-Params!$A$33))*($B618-Params!$A$33)),AND($B618&gt;=Params!$C$33,$C618&gt;Params!$C$22+((Params!$E$17-Params!$C$22)/(Params!$E$33-Params!$C$33))*($B618-Params!$C$33),$C618&lt;Params!$C$13+((Params!$E$17-Params!$C$13)/(Params!$E$33-Params!$C$33))*($B618-Params!$C$33))),$N$2,"")</f>
        <v/>
      </c>
      <c r="O618" s="1" t="str">
        <f>IF(AND($C618&gt;=Params!$C$13+((Params!$E$17-Params!$C$13)/(Params!$E$33-Params!$C$33))*($B618-Params!$C$33),$C618&gt;=Params!$E$17+((Params!$H$13-Params!$E$17)/(Params!$H$33-Params!$E$33))*($B618-Params!$E$33),$C618&lt;Params!$C$13+((Params!$D$9-Params!$C$13)/(Params!$D$33-Params!$C$33))*($B618-Params!$C$33),$C618&lt;Params!$D$9+((Params!$H$13-Params!$D$9)/(Params!$H$33-Params!$D$33))*($B618-Params!$D$33)),$O$2,"")</f>
        <v/>
      </c>
      <c r="P618" s="1" t="str">
        <f>IF(AND($C618&gt;=Params!$D$9+((Params!$H$13-Params!$D$9)/(Params!$H$33-Params!$D$33))*($B618-Params!$D$33),$C618&gt;=Params!$H$13+((Params!$K$9-Params!$H$13)/(Params!$K$33-Params!$H$33))*($B618-Params!$H$33),$C618&lt;Params!$D$9+((Params!$G$4-Params!$D$9)/(Params!$G$33-Params!$D$33))*($B618-Params!$D$33),$C618&lt;Params!$G$4+((Params!$K$9-Params!$G$4)/(Params!$K$33-Params!$G$33))*($B618-Params!$G$33)),$P$2,"")</f>
        <v/>
      </c>
      <c r="Q618" s="1" t="str">
        <f>IF(AND($C618&gt;=Params!$G$4+((Params!$K$9-Params!$G$4)/(Params!$K$33-Params!$G$33))*($B618-Params!$G$33),$C618&gt;Params!$K$9+((Params!$L$5-Params!$K$9)/(Params!$L$33-Params!$K$33))*($B618-Params!$K$33),$C618&lt;Params!$G$4+((Params!$L$5-Params!$G$4)/(Params!$L$33-Params!$G$33))*($B618-Params!$G$33)),$Q$2,"")</f>
        <v/>
      </c>
      <c r="R618" s="2" t="str">
        <f>IF(AND(OR($B618&lt;Params!$A$33,AND($B618&gt;=Params!$A$33,$B618&lt;Params!$C$33,$C618&gt;=Params!$A$18+((Params!$C$13-Params!$A$18)/(Params!$C$33-Params!$A$33))*($B618-Params!$A$33)),AND($B618&gt;=Params!$C$33,$B618&lt;Params!$D$33,$C618&gt;=Params!$C$13+((Params!$D$9-Params!$C$13)/(Params!$D$33-Params!$C$33))*($B618-Params!$C$33)),AND($B618&gt;=Params!$D$33,$C618&gt;=Params!$D$9+((Params!$G$4-Params!$D$9)/(Params!$G$33-Params!$D$33))*($B618-Params!$D$33))),$C618&lt;Params!$G$4,$B618&gt;0,$C618&gt;0),$R$2,"")</f>
        <v/>
      </c>
      <c r="S618" s="18" t="str">
        <f t="shared" si="9"/>
        <v>Andesite</v>
      </c>
      <c r="T618" s="14" t="str">
        <f>IF(AND($S618&lt;&gt;$J$2,$S618&lt;&gt;$K$2,$S618&lt;&gt;$L$2),"",
IF($S618=$J$2,IF(Data!$C618&gt;=Data!$D618+2,"Hawaiite","Potassic Trachybasalt"),
IF($S618=$K$2,IF(Data!$C618&gt;=Data!$D618+2,"Mugearite","Shoshonite"),
IF($S618=$L$2,(IF(Data!$C618&gt;=Data!$D618+2,"Benmoreite","Latite")),""))))</f>
        <v/>
      </c>
    </row>
    <row r="619" spans="1:20" x14ac:dyDescent="0.2">
      <c r="A619" s="16" t="str">
        <f>Data!$A619</f>
        <v>Ab</v>
      </c>
      <c r="B619" s="27">
        <f>Data!$B619</f>
        <v>69.19</v>
      </c>
      <c r="C619" s="28">
        <f>Data!$C619+Data!$D619</f>
        <v>11.98</v>
      </c>
      <c r="D619" s="1" t="str">
        <f>IF(AND(AND($B619&gt;=Params!$A$33,$B619&lt;Params!$C$33),AND($C619&gt;=Params!$A$32,$C619&lt;Params!$A$26)),$D$2,"")</f>
        <v/>
      </c>
      <c r="E619" s="1" t="str">
        <f>IF(AND(AND($B619&gt;=Params!$C$33,$B619&lt;Params!$F$33),AND($C619&gt;=Params!$C$32,$C619&lt;Params!$C$22)),$E$2,"")</f>
        <v/>
      </c>
      <c r="F619" s="4" t="str">
        <f>IF(AND($B619&gt;=Params!$F$33,$B619&lt;Params!$J$33,$C619&lt;Params!$F$22+((Params!$J$20-Params!$F$22)/(Params!$J$33-Params!$F$33))*($B619-Params!$F$33)),$F$2,"")</f>
        <v/>
      </c>
      <c r="G619" s="4" t="str">
        <f>IF(AND($B619&gt;=Params!$J$33,$B619&lt;Params!$N$33,$C619&lt;Params!$J$20+((Params!$N$18-Params!$J$20)/(Params!$N$33-Params!$J$33))*($B619-Params!$J$33)),$G$2,"")</f>
        <v/>
      </c>
      <c r="H619" s="4" t="str">
        <f>IF(AND($B619&gt;=Params!$N$33,$C619&lt;Params!$N$18+((Params!$Q$16-Params!$N$18)/(Params!$Q$33-Params!$N$33))*($B619-Params!$N$33),C$3&lt;Params!$Q$16+((Params!$S$32-Params!$Q$16)/(Params!$S$33-Params!$Q$33))*($B619-Params!$Q$33)),$H$2,"")</f>
        <v/>
      </c>
      <c r="I619" s="12" t="str">
        <f>IF(AND($B619&gt;=Params!$Q$33,$C619&gt;=Params!$Q$16+((Params!$S$32-Params!$Q$16)/(Params!$S$33-Params!$Q$33))*($B619-Params!$Q$33)),$I$2,"")</f>
        <v>Rhyolite</v>
      </c>
      <c r="J619" s="1" t="str">
        <f>IF(AND($C619&gt;=Params!$C$22,$C619&lt;Params!$C$22+((Params!$E$17-Params!$C$22)/(Params!$E$33-Params!$C$33))*($B619-Params!$C$33),$C619&lt;Params!$E$17+((Params!$F$22-Params!$E$17)/(Params!$F$33-Params!$E$33))*($B619-Params!$E$33)),$J$2,"")</f>
        <v/>
      </c>
      <c r="K619" s="1" t="str">
        <f>IF(AND($C619&gt;=Params!$E$17+((Params!$F$22-Params!$E$17)/(Params!$F$33-Params!$E$33))*($B619-Params!$E$33),$C619&gt;=Params!$F$22+((Params!$J$20-Params!$F$22)/(Params!$J$33-Params!$F$33))*($B619-Params!$F$33),$C619&lt;Params!$E$17+((Params!$H$13-Params!$E$17)/(Params!$H$33-Params!$E$33))*($B619-Params!$E$33),$C619&lt;Params!$H$13+((Params!$J$20-Params!$H$13)/(Params!$J$33-Params!$H$33))*($B619-Params!$H$33)),$K$2,"")</f>
        <v/>
      </c>
      <c r="L619" s="1" t="str">
        <f>IF(AND($C619&gt;=Params!$H$13+((Params!$J$20-Params!$H$13)/(Params!$J$33-Params!$H$33))*($B619-Params!$H$33),$C619&gt;=Params!$J$20+((Params!$N$18-Params!$J$20)/(Params!$N$33-Params!$J$33))*($B619-Params!$J$33),$C619&lt;Params!$H$13+((Params!$K$9-Params!$H$13)/(Params!$K$33-Params!$H$33))*($B619-Params!$H$33),$C619&lt;Params!$K$9+((Params!$N$18-Params!$K$9)/(Params!$N$33-Params!$K$33))*($B619-Params!$K$33)),$L$2,"")</f>
        <v/>
      </c>
      <c r="M619" s="2" t="str">
        <f>IF(AND($C619&gt;=Params!$K$9+((Params!$N$18-Params!$K$9)/(Params!$N$33-Params!$K$33))*($B619-Params!$K$33),$C619&gt;=Params!$N$18+((Params!$Q$16-Params!$N$18)/(Params!$Q$33-Params!$N649))*($B619-Params!$Q$33),$C619&lt;Params!$K$9+((Params!$L$5-Params!$K$9)/(Params!$L$33-Params!$K$33))*($B619-Params!$K$33),$C619&lt;Params!$L$5+((Params!$Q$4-Params!$L$5)/(Params!$Q$33-Params!$L$33))*($B619-Params!$L$33),$B619&lt;Params!$Q$33),$M$2,"")</f>
        <v/>
      </c>
      <c r="N619" s="3" t="str">
        <f>IF(OR(AND($C619&gt;=Params!$A$26,$B619&gt;=Params!$A$33,$B619&lt;Params!$C$33,$C619&lt;Params!$A$18+((Params!$C$13-Params!$A$18)/(Params!$C$33-Params!$A$33))*($B619-Params!$A$33)),AND($B619&gt;=Params!$C$33,$C619&gt;Params!$C$22+((Params!$E$17-Params!$C$22)/(Params!$E$33-Params!$C$33))*($B619-Params!$C$33),$C619&lt;Params!$C$13+((Params!$E$17-Params!$C$13)/(Params!$E$33-Params!$C$33))*($B619-Params!$C$33))),$N$2,"")</f>
        <v/>
      </c>
      <c r="O619" s="1" t="str">
        <f>IF(AND($C619&gt;=Params!$C$13+((Params!$E$17-Params!$C$13)/(Params!$E$33-Params!$C$33))*($B619-Params!$C$33),$C619&gt;=Params!$E$17+((Params!$H$13-Params!$E$17)/(Params!$H$33-Params!$E$33))*($B619-Params!$E$33),$C619&lt;Params!$C$13+((Params!$D$9-Params!$C$13)/(Params!$D$33-Params!$C$33))*($B619-Params!$C$33),$C619&lt;Params!$D$9+((Params!$H$13-Params!$D$9)/(Params!$H$33-Params!$D$33))*($B619-Params!$D$33)),$O$2,"")</f>
        <v/>
      </c>
      <c r="P619" s="1" t="str">
        <f>IF(AND($C619&gt;=Params!$D$9+((Params!$H$13-Params!$D$9)/(Params!$H$33-Params!$D$33))*($B619-Params!$D$33),$C619&gt;=Params!$H$13+((Params!$K$9-Params!$H$13)/(Params!$K$33-Params!$H$33))*($B619-Params!$H$33),$C619&lt;Params!$D$9+((Params!$G$4-Params!$D$9)/(Params!$G$33-Params!$D$33))*($B619-Params!$D$33),$C619&lt;Params!$G$4+((Params!$K$9-Params!$G$4)/(Params!$K$33-Params!$G$33))*($B619-Params!$G$33)),$P$2,"")</f>
        <v/>
      </c>
      <c r="Q619" s="1" t="str">
        <f>IF(AND($C619&gt;=Params!$G$4+((Params!$K$9-Params!$G$4)/(Params!$K$33-Params!$G$33))*($B619-Params!$G$33),$C619&gt;Params!$K$9+((Params!$L$5-Params!$K$9)/(Params!$L$33-Params!$K$33))*($B619-Params!$K$33),$C619&lt;Params!$G$4+((Params!$L$5-Params!$G$4)/(Params!$L$33-Params!$G$33))*($B619-Params!$G$33)),$Q$2,"")</f>
        <v/>
      </c>
      <c r="R619" s="2" t="str">
        <f>IF(AND(OR($B619&lt;Params!$A$33,AND($B619&gt;=Params!$A$33,$B619&lt;Params!$C$33,$C619&gt;=Params!$A$18+((Params!$C$13-Params!$A$18)/(Params!$C$33-Params!$A$33))*($B619-Params!$A$33)),AND($B619&gt;=Params!$C$33,$B619&lt;Params!$D$33,$C619&gt;=Params!$C$13+((Params!$D$9-Params!$C$13)/(Params!$D$33-Params!$C$33))*($B619-Params!$C$33)),AND($B619&gt;=Params!$D$33,$C619&gt;=Params!$D$9+((Params!$G$4-Params!$D$9)/(Params!$G$33-Params!$D$33))*($B619-Params!$D$33))),$C619&lt;Params!$G$4,$B619&gt;0,$C619&gt;0),$R$2,"")</f>
        <v/>
      </c>
      <c r="S619" s="18" t="str">
        <f t="shared" si="9"/>
        <v>Rhyolite</v>
      </c>
      <c r="T619" s="14" t="str">
        <f>IF(AND($S619&lt;&gt;$J$2,$S619&lt;&gt;$K$2,$S619&lt;&gt;$L$2),"",
IF($S619=$J$2,IF(Data!$C619&gt;=Data!$D619+2,"Hawaiite","Potassic Trachybasalt"),
IF($S619=$K$2,IF(Data!$C619&gt;=Data!$D619+2,"Mugearite","Shoshonite"),
IF($S619=$L$2,(IF(Data!$C619&gt;=Data!$D619+2,"Benmoreite","Latite")),""))))</f>
        <v/>
      </c>
    </row>
    <row r="620" spans="1:20" x14ac:dyDescent="0.2">
      <c r="A620" s="16" t="str">
        <f>Data!$A620</f>
        <v>Ab</v>
      </c>
      <c r="B620" s="27">
        <f>Data!$B620</f>
        <v>69.19</v>
      </c>
      <c r="C620" s="28">
        <f>Data!$C620+Data!$D620</f>
        <v>11.98</v>
      </c>
      <c r="D620" s="1" t="str">
        <f>IF(AND(AND($B620&gt;=Params!$A$33,$B620&lt;Params!$C$33),AND($C620&gt;=Params!$A$32,$C620&lt;Params!$A$26)),$D$2,"")</f>
        <v/>
      </c>
      <c r="E620" s="1" t="str">
        <f>IF(AND(AND($B620&gt;=Params!$C$33,$B620&lt;Params!$F$33),AND($C620&gt;=Params!$C$32,$C620&lt;Params!$C$22)),$E$2,"")</f>
        <v/>
      </c>
      <c r="F620" s="4" t="str">
        <f>IF(AND($B620&gt;=Params!$F$33,$B620&lt;Params!$J$33,$C620&lt;Params!$F$22+((Params!$J$20-Params!$F$22)/(Params!$J$33-Params!$F$33))*($B620-Params!$F$33)),$F$2,"")</f>
        <v/>
      </c>
      <c r="G620" s="4" t="str">
        <f>IF(AND($B620&gt;=Params!$J$33,$B620&lt;Params!$N$33,$C620&lt;Params!$J$20+((Params!$N$18-Params!$J$20)/(Params!$N$33-Params!$J$33))*($B620-Params!$J$33)),$G$2,"")</f>
        <v/>
      </c>
      <c r="H620" s="4" t="str">
        <f>IF(AND($B620&gt;=Params!$N$33,$C620&lt;Params!$N$18+((Params!$Q$16-Params!$N$18)/(Params!$Q$33-Params!$N$33))*($B620-Params!$N$33),C$3&lt;Params!$Q$16+((Params!$S$32-Params!$Q$16)/(Params!$S$33-Params!$Q$33))*($B620-Params!$Q$33)),$H$2,"")</f>
        <v/>
      </c>
      <c r="I620" s="12" t="str">
        <f>IF(AND($B620&gt;=Params!$Q$33,$C620&gt;=Params!$Q$16+((Params!$S$32-Params!$Q$16)/(Params!$S$33-Params!$Q$33))*($B620-Params!$Q$33)),$I$2,"")</f>
        <v>Rhyolite</v>
      </c>
      <c r="J620" s="1" t="str">
        <f>IF(AND($C620&gt;=Params!$C$22,$C620&lt;Params!$C$22+((Params!$E$17-Params!$C$22)/(Params!$E$33-Params!$C$33))*($B620-Params!$C$33),$C620&lt;Params!$E$17+((Params!$F$22-Params!$E$17)/(Params!$F$33-Params!$E$33))*($B620-Params!$E$33)),$J$2,"")</f>
        <v/>
      </c>
      <c r="K620" s="1" t="str">
        <f>IF(AND($C620&gt;=Params!$E$17+((Params!$F$22-Params!$E$17)/(Params!$F$33-Params!$E$33))*($B620-Params!$E$33),$C620&gt;=Params!$F$22+((Params!$J$20-Params!$F$22)/(Params!$J$33-Params!$F$33))*($B620-Params!$F$33),$C620&lt;Params!$E$17+((Params!$H$13-Params!$E$17)/(Params!$H$33-Params!$E$33))*($B620-Params!$E$33),$C620&lt;Params!$H$13+((Params!$J$20-Params!$H$13)/(Params!$J$33-Params!$H$33))*($B620-Params!$H$33)),$K$2,"")</f>
        <v/>
      </c>
      <c r="L620" s="1" t="str">
        <f>IF(AND($C620&gt;=Params!$H$13+((Params!$J$20-Params!$H$13)/(Params!$J$33-Params!$H$33))*($B620-Params!$H$33),$C620&gt;=Params!$J$20+((Params!$N$18-Params!$J$20)/(Params!$N$33-Params!$J$33))*($B620-Params!$J$33),$C620&lt;Params!$H$13+((Params!$K$9-Params!$H$13)/(Params!$K$33-Params!$H$33))*($B620-Params!$H$33),$C620&lt;Params!$K$9+((Params!$N$18-Params!$K$9)/(Params!$N$33-Params!$K$33))*($B620-Params!$K$33)),$L$2,"")</f>
        <v/>
      </c>
      <c r="M620" s="2" t="str">
        <f>IF(AND($C620&gt;=Params!$K$9+((Params!$N$18-Params!$K$9)/(Params!$N$33-Params!$K$33))*($B620-Params!$K$33),$C620&gt;=Params!$N$18+((Params!$Q$16-Params!$N$18)/(Params!$Q$33-Params!$N650))*($B620-Params!$Q$33),$C620&lt;Params!$K$9+((Params!$L$5-Params!$K$9)/(Params!$L$33-Params!$K$33))*($B620-Params!$K$33),$C620&lt;Params!$L$5+((Params!$Q$4-Params!$L$5)/(Params!$Q$33-Params!$L$33))*($B620-Params!$L$33),$B620&lt;Params!$Q$33),$M$2,"")</f>
        <v/>
      </c>
      <c r="N620" s="3" t="str">
        <f>IF(OR(AND($C620&gt;=Params!$A$26,$B620&gt;=Params!$A$33,$B620&lt;Params!$C$33,$C620&lt;Params!$A$18+((Params!$C$13-Params!$A$18)/(Params!$C$33-Params!$A$33))*($B620-Params!$A$33)),AND($B620&gt;=Params!$C$33,$C620&gt;Params!$C$22+((Params!$E$17-Params!$C$22)/(Params!$E$33-Params!$C$33))*($B620-Params!$C$33),$C620&lt;Params!$C$13+((Params!$E$17-Params!$C$13)/(Params!$E$33-Params!$C$33))*($B620-Params!$C$33))),$N$2,"")</f>
        <v/>
      </c>
      <c r="O620" s="1" t="str">
        <f>IF(AND($C620&gt;=Params!$C$13+((Params!$E$17-Params!$C$13)/(Params!$E$33-Params!$C$33))*($B620-Params!$C$33),$C620&gt;=Params!$E$17+((Params!$H$13-Params!$E$17)/(Params!$H$33-Params!$E$33))*($B620-Params!$E$33),$C620&lt;Params!$C$13+((Params!$D$9-Params!$C$13)/(Params!$D$33-Params!$C$33))*($B620-Params!$C$33),$C620&lt;Params!$D$9+((Params!$H$13-Params!$D$9)/(Params!$H$33-Params!$D$33))*($B620-Params!$D$33)),$O$2,"")</f>
        <v/>
      </c>
      <c r="P620" s="1" t="str">
        <f>IF(AND($C620&gt;=Params!$D$9+((Params!$H$13-Params!$D$9)/(Params!$H$33-Params!$D$33))*($B620-Params!$D$33),$C620&gt;=Params!$H$13+((Params!$K$9-Params!$H$13)/(Params!$K$33-Params!$H$33))*($B620-Params!$H$33),$C620&lt;Params!$D$9+((Params!$G$4-Params!$D$9)/(Params!$G$33-Params!$D$33))*($B620-Params!$D$33),$C620&lt;Params!$G$4+((Params!$K$9-Params!$G$4)/(Params!$K$33-Params!$G$33))*($B620-Params!$G$33)),$P$2,"")</f>
        <v/>
      </c>
      <c r="Q620" s="1" t="str">
        <f>IF(AND($C620&gt;=Params!$G$4+((Params!$K$9-Params!$G$4)/(Params!$K$33-Params!$G$33))*($B620-Params!$G$33),$C620&gt;Params!$K$9+((Params!$L$5-Params!$K$9)/(Params!$L$33-Params!$K$33))*($B620-Params!$K$33),$C620&lt;Params!$G$4+((Params!$L$5-Params!$G$4)/(Params!$L$33-Params!$G$33))*($B620-Params!$G$33)),$Q$2,"")</f>
        <v/>
      </c>
      <c r="R620" s="2" t="str">
        <f>IF(AND(OR($B620&lt;Params!$A$33,AND($B620&gt;=Params!$A$33,$B620&lt;Params!$C$33,$C620&gt;=Params!$A$18+((Params!$C$13-Params!$A$18)/(Params!$C$33-Params!$A$33))*($B620-Params!$A$33)),AND($B620&gt;=Params!$C$33,$B620&lt;Params!$D$33,$C620&gt;=Params!$C$13+((Params!$D$9-Params!$C$13)/(Params!$D$33-Params!$C$33))*($B620-Params!$C$33)),AND($B620&gt;=Params!$D$33,$C620&gt;=Params!$D$9+((Params!$G$4-Params!$D$9)/(Params!$G$33-Params!$D$33))*($B620-Params!$D$33))),$C620&lt;Params!$G$4,$B620&gt;0,$C620&gt;0),$R$2,"")</f>
        <v/>
      </c>
      <c r="S620" s="18" t="str">
        <f t="shared" si="9"/>
        <v>Rhyolite</v>
      </c>
      <c r="T620" s="14" t="str">
        <f>IF(AND($S620&lt;&gt;$J$2,$S620&lt;&gt;$K$2,$S620&lt;&gt;$L$2),"",
IF($S620=$J$2,IF(Data!$C620&gt;=Data!$D620+2,"Hawaiite","Potassic Trachybasalt"),
IF($S620=$K$2,IF(Data!$C620&gt;=Data!$D620+2,"Mugearite","Shoshonite"),
IF($S620=$L$2,(IF(Data!$C620&gt;=Data!$D620+2,"Benmoreite","Latite")),""))))</f>
        <v/>
      </c>
    </row>
    <row r="621" spans="1:20" x14ac:dyDescent="0.2">
      <c r="A621" s="16" t="str">
        <f>Data!$A621</f>
        <v>Ab</v>
      </c>
      <c r="B621" s="27">
        <f>Data!$B621</f>
        <v>69.19</v>
      </c>
      <c r="C621" s="28">
        <f>Data!$C621+Data!$D621</f>
        <v>11.98</v>
      </c>
      <c r="D621" s="1" t="str">
        <f>IF(AND(AND($B621&gt;=Params!$A$33,$B621&lt;Params!$C$33),AND($C621&gt;=Params!$A$32,$C621&lt;Params!$A$26)),$D$2,"")</f>
        <v/>
      </c>
      <c r="E621" s="1" t="str">
        <f>IF(AND(AND($B621&gt;=Params!$C$33,$B621&lt;Params!$F$33),AND($C621&gt;=Params!$C$32,$C621&lt;Params!$C$22)),$E$2,"")</f>
        <v/>
      </c>
      <c r="F621" s="4" t="str">
        <f>IF(AND($B621&gt;=Params!$F$33,$B621&lt;Params!$J$33,$C621&lt;Params!$F$22+((Params!$J$20-Params!$F$22)/(Params!$J$33-Params!$F$33))*($B621-Params!$F$33)),$F$2,"")</f>
        <v/>
      </c>
      <c r="G621" s="4" t="str">
        <f>IF(AND($B621&gt;=Params!$J$33,$B621&lt;Params!$N$33,$C621&lt;Params!$J$20+((Params!$N$18-Params!$J$20)/(Params!$N$33-Params!$J$33))*($B621-Params!$J$33)),$G$2,"")</f>
        <v/>
      </c>
      <c r="H621" s="4" t="str">
        <f>IF(AND($B621&gt;=Params!$N$33,$C621&lt;Params!$N$18+((Params!$Q$16-Params!$N$18)/(Params!$Q$33-Params!$N$33))*($B621-Params!$N$33),C$3&lt;Params!$Q$16+((Params!$S$32-Params!$Q$16)/(Params!$S$33-Params!$Q$33))*($B621-Params!$Q$33)),$H$2,"")</f>
        <v/>
      </c>
      <c r="I621" s="12" t="str">
        <f>IF(AND($B621&gt;=Params!$Q$33,$C621&gt;=Params!$Q$16+((Params!$S$32-Params!$Q$16)/(Params!$S$33-Params!$Q$33))*($B621-Params!$Q$33)),$I$2,"")</f>
        <v>Rhyolite</v>
      </c>
      <c r="J621" s="1" t="str">
        <f>IF(AND($C621&gt;=Params!$C$22,$C621&lt;Params!$C$22+((Params!$E$17-Params!$C$22)/(Params!$E$33-Params!$C$33))*($B621-Params!$C$33),$C621&lt;Params!$E$17+((Params!$F$22-Params!$E$17)/(Params!$F$33-Params!$E$33))*($B621-Params!$E$33)),$J$2,"")</f>
        <v/>
      </c>
      <c r="K621" s="1" t="str">
        <f>IF(AND($C621&gt;=Params!$E$17+((Params!$F$22-Params!$E$17)/(Params!$F$33-Params!$E$33))*($B621-Params!$E$33),$C621&gt;=Params!$F$22+((Params!$J$20-Params!$F$22)/(Params!$J$33-Params!$F$33))*($B621-Params!$F$33),$C621&lt;Params!$E$17+((Params!$H$13-Params!$E$17)/(Params!$H$33-Params!$E$33))*($B621-Params!$E$33),$C621&lt;Params!$H$13+((Params!$J$20-Params!$H$13)/(Params!$J$33-Params!$H$33))*($B621-Params!$H$33)),$K$2,"")</f>
        <v/>
      </c>
      <c r="L621" s="1" t="str">
        <f>IF(AND($C621&gt;=Params!$H$13+((Params!$J$20-Params!$H$13)/(Params!$J$33-Params!$H$33))*($B621-Params!$H$33),$C621&gt;=Params!$J$20+((Params!$N$18-Params!$J$20)/(Params!$N$33-Params!$J$33))*($B621-Params!$J$33),$C621&lt;Params!$H$13+((Params!$K$9-Params!$H$13)/(Params!$K$33-Params!$H$33))*($B621-Params!$H$33),$C621&lt;Params!$K$9+((Params!$N$18-Params!$K$9)/(Params!$N$33-Params!$K$33))*($B621-Params!$K$33)),$L$2,"")</f>
        <v/>
      </c>
      <c r="M621" s="2" t="str">
        <f>IF(AND($C621&gt;=Params!$K$9+((Params!$N$18-Params!$K$9)/(Params!$N$33-Params!$K$33))*($B621-Params!$K$33),$C621&gt;=Params!$N$18+((Params!$Q$16-Params!$N$18)/(Params!$Q$33-Params!$N651))*($B621-Params!$Q$33),$C621&lt;Params!$K$9+((Params!$L$5-Params!$K$9)/(Params!$L$33-Params!$K$33))*($B621-Params!$K$33),$C621&lt;Params!$L$5+((Params!$Q$4-Params!$L$5)/(Params!$Q$33-Params!$L$33))*($B621-Params!$L$33),$B621&lt;Params!$Q$33),$M$2,"")</f>
        <v/>
      </c>
      <c r="N621" s="3" t="str">
        <f>IF(OR(AND($C621&gt;=Params!$A$26,$B621&gt;=Params!$A$33,$B621&lt;Params!$C$33,$C621&lt;Params!$A$18+((Params!$C$13-Params!$A$18)/(Params!$C$33-Params!$A$33))*($B621-Params!$A$33)),AND($B621&gt;=Params!$C$33,$C621&gt;Params!$C$22+((Params!$E$17-Params!$C$22)/(Params!$E$33-Params!$C$33))*($B621-Params!$C$33),$C621&lt;Params!$C$13+((Params!$E$17-Params!$C$13)/(Params!$E$33-Params!$C$33))*($B621-Params!$C$33))),$N$2,"")</f>
        <v/>
      </c>
      <c r="O621" s="1" t="str">
        <f>IF(AND($C621&gt;=Params!$C$13+((Params!$E$17-Params!$C$13)/(Params!$E$33-Params!$C$33))*($B621-Params!$C$33),$C621&gt;=Params!$E$17+((Params!$H$13-Params!$E$17)/(Params!$H$33-Params!$E$33))*($B621-Params!$E$33),$C621&lt;Params!$C$13+((Params!$D$9-Params!$C$13)/(Params!$D$33-Params!$C$33))*($B621-Params!$C$33),$C621&lt;Params!$D$9+((Params!$H$13-Params!$D$9)/(Params!$H$33-Params!$D$33))*($B621-Params!$D$33)),$O$2,"")</f>
        <v/>
      </c>
      <c r="P621" s="1" t="str">
        <f>IF(AND($C621&gt;=Params!$D$9+((Params!$H$13-Params!$D$9)/(Params!$H$33-Params!$D$33))*($B621-Params!$D$33),$C621&gt;=Params!$H$13+((Params!$K$9-Params!$H$13)/(Params!$K$33-Params!$H$33))*($B621-Params!$H$33),$C621&lt;Params!$D$9+((Params!$G$4-Params!$D$9)/(Params!$G$33-Params!$D$33))*($B621-Params!$D$33),$C621&lt;Params!$G$4+((Params!$K$9-Params!$G$4)/(Params!$K$33-Params!$G$33))*($B621-Params!$G$33)),$P$2,"")</f>
        <v/>
      </c>
      <c r="Q621" s="1" t="str">
        <f>IF(AND($C621&gt;=Params!$G$4+((Params!$K$9-Params!$G$4)/(Params!$K$33-Params!$G$33))*($B621-Params!$G$33),$C621&gt;Params!$K$9+((Params!$L$5-Params!$K$9)/(Params!$L$33-Params!$K$33))*($B621-Params!$K$33),$C621&lt;Params!$G$4+((Params!$L$5-Params!$G$4)/(Params!$L$33-Params!$G$33))*($B621-Params!$G$33)),$Q$2,"")</f>
        <v/>
      </c>
      <c r="R621" s="2" t="str">
        <f>IF(AND(OR($B621&lt;Params!$A$33,AND($B621&gt;=Params!$A$33,$B621&lt;Params!$C$33,$C621&gt;=Params!$A$18+((Params!$C$13-Params!$A$18)/(Params!$C$33-Params!$A$33))*($B621-Params!$A$33)),AND($B621&gt;=Params!$C$33,$B621&lt;Params!$D$33,$C621&gt;=Params!$C$13+((Params!$D$9-Params!$C$13)/(Params!$D$33-Params!$C$33))*($B621-Params!$C$33)),AND($B621&gt;=Params!$D$33,$C621&gt;=Params!$D$9+((Params!$G$4-Params!$D$9)/(Params!$G$33-Params!$D$33))*($B621-Params!$D$33))),$C621&lt;Params!$G$4,$B621&gt;0,$C621&gt;0),$R$2,"")</f>
        <v/>
      </c>
      <c r="S621" s="18" t="str">
        <f t="shared" si="9"/>
        <v>Rhyolite</v>
      </c>
      <c r="T621" s="14" t="str">
        <f>IF(AND($S621&lt;&gt;$J$2,$S621&lt;&gt;$K$2,$S621&lt;&gt;$L$2),"",
IF($S621=$J$2,IF(Data!$C621&gt;=Data!$D621+2,"Hawaiite","Potassic Trachybasalt"),
IF($S621=$K$2,IF(Data!$C621&gt;=Data!$D621+2,"Mugearite","Shoshonite"),
IF($S621=$L$2,(IF(Data!$C621&gt;=Data!$D621+2,"Benmoreite","Latite")),""))))</f>
        <v/>
      </c>
    </row>
    <row r="622" spans="1:20" x14ac:dyDescent="0.2">
      <c r="A622" s="16" t="str">
        <f>Data!$A622</f>
        <v>B96</v>
      </c>
      <c r="B622" s="27">
        <f>Data!$B622</f>
        <v>70.455639624039733</v>
      </c>
      <c r="C622" s="28">
        <f>Data!$C622+Data!$D622</f>
        <v>10.429354545539802</v>
      </c>
      <c r="D622" s="1" t="str">
        <f>IF(AND(AND($B622&gt;=Params!$A$33,$B622&lt;Params!$C$33),AND($C622&gt;=Params!$A$32,$C622&lt;Params!$A$26)),$D$2,"")</f>
        <v/>
      </c>
      <c r="E622" s="1" t="str">
        <f>IF(AND(AND($B622&gt;=Params!$C$33,$B622&lt;Params!$F$33),AND($C622&gt;=Params!$C$32,$C622&lt;Params!$C$22)),$E$2,"")</f>
        <v/>
      </c>
      <c r="F622" s="4" t="str">
        <f>IF(AND($B622&gt;=Params!$F$33,$B622&lt;Params!$J$33,$C622&lt;Params!$F$22+((Params!$J$20-Params!$F$22)/(Params!$J$33-Params!$F$33))*($B622-Params!$F$33)),$F$2,"")</f>
        <v/>
      </c>
      <c r="G622" s="4" t="str">
        <f>IF(AND($B622&gt;=Params!$J$33,$B622&lt;Params!$N$33,$C622&lt;Params!$J$20+((Params!$N$18-Params!$J$20)/(Params!$N$33-Params!$J$33))*($B622-Params!$J$33)),$G$2,"")</f>
        <v/>
      </c>
      <c r="H622" s="4" t="str">
        <f>IF(AND($B622&gt;=Params!$N$33,$C622&lt;Params!$N$18+((Params!$Q$16-Params!$N$18)/(Params!$Q$33-Params!$N$33))*($B622-Params!$N$33),C$3&lt;Params!$Q$16+((Params!$S$32-Params!$Q$16)/(Params!$S$33-Params!$Q$33))*($B622-Params!$Q$33)),$H$2,"")</f>
        <v/>
      </c>
      <c r="I622" s="12" t="str">
        <f>IF(AND($B622&gt;=Params!$Q$33,$C622&gt;=Params!$Q$16+((Params!$S$32-Params!$Q$16)/(Params!$S$33-Params!$Q$33))*($B622-Params!$Q$33)),$I$2,"")</f>
        <v>Rhyolite</v>
      </c>
      <c r="J622" s="1" t="str">
        <f>IF(AND($C622&gt;=Params!$C$22,$C622&lt;Params!$C$22+((Params!$E$17-Params!$C$22)/(Params!$E$33-Params!$C$33))*($B622-Params!$C$33),$C622&lt;Params!$E$17+((Params!$F$22-Params!$E$17)/(Params!$F$33-Params!$E$33))*($B622-Params!$E$33)),$J$2,"")</f>
        <v/>
      </c>
      <c r="K622" s="1" t="str">
        <f>IF(AND($C622&gt;=Params!$E$17+((Params!$F$22-Params!$E$17)/(Params!$F$33-Params!$E$33))*($B622-Params!$E$33),$C622&gt;=Params!$F$22+((Params!$J$20-Params!$F$22)/(Params!$J$33-Params!$F$33))*($B622-Params!$F$33),$C622&lt;Params!$E$17+((Params!$H$13-Params!$E$17)/(Params!$H$33-Params!$E$33))*($B622-Params!$E$33),$C622&lt;Params!$H$13+((Params!$J$20-Params!$H$13)/(Params!$J$33-Params!$H$33))*($B622-Params!$H$33)),$K$2,"")</f>
        <v/>
      </c>
      <c r="L622" s="1" t="str">
        <f>IF(AND($C622&gt;=Params!$H$13+((Params!$J$20-Params!$H$13)/(Params!$J$33-Params!$H$33))*($B622-Params!$H$33),$C622&gt;=Params!$J$20+((Params!$N$18-Params!$J$20)/(Params!$N$33-Params!$J$33))*($B622-Params!$J$33),$C622&lt;Params!$H$13+((Params!$K$9-Params!$H$13)/(Params!$K$33-Params!$H$33))*($B622-Params!$H$33),$C622&lt;Params!$K$9+((Params!$N$18-Params!$K$9)/(Params!$N$33-Params!$K$33))*($B622-Params!$K$33)),$L$2,"")</f>
        <v/>
      </c>
      <c r="M622" s="2" t="str">
        <f>IF(AND($C622&gt;=Params!$K$9+((Params!$N$18-Params!$K$9)/(Params!$N$33-Params!$K$33))*($B622-Params!$K$33),$C622&gt;=Params!$N$18+((Params!$Q$16-Params!$N$18)/(Params!$Q$33-Params!$N652))*($B622-Params!$Q$33),$C622&lt;Params!$K$9+((Params!$L$5-Params!$K$9)/(Params!$L$33-Params!$K$33))*($B622-Params!$K$33),$C622&lt;Params!$L$5+((Params!$Q$4-Params!$L$5)/(Params!$Q$33-Params!$L$33))*($B622-Params!$L$33),$B622&lt;Params!$Q$33),$M$2,"")</f>
        <v/>
      </c>
      <c r="N622" s="3" t="str">
        <f>IF(OR(AND($C622&gt;=Params!$A$26,$B622&gt;=Params!$A$33,$B622&lt;Params!$C$33,$C622&lt;Params!$A$18+((Params!$C$13-Params!$A$18)/(Params!$C$33-Params!$A$33))*($B622-Params!$A$33)),AND($B622&gt;=Params!$C$33,$C622&gt;Params!$C$22+((Params!$E$17-Params!$C$22)/(Params!$E$33-Params!$C$33))*($B622-Params!$C$33),$C622&lt;Params!$C$13+((Params!$E$17-Params!$C$13)/(Params!$E$33-Params!$C$33))*($B622-Params!$C$33))),$N$2,"")</f>
        <v/>
      </c>
      <c r="O622" s="1" t="str">
        <f>IF(AND($C622&gt;=Params!$C$13+((Params!$E$17-Params!$C$13)/(Params!$E$33-Params!$C$33))*($B622-Params!$C$33),$C622&gt;=Params!$E$17+((Params!$H$13-Params!$E$17)/(Params!$H$33-Params!$E$33))*($B622-Params!$E$33),$C622&lt;Params!$C$13+((Params!$D$9-Params!$C$13)/(Params!$D$33-Params!$C$33))*($B622-Params!$C$33),$C622&lt;Params!$D$9+((Params!$H$13-Params!$D$9)/(Params!$H$33-Params!$D$33))*($B622-Params!$D$33)),$O$2,"")</f>
        <v/>
      </c>
      <c r="P622" s="1" t="str">
        <f>IF(AND($C622&gt;=Params!$D$9+((Params!$H$13-Params!$D$9)/(Params!$H$33-Params!$D$33))*($B622-Params!$D$33),$C622&gt;=Params!$H$13+((Params!$K$9-Params!$H$13)/(Params!$K$33-Params!$H$33))*($B622-Params!$H$33),$C622&lt;Params!$D$9+((Params!$G$4-Params!$D$9)/(Params!$G$33-Params!$D$33))*($B622-Params!$D$33),$C622&lt;Params!$G$4+((Params!$K$9-Params!$G$4)/(Params!$K$33-Params!$G$33))*($B622-Params!$G$33)),$P$2,"")</f>
        <v/>
      </c>
      <c r="Q622" s="1" t="str">
        <f>IF(AND($C622&gt;=Params!$G$4+((Params!$K$9-Params!$G$4)/(Params!$K$33-Params!$G$33))*($B622-Params!$G$33),$C622&gt;Params!$K$9+((Params!$L$5-Params!$K$9)/(Params!$L$33-Params!$K$33))*($B622-Params!$K$33),$C622&lt;Params!$G$4+((Params!$L$5-Params!$G$4)/(Params!$L$33-Params!$G$33))*($B622-Params!$G$33)),$Q$2,"")</f>
        <v/>
      </c>
      <c r="R622" s="2" t="str">
        <f>IF(AND(OR($B622&lt;Params!$A$33,AND($B622&gt;=Params!$A$33,$B622&lt;Params!$C$33,$C622&gt;=Params!$A$18+((Params!$C$13-Params!$A$18)/(Params!$C$33-Params!$A$33))*($B622-Params!$A$33)),AND($B622&gt;=Params!$C$33,$B622&lt;Params!$D$33,$C622&gt;=Params!$C$13+((Params!$D$9-Params!$C$13)/(Params!$D$33-Params!$C$33))*($B622-Params!$C$33)),AND($B622&gt;=Params!$D$33,$C622&gt;=Params!$D$9+((Params!$G$4-Params!$D$9)/(Params!$G$33-Params!$D$33))*($B622-Params!$D$33))),$C622&lt;Params!$G$4,$B622&gt;0,$C622&gt;0),$R$2,"")</f>
        <v/>
      </c>
      <c r="S622" s="18" t="str">
        <f t="shared" si="9"/>
        <v>Rhyolite</v>
      </c>
      <c r="T622" s="14" t="str">
        <f>IF(AND($S622&lt;&gt;$J$2,$S622&lt;&gt;$K$2,$S622&lt;&gt;$L$2),"",
IF($S622=$J$2,IF(Data!$C622&gt;=Data!$D622+2,"Hawaiite","Potassic Trachybasalt"),
IF($S622=$K$2,IF(Data!$C622&gt;=Data!$D622+2,"Mugearite","Shoshonite"),
IF($S622=$L$2,(IF(Data!$C622&gt;=Data!$D622+2,"Benmoreite","Latite")),""))))</f>
        <v/>
      </c>
    </row>
    <row r="623" spans="1:20" x14ac:dyDescent="0.2">
      <c r="A623" s="16" t="str">
        <f>Data!$A623</f>
        <v>B290</v>
      </c>
      <c r="B623" s="27">
        <f>Data!$B623</f>
        <v>70.561166867129259</v>
      </c>
      <c r="C623" s="28">
        <f>Data!$C623+Data!$D623</f>
        <v>10.764076022081902</v>
      </c>
      <c r="D623" s="1" t="str">
        <f>IF(AND(AND($B623&gt;=Params!$A$33,$B623&lt;Params!$C$33),AND($C623&gt;=Params!$A$32,$C623&lt;Params!$A$26)),$D$2,"")</f>
        <v/>
      </c>
      <c r="E623" s="1" t="str">
        <f>IF(AND(AND($B623&gt;=Params!$C$33,$B623&lt;Params!$F$33),AND($C623&gt;=Params!$C$32,$C623&lt;Params!$C$22)),$E$2,"")</f>
        <v/>
      </c>
      <c r="F623" s="4" t="str">
        <f>IF(AND($B623&gt;=Params!$F$33,$B623&lt;Params!$J$33,$C623&lt;Params!$F$22+((Params!$J$20-Params!$F$22)/(Params!$J$33-Params!$F$33))*($B623-Params!$F$33)),$F$2,"")</f>
        <v/>
      </c>
      <c r="G623" s="4" t="str">
        <f>IF(AND($B623&gt;=Params!$J$33,$B623&lt;Params!$N$33,$C623&lt;Params!$J$20+((Params!$N$18-Params!$J$20)/(Params!$N$33-Params!$J$33))*($B623-Params!$J$33)),$G$2,"")</f>
        <v/>
      </c>
      <c r="H623" s="4" t="str">
        <f>IF(AND($B623&gt;=Params!$N$33,$C623&lt;Params!$N$18+((Params!$Q$16-Params!$N$18)/(Params!$Q$33-Params!$N$33))*($B623-Params!$N$33),C$3&lt;Params!$Q$16+((Params!$S$32-Params!$Q$16)/(Params!$S$33-Params!$Q$33))*($B623-Params!$Q$33)),$H$2,"")</f>
        <v/>
      </c>
      <c r="I623" s="12" t="str">
        <f>IF(AND($B623&gt;=Params!$Q$33,$C623&gt;=Params!$Q$16+((Params!$S$32-Params!$Q$16)/(Params!$S$33-Params!$Q$33))*($B623-Params!$Q$33)),$I$2,"")</f>
        <v>Rhyolite</v>
      </c>
      <c r="J623" s="1" t="str">
        <f>IF(AND($C623&gt;=Params!$C$22,$C623&lt;Params!$C$22+((Params!$E$17-Params!$C$22)/(Params!$E$33-Params!$C$33))*($B623-Params!$C$33),$C623&lt;Params!$E$17+((Params!$F$22-Params!$E$17)/(Params!$F$33-Params!$E$33))*($B623-Params!$E$33)),$J$2,"")</f>
        <v/>
      </c>
      <c r="K623" s="1" t="str">
        <f>IF(AND($C623&gt;=Params!$E$17+((Params!$F$22-Params!$E$17)/(Params!$F$33-Params!$E$33))*($B623-Params!$E$33),$C623&gt;=Params!$F$22+((Params!$J$20-Params!$F$22)/(Params!$J$33-Params!$F$33))*($B623-Params!$F$33),$C623&lt;Params!$E$17+((Params!$H$13-Params!$E$17)/(Params!$H$33-Params!$E$33))*($B623-Params!$E$33),$C623&lt;Params!$H$13+((Params!$J$20-Params!$H$13)/(Params!$J$33-Params!$H$33))*($B623-Params!$H$33)),$K$2,"")</f>
        <v/>
      </c>
      <c r="L623" s="1" t="str">
        <f>IF(AND($C623&gt;=Params!$H$13+((Params!$J$20-Params!$H$13)/(Params!$J$33-Params!$H$33))*($B623-Params!$H$33),$C623&gt;=Params!$J$20+((Params!$N$18-Params!$J$20)/(Params!$N$33-Params!$J$33))*($B623-Params!$J$33),$C623&lt;Params!$H$13+((Params!$K$9-Params!$H$13)/(Params!$K$33-Params!$H$33))*($B623-Params!$H$33),$C623&lt;Params!$K$9+((Params!$N$18-Params!$K$9)/(Params!$N$33-Params!$K$33))*($B623-Params!$K$33)),$L$2,"")</f>
        <v/>
      </c>
      <c r="M623" s="2" t="str">
        <f>IF(AND($C623&gt;=Params!$K$9+((Params!$N$18-Params!$K$9)/(Params!$N$33-Params!$K$33))*($B623-Params!$K$33),$C623&gt;=Params!$N$18+((Params!$Q$16-Params!$N$18)/(Params!$Q$33-Params!$N653))*($B623-Params!$Q$33),$C623&lt;Params!$K$9+((Params!$L$5-Params!$K$9)/(Params!$L$33-Params!$K$33))*($B623-Params!$K$33),$C623&lt;Params!$L$5+((Params!$Q$4-Params!$L$5)/(Params!$Q$33-Params!$L$33))*($B623-Params!$L$33),$B623&lt;Params!$Q$33),$M$2,"")</f>
        <v/>
      </c>
      <c r="N623" s="3" t="str">
        <f>IF(OR(AND($C623&gt;=Params!$A$26,$B623&gt;=Params!$A$33,$B623&lt;Params!$C$33,$C623&lt;Params!$A$18+((Params!$C$13-Params!$A$18)/(Params!$C$33-Params!$A$33))*($B623-Params!$A$33)),AND($B623&gt;=Params!$C$33,$C623&gt;Params!$C$22+((Params!$E$17-Params!$C$22)/(Params!$E$33-Params!$C$33))*($B623-Params!$C$33),$C623&lt;Params!$C$13+((Params!$E$17-Params!$C$13)/(Params!$E$33-Params!$C$33))*($B623-Params!$C$33))),$N$2,"")</f>
        <v/>
      </c>
      <c r="O623" s="1" t="str">
        <f>IF(AND($C623&gt;=Params!$C$13+((Params!$E$17-Params!$C$13)/(Params!$E$33-Params!$C$33))*($B623-Params!$C$33),$C623&gt;=Params!$E$17+((Params!$H$13-Params!$E$17)/(Params!$H$33-Params!$E$33))*($B623-Params!$E$33),$C623&lt;Params!$C$13+((Params!$D$9-Params!$C$13)/(Params!$D$33-Params!$C$33))*($B623-Params!$C$33),$C623&lt;Params!$D$9+((Params!$H$13-Params!$D$9)/(Params!$H$33-Params!$D$33))*($B623-Params!$D$33)),$O$2,"")</f>
        <v/>
      </c>
      <c r="P623" s="1" t="str">
        <f>IF(AND($C623&gt;=Params!$D$9+((Params!$H$13-Params!$D$9)/(Params!$H$33-Params!$D$33))*($B623-Params!$D$33),$C623&gt;=Params!$H$13+((Params!$K$9-Params!$H$13)/(Params!$K$33-Params!$H$33))*($B623-Params!$H$33),$C623&lt;Params!$D$9+((Params!$G$4-Params!$D$9)/(Params!$G$33-Params!$D$33))*($B623-Params!$D$33),$C623&lt;Params!$G$4+((Params!$K$9-Params!$G$4)/(Params!$K$33-Params!$G$33))*($B623-Params!$G$33)),$P$2,"")</f>
        <v/>
      </c>
      <c r="Q623" s="1" t="str">
        <f>IF(AND($C623&gt;=Params!$G$4+((Params!$K$9-Params!$G$4)/(Params!$K$33-Params!$G$33))*($B623-Params!$G$33),$C623&gt;Params!$K$9+((Params!$L$5-Params!$K$9)/(Params!$L$33-Params!$K$33))*($B623-Params!$K$33),$C623&lt;Params!$G$4+((Params!$L$5-Params!$G$4)/(Params!$L$33-Params!$G$33))*($B623-Params!$G$33)),$Q$2,"")</f>
        <v/>
      </c>
      <c r="R623" s="2" t="str">
        <f>IF(AND(OR($B623&lt;Params!$A$33,AND($B623&gt;=Params!$A$33,$B623&lt;Params!$C$33,$C623&gt;=Params!$A$18+((Params!$C$13-Params!$A$18)/(Params!$C$33-Params!$A$33))*($B623-Params!$A$33)),AND($B623&gt;=Params!$C$33,$B623&lt;Params!$D$33,$C623&gt;=Params!$C$13+((Params!$D$9-Params!$C$13)/(Params!$D$33-Params!$C$33))*($B623-Params!$C$33)),AND($B623&gt;=Params!$D$33,$C623&gt;=Params!$D$9+((Params!$G$4-Params!$D$9)/(Params!$G$33-Params!$D$33))*($B623-Params!$D$33))),$C623&lt;Params!$G$4,$B623&gt;0,$C623&gt;0),$R$2,"")</f>
        <v/>
      </c>
      <c r="S623" s="18" t="str">
        <f t="shared" si="9"/>
        <v>Rhyolite</v>
      </c>
      <c r="T623" s="14" t="str">
        <f>IF(AND($S623&lt;&gt;$J$2,$S623&lt;&gt;$K$2,$S623&lt;&gt;$L$2),"",
IF($S623=$J$2,IF(Data!$C623&gt;=Data!$D623+2,"Hawaiite","Potassic Trachybasalt"),
IF($S623=$K$2,IF(Data!$C623&gt;=Data!$D623+2,"Mugearite","Shoshonite"),
IF($S623=$L$2,(IF(Data!$C623&gt;=Data!$D623+2,"Benmoreite","Latite")),""))))</f>
        <v/>
      </c>
    </row>
    <row r="624" spans="1:20" x14ac:dyDescent="0.2">
      <c r="A624" s="16" t="str">
        <f>Data!$A624</f>
        <v>B98</v>
      </c>
      <c r="B624" s="27">
        <f>Data!$B624</f>
        <v>70.601539881707808</v>
      </c>
      <c r="C624" s="28">
        <f>Data!$C624+Data!$D624</f>
        <v>10.380226401871489</v>
      </c>
      <c r="D624" s="1" t="str">
        <f>IF(AND(AND($B624&gt;=Params!$A$33,$B624&lt;Params!$C$33),AND($C624&gt;=Params!$A$32,$C624&lt;Params!$A$26)),$D$2,"")</f>
        <v/>
      </c>
      <c r="E624" s="1" t="str">
        <f>IF(AND(AND($B624&gt;=Params!$C$33,$B624&lt;Params!$F$33),AND($C624&gt;=Params!$C$32,$C624&lt;Params!$C$22)),$E$2,"")</f>
        <v/>
      </c>
      <c r="F624" s="4" t="str">
        <f>IF(AND($B624&gt;=Params!$F$33,$B624&lt;Params!$J$33,$C624&lt;Params!$F$22+((Params!$J$20-Params!$F$22)/(Params!$J$33-Params!$F$33))*($B624-Params!$F$33)),$F$2,"")</f>
        <v/>
      </c>
      <c r="G624" s="4" t="str">
        <f>IF(AND($B624&gt;=Params!$J$33,$B624&lt;Params!$N$33,$C624&lt;Params!$J$20+((Params!$N$18-Params!$J$20)/(Params!$N$33-Params!$J$33))*($B624-Params!$J$33)),$G$2,"")</f>
        <v/>
      </c>
      <c r="H624" s="4" t="str">
        <f>IF(AND($B624&gt;=Params!$N$33,$C624&lt;Params!$N$18+((Params!$Q$16-Params!$N$18)/(Params!$Q$33-Params!$N$33))*($B624-Params!$N$33),C$3&lt;Params!$Q$16+((Params!$S$32-Params!$Q$16)/(Params!$S$33-Params!$Q$33))*($B624-Params!$Q$33)),$H$2,"")</f>
        <v/>
      </c>
      <c r="I624" s="12" t="str">
        <f>IF(AND($B624&gt;=Params!$Q$33,$C624&gt;=Params!$Q$16+((Params!$S$32-Params!$Q$16)/(Params!$S$33-Params!$Q$33))*($B624-Params!$Q$33)),$I$2,"")</f>
        <v>Rhyolite</v>
      </c>
      <c r="J624" s="1" t="str">
        <f>IF(AND($C624&gt;=Params!$C$22,$C624&lt;Params!$C$22+((Params!$E$17-Params!$C$22)/(Params!$E$33-Params!$C$33))*($B624-Params!$C$33),$C624&lt;Params!$E$17+((Params!$F$22-Params!$E$17)/(Params!$F$33-Params!$E$33))*($B624-Params!$E$33)),$J$2,"")</f>
        <v/>
      </c>
      <c r="K624" s="1" t="str">
        <f>IF(AND($C624&gt;=Params!$E$17+((Params!$F$22-Params!$E$17)/(Params!$F$33-Params!$E$33))*($B624-Params!$E$33),$C624&gt;=Params!$F$22+((Params!$J$20-Params!$F$22)/(Params!$J$33-Params!$F$33))*($B624-Params!$F$33),$C624&lt;Params!$E$17+((Params!$H$13-Params!$E$17)/(Params!$H$33-Params!$E$33))*($B624-Params!$E$33),$C624&lt;Params!$H$13+((Params!$J$20-Params!$H$13)/(Params!$J$33-Params!$H$33))*($B624-Params!$H$33)),$K$2,"")</f>
        <v/>
      </c>
      <c r="L624" s="1" t="str">
        <f>IF(AND($C624&gt;=Params!$H$13+((Params!$J$20-Params!$H$13)/(Params!$J$33-Params!$H$33))*($B624-Params!$H$33),$C624&gt;=Params!$J$20+((Params!$N$18-Params!$J$20)/(Params!$N$33-Params!$J$33))*($B624-Params!$J$33),$C624&lt;Params!$H$13+((Params!$K$9-Params!$H$13)/(Params!$K$33-Params!$H$33))*($B624-Params!$H$33),$C624&lt;Params!$K$9+((Params!$N$18-Params!$K$9)/(Params!$N$33-Params!$K$33))*($B624-Params!$K$33)),$L$2,"")</f>
        <v/>
      </c>
      <c r="M624" s="2" t="str">
        <f>IF(AND($C624&gt;=Params!$K$9+((Params!$N$18-Params!$K$9)/(Params!$N$33-Params!$K$33))*($B624-Params!$K$33),$C624&gt;=Params!$N$18+((Params!$Q$16-Params!$N$18)/(Params!$Q$33-Params!$N654))*($B624-Params!$Q$33),$C624&lt;Params!$K$9+((Params!$L$5-Params!$K$9)/(Params!$L$33-Params!$K$33))*($B624-Params!$K$33),$C624&lt;Params!$L$5+((Params!$Q$4-Params!$L$5)/(Params!$Q$33-Params!$L$33))*($B624-Params!$L$33),$B624&lt;Params!$Q$33),$M$2,"")</f>
        <v/>
      </c>
      <c r="N624" s="3" t="str">
        <f>IF(OR(AND($C624&gt;=Params!$A$26,$B624&gt;=Params!$A$33,$B624&lt;Params!$C$33,$C624&lt;Params!$A$18+((Params!$C$13-Params!$A$18)/(Params!$C$33-Params!$A$33))*($B624-Params!$A$33)),AND($B624&gt;=Params!$C$33,$C624&gt;Params!$C$22+((Params!$E$17-Params!$C$22)/(Params!$E$33-Params!$C$33))*($B624-Params!$C$33),$C624&lt;Params!$C$13+((Params!$E$17-Params!$C$13)/(Params!$E$33-Params!$C$33))*($B624-Params!$C$33))),$N$2,"")</f>
        <v/>
      </c>
      <c r="O624" s="1" t="str">
        <f>IF(AND($C624&gt;=Params!$C$13+((Params!$E$17-Params!$C$13)/(Params!$E$33-Params!$C$33))*($B624-Params!$C$33),$C624&gt;=Params!$E$17+((Params!$H$13-Params!$E$17)/(Params!$H$33-Params!$E$33))*($B624-Params!$E$33),$C624&lt;Params!$C$13+((Params!$D$9-Params!$C$13)/(Params!$D$33-Params!$C$33))*($B624-Params!$C$33),$C624&lt;Params!$D$9+((Params!$H$13-Params!$D$9)/(Params!$H$33-Params!$D$33))*($B624-Params!$D$33)),$O$2,"")</f>
        <v/>
      </c>
      <c r="P624" s="1" t="str">
        <f>IF(AND($C624&gt;=Params!$D$9+((Params!$H$13-Params!$D$9)/(Params!$H$33-Params!$D$33))*($B624-Params!$D$33),$C624&gt;=Params!$H$13+((Params!$K$9-Params!$H$13)/(Params!$K$33-Params!$H$33))*($B624-Params!$H$33),$C624&lt;Params!$D$9+((Params!$G$4-Params!$D$9)/(Params!$G$33-Params!$D$33))*($B624-Params!$D$33),$C624&lt;Params!$G$4+((Params!$K$9-Params!$G$4)/(Params!$K$33-Params!$G$33))*($B624-Params!$G$33)),$P$2,"")</f>
        <v/>
      </c>
      <c r="Q624" s="1" t="str">
        <f>IF(AND($C624&gt;=Params!$G$4+((Params!$K$9-Params!$G$4)/(Params!$K$33-Params!$G$33))*($B624-Params!$G$33),$C624&gt;Params!$K$9+((Params!$L$5-Params!$K$9)/(Params!$L$33-Params!$K$33))*($B624-Params!$K$33),$C624&lt;Params!$G$4+((Params!$L$5-Params!$G$4)/(Params!$L$33-Params!$G$33))*($B624-Params!$G$33)),$Q$2,"")</f>
        <v/>
      </c>
      <c r="R624" s="2" t="str">
        <f>IF(AND(OR($B624&lt;Params!$A$33,AND($B624&gt;=Params!$A$33,$B624&lt;Params!$C$33,$C624&gt;=Params!$A$18+((Params!$C$13-Params!$A$18)/(Params!$C$33-Params!$A$33))*($B624-Params!$A$33)),AND($B624&gt;=Params!$C$33,$B624&lt;Params!$D$33,$C624&gt;=Params!$C$13+((Params!$D$9-Params!$C$13)/(Params!$D$33-Params!$C$33))*($B624-Params!$C$33)),AND($B624&gt;=Params!$D$33,$C624&gt;=Params!$D$9+((Params!$G$4-Params!$D$9)/(Params!$G$33-Params!$D$33))*($B624-Params!$D$33))),$C624&lt;Params!$G$4,$B624&gt;0,$C624&gt;0),$R$2,"")</f>
        <v/>
      </c>
      <c r="S624" s="18" t="str">
        <f t="shared" si="9"/>
        <v>Rhyolite</v>
      </c>
      <c r="T624" s="14" t="str">
        <f>IF(AND($S624&lt;&gt;$J$2,$S624&lt;&gt;$K$2,$S624&lt;&gt;$L$2),"",
IF($S624=$J$2,IF(Data!$C624&gt;=Data!$D624+2,"Hawaiite","Potassic Trachybasalt"),
IF($S624=$K$2,IF(Data!$C624&gt;=Data!$D624+2,"Mugearite","Shoshonite"),
IF($S624=$L$2,(IF(Data!$C624&gt;=Data!$D624+2,"Benmoreite","Latite")),""))))</f>
        <v/>
      </c>
    </row>
    <row r="625" spans="1:20" x14ac:dyDescent="0.2">
      <c r="A625" s="16" t="str">
        <f>Data!$A625</f>
        <v>B101</v>
      </c>
      <c r="B625" s="27">
        <f>Data!$B625</f>
        <v>70.754879836973245</v>
      </c>
      <c r="C625" s="28">
        <f>Data!$C625+Data!$D625</f>
        <v>10.179263379598467</v>
      </c>
      <c r="D625" s="1" t="str">
        <f>IF(AND(AND($B625&gt;=Params!$A$33,$B625&lt;Params!$C$33),AND($C625&gt;=Params!$A$32,$C625&lt;Params!$A$26)),$D$2,"")</f>
        <v/>
      </c>
      <c r="E625" s="1" t="str">
        <f>IF(AND(AND($B625&gt;=Params!$C$33,$B625&lt;Params!$F$33),AND($C625&gt;=Params!$C$32,$C625&lt;Params!$C$22)),$E$2,"")</f>
        <v/>
      </c>
      <c r="F625" s="4" t="str">
        <f>IF(AND($B625&gt;=Params!$F$33,$B625&lt;Params!$J$33,$C625&lt;Params!$F$22+((Params!$J$20-Params!$F$22)/(Params!$J$33-Params!$F$33))*($B625-Params!$F$33)),$F$2,"")</f>
        <v/>
      </c>
      <c r="G625" s="4" t="str">
        <f>IF(AND($B625&gt;=Params!$J$33,$B625&lt;Params!$N$33,$C625&lt;Params!$J$20+((Params!$N$18-Params!$J$20)/(Params!$N$33-Params!$J$33))*($B625-Params!$J$33)),$G$2,"")</f>
        <v/>
      </c>
      <c r="H625" s="4" t="str">
        <f>IF(AND($B625&gt;=Params!$N$33,$C625&lt;Params!$N$18+((Params!$Q$16-Params!$N$18)/(Params!$Q$33-Params!$N$33))*($B625-Params!$N$33),C$3&lt;Params!$Q$16+((Params!$S$32-Params!$Q$16)/(Params!$S$33-Params!$Q$33))*($B625-Params!$Q$33)),$H$2,"")</f>
        <v/>
      </c>
      <c r="I625" s="12" t="str">
        <f>IF(AND($B625&gt;=Params!$Q$33,$C625&gt;=Params!$Q$16+((Params!$S$32-Params!$Q$16)/(Params!$S$33-Params!$Q$33))*($B625-Params!$Q$33)),$I$2,"")</f>
        <v>Rhyolite</v>
      </c>
      <c r="J625" s="1" t="str">
        <f>IF(AND($C625&gt;=Params!$C$22,$C625&lt;Params!$C$22+((Params!$E$17-Params!$C$22)/(Params!$E$33-Params!$C$33))*($B625-Params!$C$33),$C625&lt;Params!$E$17+((Params!$F$22-Params!$E$17)/(Params!$F$33-Params!$E$33))*($B625-Params!$E$33)),$J$2,"")</f>
        <v/>
      </c>
      <c r="K625" s="1" t="str">
        <f>IF(AND($C625&gt;=Params!$E$17+((Params!$F$22-Params!$E$17)/(Params!$F$33-Params!$E$33))*($B625-Params!$E$33),$C625&gt;=Params!$F$22+((Params!$J$20-Params!$F$22)/(Params!$J$33-Params!$F$33))*($B625-Params!$F$33),$C625&lt;Params!$E$17+((Params!$H$13-Params!$E$17)/(Params!$H$33-Params!$E$33))*($B625-Params!$E$33),$C625&lt;Params!$H$13+((Params!$J$20-Params!$H$13)/(Params!$J$33-Params!$H$33))*($B625-Params!$H$33)),$K$2,"")</f>
        <v/>
      </c>
      <c r="L625" s="1" t="str">
        <f>IF(AND($C625&gt;=Params!$H$13+((Params!$J$20-Params!$H$13)/(Params!$J$33-Params!$H$33))*($B625-Params!$H$33),$C625&gt;=Params!$J$20+((Params!$N$18-Params!$J$20)/(Params!$N$33-Params!$J$33))*($B625-Params!$J$33),$C625&lt;Params!$H$13+((Params!$K$9-Params!$H$13)/(Params!$K$33-Params!$H$33))*($B625-Params!$H$33),$C625&lt;Params!$K$9+((Params!$N$18-Params!$K$9)/(Params!$N$33-Params!$K$33))*($B625-Params!$K$33)),$L$2,"")</f>
        <v/>
      </c>
      <c r="M625" s="2" t="str">
        <f>IF(AND($C625&gt;=Params!$K$9+((Params!$N$18-Params!$K$9)/(Params!$N$33-Params!$K$33))*($B625-Params!$K$33),$C625&gt;=Params!$N$18+((Params!$Q$16-Params!$N$18)/(Params!$Q$33-Params!$N655))*($B625-Params!$Q$33),$C625&lt;Params!$K$9+((Params!$L$5-Params!$K$9)/(Params!$L$33-Params!$K$33))*($B625-Params!$K$33),$C625&lt;Params!$L$5+((Params!$Q$4-Params!$L$5)/(Params!$Q$33-Params!$L$33))*($B625-Params!$L$33),$B625&lt;Params!$Q$33),$M$2,"")</f>
        <v/>
      </c>
      <c r="N625" s="3" t="str">
        <f>IF(OR(AND($C625&gt;=Params!$A$26,$B625&gt;=Params!$A$33,$B625&lt;Params!$C$33,$C625&lt;Params!$A$18+((Params!$C$13-Params!$A$18)/(Params!$C$33-Params!$A$33))*($B625-Params!$A$33)),AND($B625&gt;=Params!$C$33,$C625&gt;Params!$C$22+((Params!$E$17-Params!$C$22)/(Params!$E$33-Params!$C$33))*($B625-Params!$C$33),$C625&lt;Params!$C$13+((Params!$E$17-Params!$C$13)/(Params!$E$33-Params!$C$33))*($B625-Params!$C$33))),$N$2,"")</f>
        <v/>
      </c>
      <c r="O625" s="1" t="str">
        <f>IF(AND($C625&gt;=Params!$C$13+((Params!$E$17-Params!$C$13)/(Params!$E$33-Params!$C$33))*($B625-Params!$C$33),$C625&gt;=Params!$E$17+((Params!$H$13-Params!$E$17)/(Params!$H$33-Params!$E$33))*($B625-Params!$E$33),$C625&lt;Params!$C$13+((Params!$D$9-Params!$C$13)/(Params!$D$33-Params!$C$33))*($B625-Params!$C$33),$C625&lt;Params!$D$9+((Params!$H$13-Params!$D$9)/(Params!$H$33-Params!$D$33))*($B625-Params!$D$33)),$O$2,"")</f>
        <v/>
      </c>
      <c r="P625" s="1" t="str">
        <f>IF(AND($C625&gt;=Params!$D$9+((Params!$H$13-Params!$D$9)/(Params!$H$33-Params!$D$33))*($B625-Params!$D$33),$C625&gt;=Params!$H$13+((Params!$K$9-Params!$H$13)/(Params!$K$33-Params!$H$33))*($B625-Params!$H$33),$C625&lt;Params!$D$9+((Params!$G$4-Params!$D$9)/(Params!$G$33-Params!$D$33))*($B625-Params!$D$33),$C625&lt;Params!$G$4+((Params!$K$9-Params!$G$4)/(Params!$K$33-Params!$G$33))*($B625-Params!$G$33)),$P$2,"")</f>
        <v/>
      </c>
      <c r="Q625" s="1" t="str">
        <f>IF(AND($C625&gt;=Params!$G$4+((Params!$K$9-Params!$G$4)/(Params!$K$33-Params!$G$33))*($B625-Params!$G$33),$C625&gt;Params!$K$9+((Params!$L$5-Params!$K$9)/(Params!$L$33-Params!$K$33))*($B625-Params!$K$33),$C625&lt;Params!$G$4+((Params!$L$5-Params!$G$4)/(Params!$L$33-Params!$G$33))*($B625-Params!$G$33)),$Q$2,"")</f>
        <v/>
      </c>
      <c r="R625" s="2" t="str">
        <f>IF(AND(OR($B625&lt;Params!$A$33,AND($B625&gt;=Params!$A$33,$B625&lt;Params!$C$33,$C625&gt;=Params!$A$18+((Params!$C$13-Params!$A$18)/(Params!$C$33-Params!$A$33))*($B625-Params!$A$33)),AND($B625&gt;=Params!$C$33,$B625&lt;Params!$D$33,$C625&gt;=Params!$C$13+((Params!$D$9-Params!$C$13)/(Params!$D$33-Params!$C$33))*($B625-Params!$C$33)),AND($B625&gt;=Params!$D$33,$C625&gt;=Params!$D$9+((Params!$G$4-Params!$D$9)/(Params!$G$33-Params!$D$33))*($B625-Params!$D$33))),$C625&lt;Params!$G$4,$B625&gt;0,$C625&gt;0),$R$2,"")</f>
        <v/>
      </c>
      <c r="S625" s="18" t="str">
        <f t="shared" si="9"/>
        <v>Rhyolite</v>
      </c>
      <c r="T625" s="14" t="str">
        <f>IF(AND($S625&lt;&gt;$J$2,$S625&lt;&gt;$K$2,$S625&lt;&gt;$L$2),"",
IF($S625=$J$2,IF(Data!$C625&gt;=Data!$D625+2,"Hawaiite","Potassic Trachybasalt"),
IF($S625=$K$2,IF(Data!$C625&gt;=Data!$D625+2,"Mugearite","Shoshonite"),
IF($S625=$L$2,(IF(Data!$C625&gt;=Data!$D625+2,"Benmoreite","Latite")),""))))</f>
        <v/>
      </c>
    </row>
    <row r="626" spans="1:20" x14ac:dyDescent="0.2">
      <c r="A626" s="16" t="str">
        <f>Data!$A626</f>
        <v>SAT-NZC4-4*</v>
      </c>
      <c r="B626" s="27">
        <f>Data!$B626</f>
        <v>71.8</v>
      </c>
      <c r="C626" s="28">
        <f>Data!$C626+Data!$D626</f>
        <v>9.77</v>
      </c>
      <c r="D626" s="1" t="str">
        <f>IF(AND(AND($B626&gt;=Params!$A$33,$B626&lt;Params!$C$33),AND($C626&gt;=Params!$A$32,$C626&lt;Params!$A$26)),$D$2,"")</f>
        <v/>
      </c>
      <c r="E626" s="1" t="str">
        <f>IF(AND(AND($B626&gt;=Params!$C$33,$B626&lt;Params!$F$33),AND($C626&gt;=Params!$C$32,$C626&lt;Params!$C$22)),$E$2,"")</f>
        <v/>
      </c>
      <c r="F626" s="4" t="str">
        <f>IF(AND($B626&gt;=Params!$F$33,$B626&lt;Params!$J$33,$C626&lt;Params!$F$22+((Params!$J$20-Params!$F$22)/(Params!$J$33-Params!$F$33))*($B626-Params!$F$33)),$F$2,"")</f>
        <v/>
      </c>
      <c r="G626" s="4" t="str">
        <f>IF(AND($B626&gt;=Params!$J$33,$B626&lt;Params!$N$33,$C626&lt;Params!$J$20+((Params!$N$18-Params!$J$20)/(Params!$N$33-Params!$J$33))*($B626-Params!$J$33)),$G$2,"")</f>
        <v/>
      </c>
      <c r="H626" s="4" t="str">
        <f>IF(AND($B626&gt;=Params!$N$33,$C626&lt;Params!$N$18+((Params!$Q$16-Params!$N$18)/(Params!$Q$33-Params!$N$33))*($B626-Params!$N$33),C$3&lt;Params!$Q$16+((Params!$S$32-Params!$Q$16)/(Params!$S$33-Params!$Q$33))*($B626-Params!$Q$33)),$H$2,"")</f>
        <v/>
      </c>
      <c r="I626" s="12" t="str">
        <f>IF(AND($B626&gt;=Params!$Q$33,$C626&gt;=Params!$Q$16+((Params!$S$32-Params!$Q$16)/(Params!$S$33-Params!$Q$33))*($B626-Params!$Q$33)),$I$2,"")</f>
        <v>Rhyolite</v>
      </c>
      <c r="J626" s="1" t="str">
        <f>IF(AND($C626&gt;=Params!$C$22,$C626&lt;Params!$C$22+((Params!$E$17-Params!$C$22)/(Params!$E$33-Params!$C$33))*($B626-Params!$C$33),$C626&lt;Params!$E$17+((Params!$F$22-Params!$E$17)/(Params!$F$33-Params!$E$33))*($B626-Params!$E$33)),$J$2,"")</f>
        <v/>
      </c>
      <c r="K626" s="1" t="str">
        <f>IF(AND($C626&gt;=Params!$E$17+((Params!$F$22-Params!$E$17)/(Params!$F$33-Params!$E$33))*($B626-Params!$E$33),$C626&gt;=Params!$F$22+((Params!$J$20-Params!$F$22)/(Params!$J$33-Params!$F$33))*($B626-Params!$F$33),$C626&lt;Params!$E$17+((Params!$H$13-Params!$E$17)/(Params!$H$33-Params!$E$33))*($B626-Params!$E$33),$C626&lt;Params!$H$13+((Params!$J$20-Params!$H$13)/(Params!$J$33-Params!$H$33))*($B626-Params!$H$33)),$K$2,"")</f>
        <v/>
      </c>
      <c r="L626" s="1" t="str">
        <f>IF(AND($C626&gt;=Params!$H$13+((Params!$J$20-Params!$H$13)/(Params!$J$33-Params!$H$33))*($B626-Params!$H$33),$C626&gt;=Params!$J$20+((Params!$N$18-Params!$J$20)/(Params!$N$33-Params!$J$33))*($B626-Params!$J$33),$C626&lt;Params!$H$13+((Params!$K$9-Params!$H$13)/(Params!$K$33-Params!$H$33))*($B626-Params!$H$33),$C626&lt;Params!$K$9+((Params!$N$18-Params!$K$9)/(Params!$N$33-Params!$K$33))*($B626-Params!$K$33)),$L$2,"")</f>
        <v/>
      </c>
      <c r="M626" s="2" t="str">
        <f>IF(AND($C626&gt;=Params!$K$9+((Params!$N$18-Params!$K$9)/(Params!$N$33-Params!$K$33))*($B626-Params!$K$33),$C626&gt;=Params!$N$18+((Params!$Q$16-Params!$N$18)/(Params!$Q$33-Params!$N656))*($B626-Params!$Q$33),$C626&lt;Params!$K$9+((Params!$L$5-Params!$K$9)/(Params!$L$33-Params!$K$33))*($B626-Params!$K$33),$C626&lt;Params!$L$5+((Params!$Q$4-Params!$L$5)/(Params!$Q$33-Params!$L$33))*($B626-Params!$L$33),$B626&lt;Params!$Q$33),$M$2,"")</f>
        <v/>
      </c>
      <c r="N626" s="3" t="str">
        <f>IF(OR(AND($C626&gt;=Params!$A$26,$B626&gt;=Params!$A$33,$B626&lt;Params!$C$33,$C626&lt;Params!$A$18+((Params!$C$13-Params!$A$18)/(Params!$C$33-Params!$A$33))*($B626-Params!$A$33)),AND($B626&gt;=Params!$C$33,$C626&gt;Params!$C$22+((Params!$E$17-Params!$C$22)/(Params!$E$33-Params!$C$33))*($B626-Params!$C$33),$C626&lt;Params!$C$13+((Params!$E$17-Params!$C$13)/(Params!$E$33-Params!$C$33))*($B626-Params!$C$33))),$N$2,"")</f>
        <v/>
      </c>
      <c r="O626" s="1" t="str">
        <f>IF(AND($C626&gt;=Params!$C$13+((Params!$E$17-Params!$C$13)/(Params!$E$33-Params!$C$33))*($B626-Params!$C$33),$C626&gt;=Params!$E$17+((Params!$H$13-Params!$E$17)/(Params!$H$33-Params!$E$33))*($B626-Params!$E$33),$C626&lt;Params!$C$13+((Params!$D$9-Params!$C$13)/(Params!$D$33-Params!$C$33))*($B626-Params!$C$33),$C626&lt;Params!$D$9+((Params!$H$13-Params!$D$9)/(Params!$H$33-Params!$D$33))*($B626-Params!$D$33)),$O$2,"")</f>
        <v/>
      </c>
      <c r="P626" s="1" t="str">
        <f>IF(AND($C626&gt;=Params!$D$9+((Params!$H$13-Params!$D$9)/(Params!$H$33-Params!$D$33))*($B626-Params!$D$33),$C626&gt;=Params!$H$13+((Params!$K$9-Params!$H$13)/(Params!$K$33-Params!$H$33))*($B626-Params!$H$33),$C626&lt;Params!$D$9+((Params!$G$4-Params!$D$9)/(Params!$G$33-Params!$D$33))*($B626-Params!$D$33),$C626&lt;Params!$G$4+((Params!$K$9-Params!$G$4)/(Params!$K$33-Params!$G$33))*($B626-Params!$G$33)),$P$2,"")</f>
        <v/>
      </c>
      <c r="Q626" s="1" t="str">
        <f>IF(AND($C626&gt;=Params!$G$4+((Params!$K$9-Params!$G$4)/(Params!$K$33-Params!$G$33))*($B626-Params!$G$33),$C626&gt;Params!$K$9+((Params!$L$5-Params!$K$9)/(Params!$L$33-Params!$K$33))*($B626-Params!$K$33),$C626&lt;Params!$G$4+((Params!$L$5-Params!$G$4)/(Params!$L$33-Params!$G$33))*($B626-Params!$G$33)),$Q$2,"")</f>
        <v/>
      </c>
      <c r="R626" s="2" t="str">
        <f>IF(AND(OR($B626&lt;Params!$A$33,AND($B626&gt;=Params!$A$33,$B626&lt;Params!$C$33,$C626&gt;=Params!$A$18+((Params!$C$13-Params!$A$18)/(Params!$C$33-Params!$A$33))*($B626-Params!$A$33)),AND($B626&gt;=Params!$C$33,$B626&lt;Params!$D$33,$C626&gt;=Params!$C$13+((Params!$D$9-Params!$C$13)/(Params!$D$33-Params!$C$33))*($B626-Params!$C$33)),AND($B626&gt;=Params!$D$33,$C626&gt;=Params!$D$9+((Params!$G$4-Params!$D$9)/(Params!$G$33-Params!$D$33))*($B626-Params!$D$33))),$C626&lt;Params!$G$4,$B626&gt;0,$C626&gt;0),$R$2,"")</f>
        <v/>
      </c>
      <c r="S626" s="18" t="str">
        <f t="shared" si="9"/>
        <v>Rhyolite</v>
      </c>
      <c r="T626" s="14" t="str">
        <f>IF(AND($S626&lt;&gt;$J$2,$S626&lt;&gt;$K$2,$S626&lt;&gt;$L$2),"",
IF($S626=$J$2,IF(Data!$C626&gt;=Data!$D626+2,"Hawaiite","Potassic Trachybasalt"),
IF($S626=$K$2,IF(Data!$C626&gt;=Data!$D626+2,"Mugearite","Shoshonite"),
IF($S626=$L$2,(IF(Data!$C626&gt;=Data!$D626+2,"Benmoreite","Latite")),""))))</f>
        <v/>
      </c>
    </row>
    <row r="627" spans="1:20" x14ac:dyDescent="0.2">
      <c r="A627" s="16" t="str">
        <f>Data!$A627</f>
        <v>SAT-NZC4-9†</v>
      </c>
      <c r="B627" s="27">
        <f>Data!$B627</f>
        <v>71.8</v>
      </c>
      <c r="C627" s="28">
        <f>Data!$C627+Data!$D627</f>
        <v>9.77</v>
      </c>
      <c r="D627" s="1" t="str">
        <f>IF(AND(AND($B627&gt;=Params!$A$33,$B627&lt;Params!$C$33),AND($C627&gt;=Params!$A$32,$C627&lt;Params!$A$26)),$D$2,"")</f>
        <v/>
      </c>
      <c r="E627" s="1" t="str">
        <f>IF(AND(AND($B627&gt;=Params!$C$33,$B627&lt;Params!$F$33),AND($C627&gt;=Params!$C$32,$C627&lt;Params!$C$22)),$E$2,"")</f>
        <v/>
      </c>
      <c r="F627" s="4" t="str">
        <f>IF(AND($B627&gt;=Params!$F$33,$B627&lt;Params!$J$33,$C627&lt;Params!$F$22+((Params!$J$20-Params!$F$22)/(Params!$J$33-Params!$F$33))*($B627-Params!$F$33)),$F$2,"")</f>
        <v/>
      </c>
      <c r="G627" s="4" t="str">
        <f>IF(AND($B627&gt;=Params!$J$33,$B627&lt;Params!$N$33,$C627&lt;Params!$J$20+((Params!$N$18-Params!$J$20)/(Params!$N$33-Params!$J$33))*($B627-Params!$J$33)),$G$2,"")</f>
        <v/>
      </c>
      <c r="H627" s="4" t="str">
        <f>IF(AND($B627&gt;=Params!$N$33,$C627&lt;Params!$N$18+((Params!$Q$16-Params!$N$18)/(Params!$Q$33-Params!$N$33))*($B627-Params!$N$33),C$3&lt;Params!$Q$16+((Params!$S$32-Params!$Q$16)/(Params!$S$33-Params!$Q$33))*($B627-Params!$Q$33)),$H$2,"")</f>
        <v/>
      </c>
      <c r="I627" s="12" t="str">
        <f>IF(AND($B627&gt;=Params!$Q$33,$C627&gt;=Params!$Q$16+((Params!$S$32-Params!$Q$16)/(Params!$S$33-Params!$Q$33))*($B627-Params!$Q$33)),$I$2,"")</f>
        <v>Rhyolite</v>
      </c>
      <c r="J627" s="1" t="str">
        <f>IF(AND($C627&gt;=Params!$C$22,$C627&lt;Params!$C$22+((Params!$E$17-Params!$C$22)/(Params!$E$33-Params!$C$33))*($B627-Params!$C$33),$C627&lt;Params!$E$17+((Params!$F$22-Params!$E$17)/(Params!$F$33-Params!$E$33))*($B627-Params!$E$33)),$J$2,"")</f>
        <v/>
      </c>
      <c r="K627" s="1" t="str">
        <f>IF(AND($C627&gt;=Params!$E$17+((Params!$F$22-Params!$E$17)/(Params!$F$33-Params!$E$33))*($B627-Params!$E$33),$C627&gt;=Params!$F$22+((Params!$J$20-Params!$F$22)/(Params!$J$33-Params!$F$33))*($B627-Params!$F$33),$C627&lt;Params!$E$17+((Params!$H$13-Params!$E$17)/(Params!$H$33-Params!$E$33))*($B627-Params!$E$33),$C627&lt;Params!$H$13+((Params!$J$20-Params!$H$13)/(Params!$J$33-Params!$H$33))*($B627-Params!$H$33)),$K$2,"")</f>
        <v/>
      </c>
      <c r="L627" s="1" t="str">
        <f>IF(AND($C627&gt;=Params!$H$13+((Params!$J$20-Params!$H$13)/(Params!$J$33-Params!$H$33))*($B627-Params!$H$33),$C627&gt;=Params!$J$20+((Params!$N$18-Params!$J$20)/(Params!$N$33-Params!$J$33))*($B627-Params!$J$33),$C627&lt;Params!$H$13+((Params!$K$9-Params!$H$13)/(Params!$K$33-Params!$H$33))*($B627-Params!$H$33),$C627&lt;Params!$K$9+((Params!$N$18-Params!$K$9)/(Params!$N$33-Params!$K$33))*($B627-Params!$K$33)),$L$2,"")</f>
        <v/>
      </c>
      <c r="M627" s="2" t="str">
        <f>IF(AND($C627&gt;=Params!$K$9+((Params!$N$18-Params!$K$9)/(Params!$N$33-Params!$K$33))*($B627-Params!$K$33),$C627&gt;=Params!$N$18+((Params!$Q$16-Params!$N$18)/(Params!$Q$33-Params!$N657))*($B627-Params!$Q$33),$C627&lt;Params!$K$9+((Params!$L$5-Params!$K$9)/(Params!$L$33-Params!$K$33))*($B627-Params!$K$33),$C627&lt;Params!$L$5+((Params!$Q$4-Params!$L$5)/(Params!$Q$33-Params!$L$33))*($B627-Params!$L$33),$B627&lt;Params!$Q$33),$M$2,"")</f>
        <v/>
      </c>
      <c r="N627" s="3" t="str">
        <f>IF(OR(AND($C627&gt;=Params!$A$26,$B627&gt;=Params!$A$33,$B627&lt;Params!$C$33,$C627&lt;Params!$A$18+((Params!$C$13-Params!$A$18)/(Params!$C$33-Params!$A$33))*($B627-Params!$A$33)),AND($B627&gt;=Params!$C$33,$C627&gt;Params!$C$22+((Params!$E$17-Params!$C$22)/(Params!$E$33-Params!$C$33))*($B627-Params!$C$33),$C627&lt;Params!$C$13+((Params!$E$17-Params!$C$13)/(Params!$E$33-Params!$C$33))*($B627-Params!$C$33))),$N$2,"")</f>
        <v/>
      </c>
      <c r="O627" s="1" t="str">
        <f>IF(AND($C627&gt;=Params!$C$13+((Params!$E$17-Params!$C$13)/(Params!$E$33-Params!$C$33))*($B627-Params!$C$33),$C627&gt;=Params!$E$17+((Params!$H$13-Params!$E$17)/(Params!$H$33-Params!$E$33))*($B627-Params!$E$33),$C627&lt;Params!$C$13+((Params!$D$9-Params!$C$13)/(Params!$D$33-Params!$C$33))*($B627-Params!$C$33),$C627&lt;Params!$D$9+((Params!$H$13-Params!$D$9)/(Params!$H$33-Params!$D$33))*($B627-Params!$D$33)),$O$2,"")</f>
        <v/>
      </c>
      <c r="P627" s="1" t="str">
        <f>IF(AND($C627&gt;=Params!$D$9+((Params!$H$13-Params!$D$9)/(Params!$H$33-Params!$D$33))*($B627-Params!$D$33),$C627&gt;=Params!$H$13+((Params!$K$9-Params!$H$13)/(Params!$K$33-Params!$H$33))*($B627-Params!$H$33),$C627&lt;Params!$D$9+((Params!$G$4-Params!$D$9)/(Params!$G$33-Params!$D$33))*($B627-Params!$D$33),$C627&lt;Params!$G$4+((Params!$K$9-Params!$G$4)/(Params!$K$33-Params!$G$33))*($B627-Params!$G$33)),$P$2,"")</f>
        <v/>
      </c>
      <c r="Q627" s="1" t="str">
        <f>IF(AND($C627&gt;=Params!$G$4+((Params!$K$9-Params!$G$4)/(Params!$K$33-Params!$G$33))*($B627-Params!$G$33),$C627&gt;Params!$K$9+((Params!$L$5-Params!$K$9)/(Params!$L$33-Params!$K$33))*($B627-Params!$K$33),$C627&lt;Params!$G$4+((Params!$L$5-Params!$G$4)/(Params!$L$33-Params!$G$33))*($B627-Params!$G$33)),$Q$2,"")</f>
        <v/>
      </c>
      <c r="R627" s="2" t="str">
        <f>IF(AND(OR($B627&lt;Params!$A$33,AND($B627&gt;=Params!$A$33,$B627&lt;Params!$C$33,$C627&gt;=Params!$A$18+((Params!$C$13-Params!$A$18)/(Params!$C$33-Params!$A$33))*($B627-Params!$A$33)),AND($B627&gt;=Params!$C$33,$B627&lt;Params!$D$33,$C627&gt;=Params!$C$13+((Params!$D$9-Params!$C$13)/(Params!$D$33-Params!$C$33))*($B627-Params!$C$33)),AND($B627&gt;=Params!$D$33,$C627&gt;=Params!$D$9+((Params!$G$4-Params!$D$9)/(Params!$G$33-Params!$D$33))*($B627-Params!$D$33))),$C627&lt;Params!$G$4,$B627&gt;0,$C627&gt;0),$R$2,"")</f>
        <v/>
      </c>
      <c r="S627" s="18" t="str">
        <f t="shared" si="9"/>
        <v>Rhyolite</v>
      </c>
      <c r="T627" s="14" t="str">
        <f>IF(AND($S627&lt;&gt;$J$2,$S627&lt;&gt;$K$2,$S627&lt;&gt;$L$2),"",
IF($S627=$J$2,IF(Data!$C627&gt;=Data!$D627+2,"Hawaiite","Potassic Trachybasalt"),
IF($S627=$K$2,IF(Data!$C627&gt;=Data!$D627+2,"Mugearite","Shoshonite"),
IF($S627=$L$2,(IF(Data!$C627&gt;=Data!$D627+2,"Benmoreite","Latite")),""))))</f>
        <v/>
      </c>
    </row>
    <row r="628" spans="1:20" x14ac:dyDescent="0.2">
      <c r="A628" s="16" t="str">
        <f>Data!$A628</f>
        <v>SAT-NZC4-11†</v>
      </c>
      <c r="B628" s="27">
        <f>Data!$B628</f>
        <v>71.8</v>
      </c>
      <c r="C628" s="28">
        <f>Data!$C628+Data!$D628</f>
        <v>9.77</v>
      </c>
      <c r="D628" s="1" t="str">
        <f>IF(AND(AND($B628&gt;=Params!$A$33,$B628&lt;Params!$C$33),AND($C628&gt;=Params!$A$32,$C628&lt;Params!$A$26)),$D$2,"")</f>
        <v/>
      </c>
      <c r="E628" s="1" t="str">
        <f>IF(AND(AND($B628&gt;=Params!$C$33,$B628&lt;Params!$F$33),AND($C628&gt;=Params!$C$32,$C628&lt;Params!$C$22)),$E$2,"")</f>
        <v/>
      </c>
      <c r="F628" s="4" t="str">
        <f>IF(AND($B628&gt;=Params!$F$33,$B628&lt;Params!$J$33,$C628&lt;Params!$F$22+((Params!$J$20-Params!$F$22)/(Params!$J$33-Params!$F$33))*($B628-Params!$F$33)),$F$2,"")</f>
        <v/>
      </c>
      <c r="G628" s="4" t="str">
        <f>IF(AND($B628&gt;=Params!$J$33,$B628&lt;Params!$N$33,$C628&lt;Params!$J$20+((Params!$N$18-Params!$J$20)/(Params!$N$33-Params!$J$33))*($B628-Params!$J$33)),$G$2,"")</f>
        <v/>
      </c>
      <c r="H628" s="4" t="str">
        <f>IF(AND($B628&gt;=Params!$N$33,$C628&lt;Params!$N$18+((Params!$Q$16-Params!$N$18)/(Params!$Q$33-Params!$N$33))*($B628-Params!$N$33),C$3&lt;Params!$Q$16+((Params!$S$32-Params!$Q$16)/(Params!$S$33-Params!$Q$33))*($B628-Params!$Q$33)),$H$2,"")</f>
        <v/>
      </c>
      <c r="I628" s="12" t="str">
        <f>IF(AND($B628&gt;=Params!$Q$33,$C628&gt;=Params!$Q$16+((Params!$S$32-Params!$Q$16)/(Params!$S$33-Params!$Q$33))*($B628-Params!$Q$33)),$I$2,"")</f>
        <v>Rhyolite</v>
      </c>
      <c r="J628" s="1" t="str">
        <f>IF(AND($C628&gt;=Params!$C$22,$C628&lt;Params!$C$22+((Params!$E$17-Params!$C$22)/(Params!$E$33-Params!$C$33))*($B628-Params!$C$33),$C628&lt;Params!$E$17+((Params!$F$22-Params!$E$17)/(Params!$F$33-Params!$E$33))*($B628-Params!$E$33)),$J$2,"")</f>
        <v/>
      </c>
      <c r="K628" s="1" t="str">
        <f>IF(AND($C628&gt;=Params!$E$17+((Params!$F$22-Params!$E$17)/(Params!$F$33-Params!$E$33))*($B628-Params!$E$33),$C628&gt;=Params!$F$22+((Params!$J$20-Params!$F$22)/(Params!$J$33-Params!$F$33))*($B628-Params!$F$33),$C628&lt;Params!$E$17+((Params!$H$13-Params!$E$17)/(Params!$H$33-Params!$E$33))*($B628-Params!$E$33),$C628&lt;Params!$H$13+((Params!$J$20-Params!$H$13)/(Params!$J$33-Params!$H$33))*($B628-Params!$H$33)),$K$2,"")</f>
        <v/>
      </c>
      <c r="L628" s="1" t="str">
        <f>IF(AND($C628&gt;=Params!$H$13+((Params!$J$20-Params!$H$13)/(Params!$J$33-Params!$H$33))*($B628-Params!$H$33),$C628&gt;=Params!$J$20+((Params!$N$18-Params!$J$20)/(Params!$N$33-Params!$J$33))*($B628-Params!$J$33),$C628&lt;Params!$H$13+((Params!$K$9-Params!$H$13)/(Params!$K$33-Params!$H$33))*($B628-Params!$H$33),$C628&lt;Params!$K$9+((Params!$N$18-Params!$K$9)/(Params!$N$33-Params!$K$33))*($B628-Params!$K$33)),$L$2,"")</f>
        <v/>
      </c>
      <c r="M628" s="2" t="str">
        <f>IF(AND($C628&gt;=Params!$K$9+((Params!$N$18-Params!$K$9)/(Params!$N$33-Params!$K$33))*($B628-Params!$K$33),$C628&gt;=Params!$N$18+((Params!$Q$16-Params!$N$18)/(Params!$Q$33-Params!$N658))*($B628-Params!$Q$33),$C628&lt;Params!$K$9+((Params!$L$5-Params!$K$9)/(Params!$L$33-Params!$K$33))*($B628-Params!$K$33),$C628&lt;Params!$L$5+((Params!$Q$4-Params!$L$5)/(Params!$Q$33-Params!$L$33))*($B628-Params!$L$33),$B628&lt;Params!$Q$33),$M$2,"")</f>
        <v/>
      </c>
      <c r="N628" s="3" t="str">
        <f>IF(OR(AND($C628&gt;=Params!$A$26,$B628&gt;=Params!$A$33,$B628&lt;Params!$C$33,$C628&lt;Params!$A$18+((Params!$C$13-Params!$A$18)/(Params!$C$33-Params!$A$33))*($B628-Params!$A$33)),AND($B628&gt;=Params!$C$33,$C628&gt;Params!$C$22+((Params!$E$17-Params!$C$22)/(Params!$E$33-Params!$C$33))*($B628-Params!$C$33),$C628&lt;Params!$C$13+((Params!$E$17-Params!$C$13)/(Params!$E$33-Params!$C$33))*($B628-Params!$C$33))),$N$2,"")</f>
        <v/>
      </c>
      <c r="O628" s="1" t="str">
        <f>IF(AND($C628&gt;=Params!$C$13+((Params!$E$17-Params!$C$13)/(Params!$E$33-Params!$C$33))*($B628-Params!$C$33),$C628&gt;=Params!$E$17+((Params!$H$13-Params!$E$17)/(Params!$H$33-Params!$E$33))*($B628-Params!$E$33),$C628&lt;Params!$C$13+((Params!$D$9-Params!$C$13)/(Params!$D$33-Params!$C$33))*($B628-Params!$C$33),$C628&lt;Params!$D$9+((Params!$H$13-Params!$D$9)/(Params!$H$33-Params!$D$33))*($B628-Params!$D$33)),$O$2,"")</f>
        <v/>
      </c>
      <c r="P628" s="1" t="str">
        <f>IF(AND($C628&gt;=Params!$D$9+((Params!$H$13-Params!$D$9)/(Params!$H$33-Params!$D$33))*($B628-Params!$D$33),$C628&gt;=Params!$H$13+((Params!$K$9-Params!$H$13)/(Params!$K$33-Params!$H$33))*($B628-Params!$H$33),$C628&lt;Params!$D$9+((Params!$G$4-Params!$D$9)/(Params!$G$33-Params!$D$33))*($B628-Params!$D$33),$C628&lt;Params!$G$4+((Params!$K$9-Params!$G$4)/(Params!$K$33-Params!$G$33))*($B628-Params!$G$33)),$P$2,"")</f>
        <v/>
      </c>
      <c r="Q628" s="1" t="str">
        <f>IF(AND($C628&gt;=Params!$G$4+((Params!$K$9-Params!$G$4)/(Params!$K$33-Params!$G$33))*($B628-Params!$G$33),$C628&gt;Params!$K$9+((Params!$L$5-Params!$K$9)/(Params!$L$33-Params!$K$33))*($B628-Params!$K$33),$C628&lt;Params!$G$4+((Params!$L$5-Params!$G$4)/(Params!$L$33-Params!$G$33))*($B628-Params!$G$33)),$Q$2,"")</f>
        <v/>
      </c>
      <c r="R628" s="2" t="str">
        <f>IF(AND(OR($B628&lt;Params!$A$33,AND($B628&gt;=Params!$A$33,$B628&lt;Params!$C$33,$C628&gt;=Params!$A$18+((Params!$C$13-Params!$A$18)/(Params!$C$33-Params!$A$33))*($B628-Params!$A$33)),AND($B628&gt;=Params!$C$33,$B628&lt;Params!$D$33,$C628&gt;=Params!$C$13+((Params!$D$9-Params!$C$13)/(Params!$D$33-Params!$C$33))*($B628-Params!$C$33)),AND($B628&gt;=Params!$D$33,$C628&gt;=Params!$D$9+((Params!$G$4-Params!$D$9)/(Params!$G$33-Params!$D$33))*($B628-Params!$D$33))),$C628&lt;Params!$G$4,$B628&gt;0,$C628&gt;0),$R$2,"")</f>
        <v/>
      </c>
      <c r="S628" s="18" t="str">
        <f t="shared" si="9"/>
        <v>Rhyolite</v>
      </c>
      <c r="T628" s="14" t="str">
        <f>IF(AND($S628&lt;&gt;$J$2,$S628&lt;&gt;$K$2,$S628&lt;&gt;$L$2),"",
IF($S628=$J$2,IF(Data!$C628&gt;=Data!$D628+2,"Hawaiite","Potassic Trachybasalt"),
IF($S628=$K$2,IF(Data!$C628&gt;=Data!$D628+2,"Mugearite","Shoshonite"),
IF($S628=$L$2,(IF(Data!$C628&gt;=Data!$D628+2,"Benmoreite","Latite")),""))))</f>
        <v/>
      </c>
    </row>
    <row r="629" spans="1:20" x14ac:dyDescent="0.2">
      <c r="A629" s="16" t="str">
        <f>Data!$A629</f>
        <v>SAT-CAM73-6†</v>
      </c>
      <c r="B629" s="27">
        <f>Data!$B629</f>
        <v>75</v>
      </c>
      <c r="C629" s="28">
        <f>Data!$C629+Data!$D629</f>
        <v>8.6900000000000013</v>
      </c>
      <c r="D629" s="1" t="str">
        <f>IF(AND(AND($B629&gt;=Params!$A$33,$B629&lt;Params!$C$33),AND($C629&gt;=Params!$A$32,$C629&lt;Params!$A$26)),$D$2,"")</f>
        <v/>
      </c>
      <c r="E629" s="1" t="str">
        <f>IF(AND(AND($B629&gt;=Params!$C$33,$B629&lt;Params!$F$33),AND($C629&gt;=Params!$C$32,$C629&lt;Params!$C$22)),$E$2,"")</f>
        <v/>
      </c>
      <c r="F629" s="4" t="str">
        <f>IF(AND($B629&gt;=Params!$F$33,$B629&lt;Params!$J$33,$C629&lt;Params!$F$22+((Params!$J$20-Params!$F$22)/(Params!$J$33-Params!$F$33))*($B629-Params!$F$33)),$F$2,"")</f>
        <v/>
      </c>
      <c r="G629" s="4" t="str">
        <f>IF(AND($B629&gt;=Params!$J$33,$B629&lt;Params!$N$33,$C629&lt;Params!$J$20+((Params!$N$18-Params!$J$20)/(Params!$N$33-Params!$J$33))*($B629-Params!$J$33)),$G$2,"")</f>
        <v/>
      </c>
      <c r="H629" s="4" t="str">
        <f>IF(AND($B629&gt;=Params!$N$33,$C629&lt;Params!$N$18+((Params!$Q$16-Params!$N$18)/(Params!$Q$33-Params!$N$33))*($B629-Params!$N$33),C$3&lt;Params!$Q$16+((Params!$S$32-Params!$Q$16)/(Params!$S$33-Params!$Q$33))*($B629-Params!$Q$33)),$H$2,"")</f>
        <v/>
      </c>
      <c r="I629" s="12" t="str">
        <f>IF(AND($B629&gt;=Params!$Q$33,$C629&gt;=Params!$Q$16+((Params!$S$32-Params!$Q$16)/(Params!$S$33-Params!$Q$33))*($B629-Params!$Q$33)),$I$2,"")</f>
        <v>Rhyolite</v>
      </c>
      <c r="J629" s="1" t="str">
        <f>IF(AND($C629&gt;=Params!$C$22,$C629&lt;Params!$C$22+((Params!$E$17-Params!$C$22)/(Params!$E$33-Params!$C$33))*($B629-Params!$C$33),$C629&lt;Params!$E$17+((Params!$F$22-Params!$E$17)/(Params!$F$33-Params!$E$33))*($B629-Params!$E$33)),$J$2,"")</f>
        <v/>
      </c>
      <c r="K629" s="1" t="str">
        <f>IF(AND($C629&gt;=Params!$E$17+((Params!$F$22-Params!$E$17)/(Params!$F$33-Params!$E$33))*($B629-Params!$E$33),$C629&gt;=Params!$F$22+((Params!$J$20-Params!$F$22)/(Params!$J$33-Params!$F$33))*($B629-Params!$F$33),$C629&lt;Params!$E$17+((Params!$H$13-Params!$E$17)/(Params!$H$33-Params!$E$33))*($B629-Params!$E$33),$C629&lt;Params!$H$13+((Params!$J$20-Params!$H$13)/(Params!$J$33-Params!$H$33))*($B629-Params!$H$33)),$K$2,"")</f>
        <v/>
      </c>
      <c r="L629" s="1" t="str">
        <f>IF(AND($C629&gt;=Params!$H$13+((Params!$J$20-Params!$H$13)/(Params!$J$33-Params!$H$33))*($B629-Params!$H$33),$C629&gt;=Params!$J$20+((Params!$N$18-Params!$J$20)/(Params!$N$33-Params!$J$33))*($B629-Params!$J$33),$C629&lt;Params!$H$13+((Params!$K$9-Params!$H$13)/(Params!$K$33-Params!$H$33))*($B629-Params!$H$33),$C629&lt;Params!$K$9+((Params!$N$18-Params!$K$9)/(Params!$N$33-Params!$K$33))*($B629-Params!$K$33)),$L$2,"")</f>
        <v/>
      </c>
      <c r="M629" s="2" t="str">
        <f>IF(AND($C629&gt;=Params!$K$9+((Params!$N$18-Params!$K$9)/(Params!$N$33-Params!$K$33))*($B629-Params!$K$33),$C629&gt;=Params!$N$18+((Params!$Q$16-Params!$N$18)/(Params!$Q$33-Params!$N659))*($B629-Params!$Q$33),$C629&lt;Params!$K$9+((Params!$L$5-Params!$K$9)/(Params!$L$33-Params!$K$33))*($B629-Params!$K$33),$C629&lt;Params!$L$5+((Params!$Q$4-Params!$L$5)/(Params!$Q$33-Params!$L$33))*($B629-Params!$L$33),$B629&lt;Params!$Q$33),$M$2,"")</f>
        <v/>
      </c>
      <c r="N629" s="3" t="str">
        <f>IF(OR(AND($C629&gt;=Params!$A$26,$B629&gt;=Params!$A$33,$B629&lt;Params!$C$33,$C629&lt;Params!$A$18+((Params!$C$13-Params!$A$18)/(Params!$C$33-Params!$A$33))*($B629-Params!$A$33)),AND($B629&gt;=Params!$C$33,$C629&gt;Params!$C$22+((Params!$E$17-Params!$C$22)/(Params!$E$33-Params!$C$33))*($B629-Params!$C$33),$C629&lt;Params!$C$13+((Params!$E$17-Params!$C$13)/(Params!$E$33-Params!$C$33))*($B629-Params!$C$33))),$N$2,"")</f>
        <v/>
      </c>
      <c r="O629" s="1" t="str">
        <f>IF(AND($C629&gt;=Params!$C$13+((Params!$E$17-Params!$C$13)/(Params!$E$33-Params!$C$33))*($B629-Params!$C$33),$C629&gt;=Params!$E$17+((Params!$H$13-Params!$E$17)/(Params!$H$33-Params!$E$33))*($B629-Params!$E$33),$C629&lt;Params!$C$13+((Params!$D$9-Params!$C$13)/(Params!$D$33-Params!$C$33))*($B629-Params!$C$33),$C629&lt;Params!$D$9+((Params!$H$13-Params!$D$9)/(Params!$H$33-Params!$D$33))*($B629-Params!$D$33)),$O$2,"")</f>
        <v/>
      </c>
      <c r="P629" s="1" t="str">
        <f>IF(AND($C629&gt;=Params!$D$9+((Params!$H$13-Params!$D$9)/(Params!$H$33-Params!$D$33))*($B629-Params!$D$33),$C629&gt;=Params!$H$13+((Params!$K$9-Params!$H$13)/(Params!$K$33-Params!$H$33))*($B629-Params!$H$33),$C629&lt;Params!$D$9+((Params!$G$4-Params!$D$9)/(Params!$G$33-Params!$D$33))*($B629-Params!$D$33),$C629&lt;Params!$G$4+((Params!$K$9-Params!$G$4)/(Params!$K$33-Params!$G$33))*($B629-Params!$G$33)),$P$2,"")</f>
        <v/>
      </c>
      <c r="Q629" s="1" t="str">
        <f>IF(AND($C629&gt;=Params!$G$4+((Params!$K$9-Params!$G$4)/(Params!$K$33-Params!$G$33))*($B629-Params!$G$33),$C629&gt;Params!$K$9+((Params!$L$5-Params!$K$9)/(Params!$L$33-Params!$K$33))*($B629-Params!$K$33),$C629&lt;Params!$G$4+((Params!$L$5-Params!$G$4)/(Params!$L$33-Params!$G$33))*($B629-Params!$G$33)),$Q$2,"")</f>
        <v/>
      </c>
      <c r="R629" s="2" t="str">
        <f>IF(AND(OR($B629&lt;Params!$A$33,AND($B629&gt;=Params!$A$33,$B629&lt;Params!$C$33,$C629&gt;=Params!$A$18+((Params!$C$13-Params!$A$18)/(Params!$C$33-Params!$A$33))*($B629-Params!$A$33)),AND($B629&gt;=Params!$C$33,$B629&lt;Params!$D$33,$C629&gt;=Params!$C$13+((Params!$D$9-Params!$C$13)/(Params!$D$33-Params!$C$33))*($B629-Params!$C$33)),AND($B629&gt;=Params!$D$33,$C629&gt;=Params!$D$9+((Params!$G$4-Params!$D$9)/(Params!$G$33-Params!$D$33))*($B629-Params!$D$33))),$C629&lt;Params!$G$4,$B629&gt;0,$C629&gt;0),$R$2,"")</f>
        <v/>
      </c>
      <c r="S629" s="18" t="str">
        <f t="shared" si="9"/>
        <v>Rhyolite</v>
      </c>
      <c r="T629" s="14" t="str">
        <f>IF(AND($S629&lt;&gt;$J$2,$S629&lt;&gt;$K$2,$S629&lt;&gt;$L$2),"",
IF($S629=$J$2,IF(Data!$C629&gt;=Data!$D629+2,"Hawaiite","Potassic Trachybasalt"),
IF($S629=$K$2,IF(Data!$C629&gt;=Data!$D629+2,"Mugearite","Shoshonite"),
IF($S629=$L$2,(IF(Data!$C629&gt;=Data!$D629+2,"Benmoreite","Latite")),""))))</f>
        <v/>
      </c>
    </row>
    <row r="630" spans="1:20" x14ac:dyDescent="0.2">
      <c r="A630" s="16" t="str">
        <f>Data!$A630</f>
        <v>SAT-CAM73-7†</v>
      </c>
      <c r="B630" s="27">
        <f>Data!$B630</f>
        <v>75</v>
      </c>
      <c r="C630" s="28">
        <f>Data!$C630+Data!$D630</f>
        <v>8.6900000000000013</v>
      </c>
      <c r="D630" s="1" t="str">
        <f>IF(AND(AND($B630&gt;=Params!$A$33,$B630&lt;Params!$C$33),AND($C630&gt;=Params!$A$32,$C630&lt;Params!$A$26)),$D$2,"")</f>
        <v/>
      </c>
      <c r="E630" s="1" t="str">
        <f>IF(AND(AND($B630&gt;=Params!$C$33,$B630&lt;Params!$F$33),AND($C630&gt;=Params!$C$32,$C630&lt;Params!$C$22)),$E$2,"")</f>
        <v/>
      </c>
      <c r="F630" s="4" t="str">
        <f>IF(AND($B630&gt;=Params!$F$33,$B630&lt;Params!$J$33,$C630&lt;Params!$F$22+((Params!$J$20-Params!$F$22)/(Params!$J$33-Params!$F$33))*($B630-Params!$F$33)),$F$2,"")</f>
        <v/>
      </c>
      <c r="G630" s="4" t="str">
        <f>IF(AND($B630&gt;=Params!$J$33,$B630&lt;Params!$N$33,$C630&lt;Params!$J$20+((Params!$N$18-Params!$J$20)/(Params!$N$33-Params!$J$33))*($B630-Params!$J$33)),$G$2,"")</f>
        <v/>
      </c>
      <c r="H630" s="4" t="str">
        <f>IF(AND($B630&gt;=Params!$N$33,$C630&lt;Params!$N$18+((Params!$Q$16-Params!$N$18)/(Params!$Q$33-Params!$N$33))*($B630-Params!$N$33),C$3&lt;Params!$Q$16+((Params!$S$32-Params!$Q$16)/(Params!$S$33-Params!$Q$33))*($B630-Params!$Q$33)),$H$2,"")</f>
        <v/>
      </c>
      <c r="I630" s="12" t="str">
        <f>IF(AND($B630&gt;=Params!$Q$33,$C630&gt;=Params!$Q$16+((Params!$S$32-Params!$Q$16)/(Params!$S$33-Params!$Q$33))*($B630-Params!$Q$33)),$I$2,"")</f>
        <v>Rhyolite</v>
      </c>
      <c r="J630" s="1" t="str">
        <f>IF(AND($C630&gt;=Params!$C$22,$C630&lt;Params!$C$22+((Params!$E$17-Params!$C$22)/(Params!$E$33-Params!$C$33))*($B630-Params!$C$33),$C630&lt;Params!$E$17+((Params!$F$22-Params!$E$17)/(Params!$F$33-Params!$E$33))*($B630-Params!$E$33)),$J$2,"")</f>
        <v/>
      </c>
      <c r="K630" s="1" t="str">
        <f>IF(AND($C630&gt;=Params!$E$17+((Params!$F$22-Params!$E$17)/(Params!$F$33-Params!$E$33))*($B630-Params!$E$33),$C630&gt;=Params!$F$22+((Params!$J$20-Params!$F$22)/(Params!$J$33-Params!$F$33))*($B630-Params!$F$33),$C630&lt;Params!$E$17+((Params!$H$13-Params!$E$17)/(Params!$H$33-Params!$E$33))*($B630-Params!$E$33),$C630&lt;Params!$H$13+((Params!$J$20-Params!$H$13)/(Params!$J$33-Params!$H$33))*($B630-Params!$H$33)),$K$2,"")</f>
        <v/>
      </c>
      <c r="L630" s="1" t="str">
        <f>IF(AND($C630&gt;=Params!$H$13+((Params!$J$20-Params!$H$13)/(Params!$J$33-Params!$H$33))*($B630-Params!$H$33),$C630&gt;=Params!$J$20+((Params!$N$18-Params!$J$20)/(Params!$N$33-Params!$J$33))*($B630-Params!$J$33),$C630&lt;Params!$H$13+((Params!$K$9-Params!$H$13)/(Params!$K$33-Params!$H$33))*($B630-Params!$H$33),$C630&lt;Params!$K$9+((Params!$N$18-Params!$K$9)/(Params!$N$33-Params!$K$33))*($B630-Params!$K$33)),$L$2,"")</f>
        <v/>
      </c>
      <c r="M630" s="2" t="str">
        <f>IF(AND($C630&gt;=Params!$K$9+((Params!$N$18-Params!$K$9)/(Params!$N$33-Params!$K$33))*($B630-Params!$K$33),$C630&gt;=Params!$N$18+((Params!$Q$16-Params!$N$18)/(Params!$Q$33-Params!$N660))*($B630-Params!$Q$33),$C630&lt;Params!$K$9+((Params!$L$5-Params!$K$9)/(Params!$L$33-Params!$K$33))*($B630-Params!$K$33),$C630&lt;Params!$L$5+((Params!$Q$4-Params!$L$5)/(Params!$Q$33-Params!$L$33))*($B630-Params!$L$33),$B630&lt;Params!$Q$33),$M$2,"")</f>
        <v/>
      </c>
      <c r="N630" s="3" t="str">
        <f>IF(OR(AND($C630&gt;=Params!$A$26,$B630&gt;=Params!$A$33,$B630&lt;Params!$C$33,$C630&lt;Params!$A$18+((Params!$C$13-Params!$A$18)/(Params!$C$33-Params!$A$33))*($B630-Params!$A$33)),AND($B630&gt;=Params!$C$33,$C630&gt;Params!$C$22+((Params!$E$17-Params!$C$22)/(Params!$E$33-Params!$C$33))*($B630-Params!$C$33),$C630&lt;Params!$C$13+((Params!$E$17-Params!$C$13)/(Params!$E$33-Params!$C$33))*($B630-Params!$C$33))),$N$2,"")</f>
        <v/>
      </c>
      <c r="O630" s="1" t="str">
        <f>IF(AND($C630&gt;=Params!$C$13+((Params!$E$17-Params!$C$13)/(Params!$E$33-Params!$C$33))*($B630-Params!$C$33),$C630&gt;=Params!$E$17+((Params!$H$13-Params!$E$17)/(Params!$H$33-Params!$E$33))*($B630-Params!$E$33),$C630&lt;Params!$C$13+((Params!$D$9-Params!$C$13)/(Params!$D$33-Params!$C$33))*($B630-Params!$C$33),$C630&lt;Params!$D$9+((Params!$H$13-Params!$D$9)/(Params!$H$33-Params!$D$33))*($B630-Params!$D$33)),$O$2,"")</f>
        <v/>
      </c>
      <c r="P630" s="1" t="str">
        <f>IF(AND($C630&gt;=Params!$D$9+((Params!$H$13-Params!$D$9)/(Params!$H$33-Params!$D$33))*($B630-Params!$D$33),$C630&gt;=Params!$H$13+((Params!$K$9-Params!$H$13)/(Params!$K$33-Params!$H$33))*($B630-Params!$H$33),$C630&lt;Params!$D$9+((Params!$G$4-Params!$D$9)/(Params!$G$33-Params!$D$33))*($B630-Params!$D$33),$C630&lt;Params!$G$4+((Params!$K$9-Params!$G$4)/(Params!$K$33-Params!$G$33))*($B630-Params!$G$33)),$P$2,"")</f>
        <v/>
      </c>
      <c r="Q630" s="1" t="str">
        <f>IF(AND($C630&gt;=Params!$G$4+((Params!$K$9-Params!$G$4)/(Params!$K$33-Params!$G$33))*($B630-Params!$G$33),$C630&gt;Params!$K$9+((Params!$L$5-Params!$K$9)/(Params!$L$33-Params!$K$33))*($B630-Params!$K$33),$C630&lt;Params!$G$4+((Params!$L$5-Params!$G$4)/(Params!$L$33-Params!$G$33))*($B630-Params!$G$33)),$Q$2,"")</f>
        <v/>
      </c>
      <c r="R630" s="2" t="str">
        <f>IF(AND(OR($B630&lt;Params!$A$33,AND($B630&gt;=Params!$A$33,$B630&lt;Params!$C$33,$C630&gt;=Params!$A$18+((Params!$C$13-Params!$A$18)/(Params!$C$33-Params!$A$33))*($B630-Params!$A$33)),AND($B630&gt;=Params!$C$33,$B630&lt;Params!$D$33,$C630&gt;=Params!$C$13+((Params!$D$9-Params!$C$13)/(Params!$D$33-Params!$C$33))*($B630-Params!$C$33)),AND($B630&gt;=Params!$D$33,$C630&gt;=Params!$D$9+((Params!$G$4-Params!$D$9)/(Params!$G$33-Params!$D$33))*($B630-Params!$D$33))),$C630&lt;Params!$G$4,$B630&gt;0,$C630&gt;0),$R$2,"")</f>
        <v/>
      </c>
      <c r="S630" s="18" t="str">
        <f t="shared" si="9"/>
        <v>Rhyolite</v>
      </c>
      <c r="T630" s="14" t="str">
        <f>IF(AND($S630&lt;&gt;$J$2,$S630&lt;&gt;$K$2,$S630&lt;&gt;$L$2),"",
IF($S630=$J$2,IF(Data!$C630&gt;=Data!$D630+2,"Hawaiite","Potassic Trachybasalt"),
IF($S630=$K$2,IF(Data!$C630&gt;=Data!$D630+2,"Mugearite","Shoshonite"),
IF($S630=$L$2,(IF(Data!$C630&gt;=Data!$D630+2,"Benmoreite","Latite")),""))))</f>
        <v/>
      </c>
    </row>
    <row r="631" spans="1:20" x14ac:dyDescent="0.2">
      <c r="A631" s="16" t="str">
        <f>Data!$A631</f>
        <v>Shaw, 1kb\</v>
      </c>
      <c r="B631" s="27">
        <f>Data!$B631</f>
        <v>76.599999999999994</v>
      </c>
      <c r="C631" s="28">
        <f>Data!$C631+Data!$D631</f>
        <v>8.6999999999999993</v>
      </c>
      <c r="D631" s="1" t="str">
        <f>IF(AND(AND($B631&gt;=Params!$A$33,$B631&lt;Params!$C$33),AND($C631&gt;=Params!$A$32,$C631&lt;Params!$A$26)),$D$2,"")</f>
        <v/>
      </c>
      <c r="E631" s="1" t="str">
        <f>IF(AND(AND($B631&gt;=Params!$C$33,$B631&lt;Params!$F$33),AND($C631&gt;=Params!$C$32,$C631&lt;Params!$C$22)),$E$2,"")</f>
        <v/>
      </c>
      <c r="F631" s="4" t="str">
        <f>IF(AND($B631&gt;=Params!$F$33,$B631&lt;Params!$J$33,$C631&lt;Params!$F$22+((Params!$J$20-Params!$F$22)/(Params!$J$33-Params!$F$33))*($B631-Params!$F$33)),$F$2,"")</f>
        <v/>
      </c>
      <c r="G631" s="4" t="str">
        <f>IF(AND($B631&gt;=Params!$J$33,$B631&lt;Params!$N$33,$C631&lt;Params!$J$20+((Params!$N$18-Params!$J$20)/(Params!$N$33-Params!$J$33))*($B631-Params!$J$33)),$G$2,"")</f>
        <v/>
      </c>
      <c r="H631" s="4" t="str">
        <f>IF(AND($B631&gt;=Params!$N$33,$C631&lt;Params!$N$18+((Params!$Q$16-Params!$N$18)/(Params!$Q$33-Params!$N$33))*($B631-Params!$N$33),C$3&lt;Params!$Q$16+((Params!$S$32-Params!$Q$16)/(Params!$S$33-Params!$Q$33))*($B631-Params!$Q$33)),$H$2,"")</f>
        <v/>
      </c>
      <c r="I631" s="12" t="str">
        <f>IF(AND($B631&gt;=Params!$Q$33,$C631&gt;=Params!$Q$16+((Params!$S$32-Params!$Q$16)/(Params!$S$33-Params!$Q$33))*($B631-Params!$Q$33)),$I$2,"")</f>
        <v>Rhyolite</v>
      </c>
      <c r="J631" s="1" t="str">
        <f>IF(AND($C631&gt;=Params!$C$22,$C631&lt;Params!$C$22+((Params!$E$17-Params!$C$22)/(Params!$E$33-Params!$C$33))*($B631-Params!$C$33),$C631&lt;Params!$E$17+((Params!$F$22-Params!$E$17)/(Params!$F$33-Params!$E$33))*($B631-Params!$E$33)),$J$2,"")</f>
        <v/>
      </c>
      <c r="K631" s="1" t="str">
        <f>IF(AND($C631&gt;=Params!$E$17+((Params!$F$22-Params!$E$17)/(Params!$F$33-Params!$E$33))*($B631-Params!$E$33),$C631&gt;=Params!$F$22+((Params!$J$20-Params!$F$22)/(Params!$J$33-Params!$F$33))*($B631-Params!$F$33),$C631&lt;Params!$E$17+((Params!$H$13-Params!$E$17)/(Params!$H$33-Params!$E$33))*($B631-Params!$E$33),$C631&lt;Params!$H$13+((Params!$J$20-Params!$H$13)/(Params!$J$33-Params!$H$33))*($B631-Params!$H$33)),$K$2,"")</f>
        <v/>
      </c>
      <c r="L631" s="1" t="str">
        <f>IF(AND($C631&gt;=Params!$H$13+((Params!$J$20-Params!$H$13)/(Params!$J$33-Params!$H$33))*($B631-Params!$H$33),$C631&gt;=Params!$J$20+((Params!$N$18-Params!$J$20)/(Params!$N$33-Params!$J$33))*($B631-Params!$J$33),$C631&lt;Params!$H$13+((Params!$K$9-Params!$H$13)/(Params!$K$33-Params!$H$33))*($B631-Params!$H$33),$C631&lt;Params!$K$9+((Params!$N$18-Params!$K$9)/(Params!$N$33-Params!$K$33))*($B631-Params!$K$33)),$L$2,"")</f>
        <v/>
      </c>
      <c r="M631" s="2" t="str">
        <f>IF(AND($C631&gt;=Params!$K$9+((Params!$N$18-Params!$K$9)/(Params!$N$33-Params!$K$33))*($B631-Params!$K$33),$C631&gt;=Params!$N$18+((Params!$Q$16-Params!$N$18)/(Params!$Q$33-Params!$N661))*($B631-Params!$Q$33),$C631&lt;Params!$K$9+((Params!$L$5-Params!$K$9)/(Params!$L$33-Params!$K$33))*($B631-Params!$K$33),$C631&lt;Params!$L$5+((Params!$Q$4-Params!$L$5)/(Params!$Q$33-Params!$L$33))*($B631-Params!$L$33),$B631&lt;Params!$Q$33),$M$2,"")</f>
        <v/>
      </c>
      <c r="N631" s="3" t="str">
        <f>IF(OR(AND($C631&gt;=Params!$A$26,$B631&gt;=Params!$A$33,$B631&lt;Params!$C$33,$C631&lt;Params!$A$18+((Params!$C$13-Params!$A$18)/(Params!$C$33-Params!$A$33))*($B631-Params!$A$33)),AND($B631&gt;=Params!$C$33,$C631&gt;Params!$C$22+((Params!$E$17-Params!$C$22)/(Params!$E$33-Params!$C$33))*($B631-Params!$C$33),$C631&lt;Params!$C$13+((Params!$E$17-Params!$C$13)/(Params!$E$33-Params!$C$33))*($B631-Params!$C$33))),$N$2,"")</f>
        <v/>
      </c>
      <c r="O631" s="1" t="str">
        <f>IF(AND($C631&gt;=Params!$C$13+((Params!$E$17-Params!$C$13)/(Params!$E$33-Params!$C$33))*($B631-Params!$C$33),$C631&gt;=Params!$E$17+((Params!$H$13-Params!$E$17)/(Params!$H$33-Params!$E$33))*($B631-Params!$E$33),$C631&lt;Params!$C$13+((Params!$D$9-Params!$C$13)/(Params!$D$33-Params!$C$33))*($B631-Params!$C$33),$C631&lt;Params!$D$9+((Params!$H$13-Params!$D$9)/(Params!$H$33-Params!$D$33))*($B631-Params!$D$33)),$O$2,"")</f>
        <v/>
      </c>
      <c r="P631" s="1" t="str">
        <f>IF(AND($C631&gt;=Params!$D$9+((Params!$H$13-Params!$D$9)/(Params!$H$33-Params!$D$33))*($B631-Params!$D$33),$C631&gt;=Params!$H$13+((Params!$K$9-Params!$H$13)/(Params!$K$33-Params!$H$33))*($B631-Params!$H$33),$C631&lt;Params!$D$9+((Params!$G$4-Params!$D$9)/(Params!$G$33-Params!$D$33))*($B631-Params!$D$33),$C631&lt;Params!$G$4+((Params!$K$9-Params!$G$4)/(Params!$K$33-Params!$G$33))*($B631-Params!$G$33)),$P$2,"")</f>
        <v/>
      </c>
      <c r="Q631" s="1" t="str">
        <f>IF(AND($C631&gt;=Params!$G$4+((Params!$K$9-Params!$G$4)/(Params!$K$33-Params!$G$33))*($B631-Params!$G$33),$C631&gt;Params!$K$9+((Params!$L$5-Params!$K$9)/(Params!$L$33-Params!$K$33))*($B631-Params!$K$33),$C631&lt;Params!$G$4+((Params!$L$5-Params!$G$4)/(Params!$L$33-Params!$G$33))*($B631-Params!$G$33)),$Q$2,"")</f>
        <v/>
      </c>
      <c r="R631" s="2" t="str">
        <f>IF(AND(OR($B631&lt;Params!$A$33,AND($B631&gt;=Params!$A$33,$B631&lt;Params!$C$33,$C631&gt;=Params!$A$18+((Params!$C$13-Params!$A$18)/(Params!$C$33-Params!$A$33))*($B631-Params!$A$33)),AND($B631&gt;=Params!$C$33,$B631&lt;Params!$D$33,$C631&gt;=Params!$C$13+((Params!$D$9-Params!$C$13)/(Params!$D$33-Params!$C$33))*($B631-Params!$C$33)),AND($B631&gt;=Params!$D$33,$C631&gt;=Params!$D$9+((Params!$G$4-Params!$D$9)/(Params!$G$33-Params!$D$33))*($B631-Params!$D$33))),$C631&lt;Params!$G$4,$B631&gt;0,$C631&gt;0),$R$2,"")</f>
        <v/>
      </c>
      <c r="S631" s="18" t="str">
        <f t="shared" si="9"/>
        <v>Rhyolite</v>
      </c>
      <c r="T631" s="14" t="str">
        <f>IF(AND($S631&lt;&gt;$J$2,$S631&lt;&gt;$K$2,$S631&lt;&gt;$L$2),"",
IF($S631=$J$2,IF(Data!$C631&gt;=Data!$D631+2,"Hawaiite","Potassic Trachybasalt"),
IF($S631=$K$2,IF(Data!$C631&gt;=Data!$D631+2,"Mugearite","Shoshonite"),
IF($S631=$L$2,(IF(Data!$C631&gt;=Data!$D631+2,"Benmoreite","Latite")),""))))</f>
        <v/>
      </c>
    </row>
    <row r="632" spans="1:20" x14ac:dyDescent="0.2">
      <c r="A632" s="16" t="str">
        <f>Data!$A632</f>
        <v>Shaw, 2kb\</v>
      </c>
      <c r="B632" s="27">
        <f>Data!$B632</f>
        <v>76.599999999999994</v>
      </c>
      <c r="C632" s="28">
        <f>Data!$C632+Data!$D632</f>
        <v>8.6999999999999993</v>
      </c>
      <c r="D632" s="1" t="str">
        <f>IF(AND(AND($B632&gt;=Params!$A$33,$B632&lt;Params!$C$33),AND($C632&gt;=Params!$A$32,$C632&lt;Params!$A$26)),$D$2,"")</f>
        <v/>
      </c>
      <c r="E632" s="1" t="str">
        <f>IF(AND(AND($B632&gt;=Params!$C$33,$B632&lt;Params!$F$33),AND($C632&gt;=Params!$C$32,$C632&lt;Params!$C$22)),$E$2,"")</f>
        <v/>
      </c>
      <c r="F632" s="4" t="str">
        <f>IF(AND($B632&gt;=Params!$F$33,$B632&lt;Params!$J$33,$C632&lt;Params!$F$22+((Params!$J$20-Params!$F$22)/(Params!$J$33-Params!$F$33))*($B632-Params!$F$33)),$F$2,"")</f>
        <v/>
      </c>
      <c r="G632" s="4" t="str">
        <f>IF(AND($B632&gt;=Params!$J$33,$B632&lt;Params!$N$33,$C632&lt;Params!$J$20+((Params!$N$18-Params!$J$20)/(Params!$N$33-Params!$J$33))*($B632-Params!$J$33)),$G$2,"")</f>
        <v/>
      </c>
      <c r="H632" s="4" t="str">
        <f>IF(AND($B632&gt;=Params!$N$33,$C632&lt;Params!$N$18+((Params!$Q$16-Params!$N$18)/(Params!$Q$33-Params!$N$33))*($B632-Params!$N$33),C$3&lt;Params!$Q$16+((Params!$S$32-Params!$Q$16)/(Params!$S$33-Params!$Q$33))*($B632-Params!$Q$33)),$H$2,"")</f>
        <v/>
      </c>
      <c r="I632" s="12" t="str">
        <f>IF(AND($B632&gt;=Params!$Q$33,$C632&gt;=Params!$Q$16+((Params!$S$32-Params!$Q$16)/(Params!$S$33-Params!$Q$33))*($B632-Params!$Q$33)),$I$2,"")</f>
        <v>Rhyolite</v>
      </c>
      <c r="J632" s="1" t="str">
        <f>IF(AND($C632&gt;=Params!$C$22,$C632&lt;Params!$C$22+((Params!$E$17-Params!$C$22)/(Params!$E$33-Params!$C$33))*($B632-Params!$C$33),$C632&lt;Params!$E$17+((Params!$F$22-Params!$E$17)/(Params!$F$33-Params!$E$33))*($B632-Params!$E$33)),$J$2,"")</f>
        <v/>
      </c>
      <c r="K632" s="1" t="str">
        <f>IF(AND($C632&gt;=Params!$E$17+((Params!$F$22-Params!$E$17)/(Params!$F$33-Params!$E$33))*($B632-Params!$E$33),$C632&gt;=Params!$F$22+((Params!$J$20-Params!$F$22)/(Params!$J$33-Params!$F$33))*($B632-Params!$F$33),$C632&lt;Params!$E$17+((Params!$H$13-Params!$E$17)/(Params!$H$33-Params!$E$33))*($B632-Params!$E$33),$C632&lt;Params!$H$13+((Params!$J$20-Params!$H$13)/(Params!$J$33-Params!$H$33))*($B632-Params!$H$33)),$K$2,"")</f>
        <v/>
      </c>
      <c r="L632" s="1" t="str">
        <f>IF(AND($C632&gt;=Params!$H$13+((Params!$J$20-Params!$H$13)/(Params!$J$33-Params!$H$33))*($B632-Params!$H$33),$C632&gt;=Params!$J$20+((Params!$N$18-Params!$J$20)/(Params!$N$33-Params!$J$33))*($B632-Params!$J$33),$C632&lt;Params!$H$13+((Params!$K$9-Params!$H$13)/(Params!$K$33-Params!$H$33))*($B632-Params!$H$33),$C632&lt;Params!$K$9+((Params!$N$18-Params!$K$9)/(Params!$N$33-Params!$K$33))*($B632-Params!$K$33)),$L$2,"")</f>
        <v/>
      </c>
      <c r="M632" s="2" t="str">
        <f>IF(AND($C632&gt;=Params!$K$9+((Params!$N$18-Params!$K$9)/(Params!$N$33-Params!$K$33))*($B632-Params!$K$33),$C632&gt;=Params!$N$18+((Params!$Q$16-Params!$N$18)/(Params!$Q$33-Params!$N662))*($B632-Params!$Q$33),$C632&lt;Params!$K$9+((Params!$L$5-Params!$K$9)/(Params!$L$33-Params!$K$33))*($B632-Params!$K$33),$C632&lt;Params!$L$5+((Params!$Q$4-Params!$L$5)/(Params!$Q$33-Params!$L$33))*($B632-Params!$L$33),$B632&lt;Params!$Q$33),$M$2,"")</f>
        <v/>
      </c>
      <c r="N632" s="3" t="str">
        <f>IF(OR(AND($C632&gt;=Params!$A$26,$B632&gt;=Params!$A$33,$B632&lt;Params!$C$33,$C632&lt;Params!$A$18+((Params!$C$13-Params!$A$18)/(Params!$C$33-Params!$A$33))*($B632-Params!$A$33)),AND($B632&gt;=Params!$C$33,$C632&gt;Params!$C$22+((Params!$E$17-Params!$C$22)/(Params!$E$33-Params!$C$33))*($B632-Params!$C$33),$C632&lt;Params!$C$13+((Params!$E$17-Params!$C$13)/(Params!$E$33-Params!$C$33))*($B632-Params!$C$33))),$N$2,"")</f>
        <v/>
      </c>
      <c r="O632" s="1" t="str">
        <f>IF(AND($C632&gt;=Params!$C$13+((Params!$E$17-Params!$C$13)/(Params!$E$33-Params!$C$33))*($B632-Params!$C$33),$C632&gt;=Params!$E$17+((Params!$H$13-Params!$E$17)/(Params!$H$33-Params!$E$33))*($B632-Params!$E$33),$C632&lt;Params!$C$13+((Params!$D$9-Params!$C$13)/(Params!$D$33-Params!$C$33))*($B632-Params!$C$33),$C632&lt;Params!$D$9+((Params!$H$13-Params!$D$9)/(Params!$H$33-Params!$D$33))*($B632-Params!$D$33)),$O$2,"")</f>
        <v/>
      </c>
      <c r="P632" s="1" t="str">
        <f>IF(AND($C632&gt;=Params!$D$9+((Params!$H$13-Params!$D$9)/(Params!$H$33-Params!$D$33))*($B632-Params!$D$33),$C632&gt;=Params!$H$13+((Params!$K$9-Params!$H$13)/(Params!$K$33-Params!$H$33))*($B632-Params!$H$33),$C632&lt;Params!$D$9+((Params!$G$4-Params!$D$9)/(Params!$G$33-Params!$D$33))*($B632-Params!$D$33),$C632&lt;Params!$G$4+((Params!$K$9-Params!$G$4)/(Params!$K$33-Params!$G$33))*($B632-Params!$G$33)),$P$2,"")</f>
        <v/>
      </c>
      <c r="Q632" s="1" t="str">
        <f>IF(AND($C632&gt;=Params!$G$4+((Params!$K$9-Params!$G$4)/(Params!$K$33-Params!$G$33))*($B632-Params!$G$33),$C632&gt;Params!$K$9+((Params!$L$5-Params!$K$9)/(Params!$L$33-Params!$K$33))*($B632-Params!$K$33),$C632&lt;Params!$G$4+((Params!$L$5-Params!$G$4)/(Params!$L$33-Params!$G$33))*($B632-Params!$G$33)),$Q$2,"")</f>
        <v/>
      </c>
      <c r="R632" s="2" t="str">
        <f>IF(AND(OR($B632&lt;Params!$A$33,AND($B632&gt;=Params!$A$33,$B632&lt;Params!$C$33,$C632&gt;=Params!$A$18+((Params!$C$13-Params!$A$18)/(Params!$C$33-Params!$A$33))*($B632-Params!$A$33)),AND($B632&gt;=Params!$C$33,$B632&lt;Params!$D$33,$C632&gt;=Params!$C$13+((Params!$D$9-Params!$C$13)/(Params!$D$33-Params!$C$33))*($B632-Params!$C$33)),AND($B632&gt;=Params!$D$33,$C632&gt;=Params!$D$9+((Params!$G$4-Params!$D$9)/(Params!$G$33-Params!$D$33))*($B632-Params!$D$33))),$C632&lt;Params!$G$4,$B632&gt;0,$C632&gt;0),$R$2,"")</f>
        <v/>
      </c>
      <c r="S632" s="18" t="str">
        <f t="shared" si="9"/>
        <v>Rhyolite</v>
      </c>
      <c r="T632" s="14" t="str">
        <f>IF(AND($S632&lt;&gt;$J$2,$S632&lt;&gt;$K$2,$S632&lt;&gt;$L$2),"",
IF($S632=$J$2,IF(Data!$C632&gt;=Data!$D632+2,"Hawaiite","Potassic Trachybasalt"),
IF($S632=$K$2,IF(Data!$C632&gt;=Data!$D632+2,"Mugearite","Shoshonite"),
IF($S632=$L$2,(IF(Data!$C632&gt;=Data!$D632+2,"Benmoreite","Latite")),""))))</f>
        <v/>
      </c>
    </row>
    <row r="633" spans="1:20" x14ac:dyDescent="0.2">
      <c r="A633" s="16">
        <f>Data!$A633</f>
        <v>128</v>
      </c>
      <c r="B633" s="27">
        <f>Data!$B633</f>
        <v>76.841850168394103</v>
      </c>
      <c r="C633" s="28">
        <f>Data!$C633+Data!$D633</f>
        <v>9.0360907269729775</v>
      </c>
      <c r="D633" s="1" t="str">
        <f>IF(AND(AND($B633&gt;=Params!$A$33,$B633&lt;Params!$C$33),AND($C633&gt;=Params!$A$32,$C633&lt;Params!$A$26)),$D$2,"")</f>
        <v/>
      </c>
      <c r="E633" s="1" t="str">
        <f>IF(AND(AND($B633&gt;=Params!$C$33,$B633&lt;Params!$F$33),AND($C633&gt;=Params!$C$32,$C633&lt;Params!$C$22)),$E$2,"")</f>
        <v/>
      </c>
      <c r="F633" s="4" t="str">
        <f>IF(AND($B633&gt;=Params!$F$33,$B633&lt;Params!$J$33,$C633&lt;Params!$F$22+((Params!$J$20-Params!$F$22)/(Params!$J$33-Params!$F$33))*($B633-Params!$F$33)),$F$2,"")</f>
        <v/>
      </c>
      <c r="G633" s="4" t="str">
        <f>IF(AND($B633&gt;=Params!$J$33,$B633&lt;Params!$N$33,$C633&lt;Params!$J$20+((Params!$N$18-Params!$J$20)/(Params!$N$33-Params!$J$33))*($B633-Params!$J$33)),$G$2,"")</f>
        <v/>
      </c>
      <c r="H633" s="4" t="str">
        <f>IF(AND($B633&gt;=Params!$N$33,$C633&lt;Params!$N$18+((Params!$Q$16-Params!$N$18)/(Params!$Q$33-Params!$N$33))*($B633-Params!$N$33),C$3&lt;Params!$Q$16+((Params!$S$32-Params!$Q$16)/(Params!$S$33-Params!$Q$33))*($B633-Params!$Q$33)),$H$2,"")</f>
        <v/>
      </c>
      <c r="I633" s="12" t="str">
        <f>IF(AND($B633&gt;=Params!$Q$33,$C633&gt;=Params!$Q$16+((Params!$S$32-Params!$Q$16)/(Params!$S$33-Params!$Q$33))*($B633-Params!$Q$33)),$I$2,"")</f>
        <v>Rhyolite</v>
      </c>
      <c r="J633" s="1" t="str">
        <f>IF(AND($C633&gt;=Params!$C$22,$C633&lt;Params!$C$22+((Params!$E$17-Params!$C$22)/(Params!$E$33-Params!$C$33))*($B633-Params!$C$33),$C633&lt;Params!$E$17+((Params!$F$22-Params!$E$17)/(Params!$F$33-Params!$E$33))*($B633-Params!$E$33)),$J$2,"")</f>
        <v/>
      </c>
      <c r="K633" s="1" t="str">
        <f>IF(AND($C633&gt;=Params!$E$17+((Params!$F$22-Params!$E$17)/(Params!$F$33-Params!$E$33))*($B633-Params!$E$33),$C633&gt;=Params!$F$22+((Params!$J$20-Params!$F$22)/(Params!$J$33-Params!$F$33))*($B633-Params!$F$33),$C633&lt;Params!$E$17+((Params!$H$13-Params!$E$17)/(Params!$H$33-Params!$E$33))*($B633-Params!$E$33),$C633&lt;Params!$H$13+((Params!$J$20-Params!$H$13)/(Params!$J$33-Params!$H$33))*($B633-Params!$H$33)),$K$2,"")</f>
        <v/>
      </c>
      <c r="L633" s="1" t="str">
        <f>IF(AND($C633&gt;=Params!$H$13+((Params!$J$20-Params!$H$13)/(Params!$J$33-Params!$H$33))*($B633-Params!$H$33),$C633&gt;=Params!$J$20+((Params!$N$18-Params!$J$20)/(Params!$N$33-Params!$J$33))*($B633-Params!$J$33),$C633&lt;Params!$H$13+((Params!$K$9-Params!$H$13)/(Params!$K$33-Params!$H$33))*($B633-Params!$H$33),$C633&lt;Params!$K$9+((Params!$N$18-Params!$K$9)/(Params!$N$33-Params!$K$33))*($B633-Params!$K$33)),$L$2,"")</f>
        <v/>
      </c>
      <c r="M633" s="2" t="str">
        <f>IF(AND($C633&gt;=Params!$K$9+((Params!$N$18-Params!$K$9)/(Params!$N$33-Params!$K$33))*($B633-Params!$K$33),$C633&gt;=Params!$N$18+((Params!$Q$16-Params!$N$18)/(Params!$Q$33-Params!$N663))*($B633-Params!$Q$33),$C633&lt;Params!$K$9+((Params!$L$5-Params!$K$9)/(Params!$L$33-Params!$K$33))*($B633-Params!$K$33),$C633&lt;Params!$L$5+((Params!$Q$4-Params!$L$5)/(Params!$Q$33-Params!$L$33))*($B633-Params!$L$33),$B633&lt;Params!$Q$33),$M$2,"")</f>
        <v/>
      </c>
      <c r="N633" s="3" t="str">
        <f>IF(OR(AND($C633&gt;=Params!$A$26,$B633&gt;=Params!$A$33,$B633&lt;Params!$C$33,$C633&lt;Params!$A$18+((Params!$C$13-Params!$A$18)/(Params!$C$33-Params!$A$33))*($B633-Params!$A$33)),AND($B633&gt;=Params!$C$33,$C633&gt;Params!$C$22+((Params!$E$17-Params!$C$22)/(Params!$E$33-Params!$C$33))*($B633-Params!$C$33),$C633&lt;Params!$C$13+((Params!$E$17-Params!$C$13)/(Params!$E$33-Params!$C$33))*($B633-Params!$C$33))),$N$2,"")</f>
        <v/>
      </c>
      <c r="O633" s="1" t="str">
        <f>IF(AND($C633&gt;=Params!$C$13+((Params!$E$17-Params!$C$13)/(Params!$E$33-Params!$C$33))*($B633-Params!$C$33),$C633&gt;=Params!$E$17+((Params!$H$13-Params!$E$17)/(Params!$H$33-Params!$E$33))*($B633-Params!$E$33),$C633&lt;Params!$C$13+((Params!$D$9-Params!$C$13)/(Params!$D$33-Params!$C$33))*($B633-Params!$C$33),$C633&lt;Params!$D$9+((Params!$H$13-Params!$D$9)/(Params!$H$33-Params!$D$33))*($B633-Params!$D$33)),$O$2,"")</f>
        <v/>
      </c>
      <c r="P633" s="1" t="str">
        <f>IF(AND($C633&gt;=Params!$D$9+((Params!$H$13-Params!$D$9)/(Params!$H$33-Params!$D$33))*($B633-Params!$D$33),$C633&gt;=Params!$H$13+((Params!$K$9-Params!$H$13)/(Params!$K$33-Params!$H$33))*($B633-Params!$H$33),$C633&lt;Params!$D$9+((Params!$G$4-Params!$D$9)/(Params!$G$33-Params!$D$33))*($B633-Params!$D$33),$C633&lt;Params!$G$4+((Params!$K$9-Params!$G$4)/(Params!$K$33-Params!$G$33))*($B633-Params!$G$33)),$P$2,"")</f>
        <v/>
      </c>
      <c r="Q633" s="1" t="str">
        <f>IF(AND($C633&gt;=Params!$G$4+((Params!$K$9-Params!$G$4)/(Params!$K$33-Params!$G$33))*($B633-Params!$G$33),$C633&gt;Params!$K$9+((Params!$L$5-Params!$K$9)/(Params!$L$33-Params!$K$33))*($B633-Params!$K$33),$C633&lt;Params!$G$4+((Params!$L$5-Params!$G$4)/(Params!$L$33-Params!$G$33))*($B633-Params!$G$33)),$Q$2,"")</f>
        <v/>
      </c>
      <c r="R633" s="2" t="str">
        <f>IF(AND(OR($B633&lt;Params!$A$33,AND($B633&gt;=Params!$A$33,$B633&lt;Params!$C$33,$C633&gt;=Params!$A$18+((Params!$C$13-Params!$A$18)/(Params!$C$33-Params!$A$33))*($B633-Params!$A$33)),AND($B633&gt;=Params!$C$33,$B633&lt;Params!$D$33,$C633&gt;=Params!$C$13+((Params!$D$9-Params!$C$13)/(Params!$D$33-Params!$C$33))*($B633-Params!$C$33)),AND($B633&gt;=Params!$D$33,$C633&gt;=Params!$D$9+((Params!$G$4-Params!$D$9)/(Params!$G$33-Params!$D$33))*($B633-Params!$D$33))),$C633&lt;Params!$G$4,$B633&gt;0,$C633&gt;0),$R$2,"")</f>
        <v/>
      </c>
      <c r="S633" s="18" t="str">
        <f t="shared" si="9"/>
        <v>Rhyolite</v>
      </c>
      <c r="T633" s="14" t="str">
        <f>IF(AND($S633&lt;&gt;$J$2,$S633&lt;&gt;$K$2,$S633&lt;&gt;$L$2),"",
IF($S633=$J$2,IF(Data!$C633&gt;=Data!$D633+2,"Hawaiite","Potassic Trachybasalt"),
IF($S633=$K$2,IF(Data!$C633&gt;=Data!$D633+2,"Mugearite","Shoshonite"),
IF($S633=$L$2,(IF(Data!$C633&gt;=Data!$D633+2,"Benmoreite","Latite")),""))))</f>
        <v/>
      </c>
    </row>
    <row r="634" spans="1:20" x14ac:dyDescent="0.2">
      <c r="A634" s="16">
        <f>Data!$A634</f>
        <v>124</v>
      </c>
      <c r="B634" s="27">
        <f>Data!$B634</f>
        <v>76.84185768068464</v>
      </c>
      <c r="C634" s="28">
        <f>Data!$C634+Data!$D634</f>
        <v>9.0360800206937917</v>
      </c>
      <c r="D634" s="1" t="str">
        <f>IF(AND(AND($B634&gt;=Params!$A$33,$B634&lt;Params!$C$33),AND($C634&gt;=Params!$A$32,$C634&lt;Params!$A$26)),$D$2,"")</f>
        <v/>
      </c>
      <c r="E634" s="1" t="str">
        <f>IF(AND(AND($B634&gt;=Params!$C$33,$B634&lt;Params!$F$33),AND($C634&gt;=Params!$C$32,$C634&lt;Params!$C$22)),$E$2,"")</f>
        <v/>
      </c>
      <c r="F634" s="4" t="str">
        <f>IF(AND($B634&gt;=Params!$F$33,$B634&lt;Params!$J$33,$C634&lt;Params!$F$22+((Params!$J$20-Params!$F$22)/(Params!$J$33-Params!$F$33))*($B634-Params!$F$33)),$F$2,"")</f>
        <v/>
      </c>
      <c r="G634" s="4" t="str">
        <f>IF(AND($B634&gt;=Params!$J$33,$B634&lt;Params!$N$33,$C634&lt;Params!$J$20+((Params!$N$18-Params!$J$20)/(Params!$N$33-Params!$J$33))*($B634-Params!$J$33)),$G$2,"")</f>
        <v/>
      </c>
      <c r="H634" s="4" t="str">
        <f>IF(AND($B634&gt;=Params!$N$33,$C634&lt;Params!$N$18+((Params!$Q$16-Params!$N$18)/(Params!$Q$33-Params!$N$33))*($B634-Params!$N$33),C$3&lt;Params!$Q$16+((Params!$S$32-Params!$Q$16)/(Params!$S$33-Params!$Q$33))*($B634-Params!$Q$33)),$H$2,"")</f>
        <v/>
      </c>
      <c r="I634" s="12" t="str">
        <f>IF(AND($B634&gt;=Params!$Q$33,$C634&gt;=Params!$Q$16+((Params!$S$32-Params!$Q$16)/(Params!$S$33-Params!$Q$33))*($B634-Params!$Q$33)),$I$2,"")</f>
        <v>Rhyolite</v>
      </c>
      <c r="J634" s="1" t="str">
        <f>IF(AND($C634&gt;=Params!$C$22,$C634&lt;Params!$C$22+((Params!$E$17-Params!$C$22)/(Params!$E$33-Params!$C$33))*($B634-Params!$C$33),$C634&lt;Params!$E$17+((Params!$F$22-Params!$E$17)/(Params!$F$33-Params!$E$33))*($B634-Params!$E$33)),$J$2,"")</f>
        <v/>
      </c>
      <c r="K634" s="1" t="str">
        <f>IF(AND($C634&gt;=Params!$E$17+((Params!$F$22-Params!$E$17)/(Params!$F$33-Params!$E$33))*($B634-Params!$E$33),$C634&gt;=Params!$F$22+((Params!$J$20-Params!$F$22)/(Params!$J$33-Params!$F$33))*($B634-Params!$F$33),$C634&lt;Params!$E$17+((Params!$H$13-Params!$E$17)/(Params!$H$33-Params!$E$33))*($B634-Params!$E$33),$C634&lt;Params!$H$13+((Params!$J$20-Params!$H$13)/(Params!$J$33-Params!$H$33))*($B634-Params!$H$33)),$K$2,"")</f>
        <v/>
      </c>
      <c r="L634" s="1" t="str">
        <f>IF(AND($C634&gt;=Params!$H$13+((Params!$J$20-Params!$H$13)/(Params!$J$33-Params!$H$33))*($B634-Params!$H$33),$C634&gt;=Params!$J$20+((Params!$N$18-Params!$J$20)/(Params!$N$33-Params!$J$33))*($B634-Params!$J$33),$C634&lt;Params!$H$13+((Params!$K$9-Params!$H$13)/(Params!$K$33-Params!$H$33))*($B634-Params!$H$33),$C634&lt;Params!$K$9+((Params!$N$18-Params!$K$9)/(Params!$N$33-Params!$K$33))*($B634-Params!$K$33)),$L$2,"")</f>
        <v/>
      </c>
      <c r="M634" s="2" t="str">
        <f>IF(AND($C634&gt;=Params!$K$9+((Params!$N$18-Params!$K$9)/(Params!$N$33-Params!$K$33))*($B634-Params!$K$33),$C634&gt;=Params!$N$18+((Params!$Q$16-Params!$N$18)/(Params!$Q$33-Params!$N664))*($B634-Params!$Q$33),$C634&lt;Params!$K$9+((Params!$L$5-Params!$K$9)/(Params!$L$33-Params!$K$33))*($B634-Params!$K$33),$C634&lt;Params!$L$5+((Params!$Q$4-Params!$L$5)/(Params!$Q$33-Params!$L$33))*($B634-Params!$L$33),$B634&lt;Params!$Q$33),$M$2,"")</f>
        <v/>
      </c>
      <c r="N634" s="3" t="str">
        <f>IF(OR(AND($C634&gt;=Params!$A$26,$B634&gt;=Params!$A$33,$B634&lt;Params!$C$33,$C634&lt;Params!$A$18+((Params!$C$13-Params!$A$18)/(Params!$C$33-Params!$A$33))*($B634-Params!$A$33)),AND($B634&gt;=Params!$C$33,$C634&gt;Params!$C$22+((Params!$E$17-Params!$C$22)/(Params!$E$33-Params!$C$33))*($B634-Params!$C$33),$C634&lt;Params!$C$13+((Params!$E$17-Params!$C$13)/(Params!$E$33-Params!$C$33))*($B634-Params!$C$33))),$N$2,"")</f>
        <v/>
      </c>
      <c r="O634" s="1" t="str">
        <f>IF(AND($C634&gt;=Params!$C$13+((Params!$E$17-Params!$C$13)/(Params!$E$33-Params!$C$33))*($B634-Params!$C$33),$C634&gt;=Params!$E$17+((Params!$H$13-Params!$E$17)/(Params!$H$33-Params!$E$33))*($B634-Params!$E$33),$C634&lt;Params!$C$13+((Params!$D$9-Params!$C$13)/(Params!$D$33-Params!$C$33))*($B634-Params!$C$33),$C634&lt;Params!$D$9+((Params!$H$13-Params!$D$9)/(Params!$H$33-Params!$D$33))*($B634-Params!$D$33)),$O$2,"")</f>
        <v/>
      </c>
      <c r="P634" s="1" t="str">
        <f>IF(AND($C634&gt;=Params!$D$9+((Params!$H$13-Params!$D$9)/(Params!$H$33-Params!$D$33))*($B634-Params!$D$33),$C634&gt;=Params!$H$13+((Params!$K$9-Params!$H$13)/(Params!$K$33-Params!$H$33))*($B634-Params!$H$33),$C634&lt;Params!$D$9+((Params!$G$4-Params!$D$9)/(Params!$G$33-Params!$D$33))*($B634-Params!$D$33),$C634&lt;Params!$G$4+((Params!$K$9-Params!$G$4)/(Params!$K$33-Params!$G$33))*($B634-Params!$G$33)),$P$2,"")</f>
        <v/>
      </c>
      <c r="Q634" s="1" t="str">
        <f>IF(AND($C634&gt;=Params!$G$4+((Params!$K$9-Params!$G$4)/(Params!$K$33-Params!$G$33))*($B634-Params!$G$33),$C634&gt;Params!$K$9+((Params!$L$5-Params!$K$9)/(Params!$L$33-Params!$K$33))*($B634-Params!$K$33),$C634&lt;Params!$G$4+((Params!$L$5-Params!$G$4)/(Params!$L$33-Params!$G$33))*($B634-Params!$G$33)),$Q$2,"")</f>
        <v/>
      </c>
      <c r="R634" s="2" t="str">
        <f>IF(AND(OR($B634&lt;Params!$A$33,AND($B634&gt;=Params!$A$33,$B634&lt;Params!$C$33,$C634&gt;=Params!$A$18+((Params!$C$13-Params!$A$18)/(Params!$C$33-Params!$A$33))*($B634-Params!$A$33)),AND($B634&gt;=Params!$C$33,$B634&lt;Params!$D$33,$C634&gt;=Params!$C$13+((Params!$D$9-Params!$C$13)/(Params!$D$33-Params!$C$33))*($B634-Params!$C$33)),AND($B634&gt;=Params!$D$33,$C634&gt;=Params!$D$9+((Params!$G$4-Params!$D$9)/(Params!$G$33-Params!$D$33))*($B634-Params!$D$33))),$C634&lt;Params!$G$4,$B634&gt;0,$C634&gt;0),$R$2,"")</f>
        <v/>
      </c>
      <c r="S634" s="18" t="str">
        <f t="shared" si="9"/>
        <v>Rhyolite</v>
      </c>
      <c r="T634" s="14" t="str">
        <f>IF(AND($S634&lt;&gt;$J$2,$S634&lt;&gt;$K$2,$S634&lt;&gt;$L$2),"",
IF($S634=$J$2,IF(Data!$C634&gt;=Data!$D634+2,"Hawaiite","Potassic Trachybasalt"),
IF($S634=$K$2,IF(Data!$C634&gt;=Data!$D634+2,"Mugearite","Shoshonite"),
IF($S634=$L$2,(IF(Data!$C634&gt;=Data!$D634+2,"Benmoreite","Latite")),""))))</f>
        <v/>
      </c>
    </row>
    <row r="635" spans="1:20" x14ac:dyDescent="0.2">
      <c r="A635" s="16">
        <f>Data!$A635</f>
        <v>148</v>
      </c>
      <c r="B635" s="27">
        <f>Data!$B635</f>
        <v>76.841862415667308</v>
      </c>
      <c r="C635" s="28">
        <f>Data!$C635+Data!$D635</f>
        <v>9.0360896663104029</v>
      </c>
      <c r="D635" s="1" t="str">
        <f>IF(AND(AND($B635&gt;=Params!$A$33,$B635&lt;Params!$C$33),AND($C635&gt;=Params!$A$32,$C635&lt;Params!$A$26)),$D$2,"")</f>
        <v/>
      </c>
      <c r="E635" s="1" t="str">
        <f>IF(AND(AND($B635&gt;=Params!$C$33,$B635&lt;Params!$F$33),AND($C635&gt;=Params!$C$32,$C635&lt;Params!$C$22)),$E$2,"")</f>
        <v/>
      </c>
      <c r="F635" s="4" t="str">
        <f>IF(AND($B635&gt;=Params!$F$33,$B635&lt;Params!$J$33,$C635&lt;Params!$F$22+((Params!$J$20-Params!$F$22)/(Params!$J$33-Params!$F$33))*($B635-Params!$F$33)),$F$2,"")</f>
        <v/>
      </c>
      <c r="G635" s="4" t="str">
        <f>IF(AND($B635&gt;=Params!$J$33,$B635&lt;Params!$N$33,$C635&lt;Params!$J$20+((Params!$N$18-Params!$J$20)/(Params!$N$33-Params!$J$33))*($B635-Params!$J$33)),$G$2,"")</f>
        <v/>
      </c>
      <c r="H635" s="4" t="str">
        <f>IF(AND($B635&gt;=Params!$N$33,$C635&lt;Params!$N$18+((Params!$Q$16-Params!$N$18)/(Params!$Q$33-Params!$N$33))*($B635-Params!$N$33),C$3&lt;Params!$Q$16+((Params!$S$32-Params!$Q$16)/(Params!$S$33-Params!$Q$33))*($B635-Params!$Q$33)),$H$2,"")</f>
        <v/>
      </c>
      <c r="I635" s="12" t="str">
        <f>IF(AND($B635&gt;=Params!$Q$33,$C635&gt;=Params!$Q$16+((Params!$S$32-Params!$Q$16)/(Params!$S$33-Params!$Q$33))*($B635-Params!$Q$33)),$I$2,"")</f>
        <v>Rhyolite</v>
      </c>
      <c r="J635" s="1" t="str">
        <f>IF(AND($C635&gt;=Params!$C$22,$C635&lt;Params!$C$22+((Params!$E$17-Params!$C$22)/(Params!$E$33-Params!$C$33))*($B635-Params!$C$33),$C635&lt;Params!$E$17+((Params!$F$22-Params!$E$17)/(Params!$F$33-Params!$E$33))*($B635-Params!$E$33)),$J$2,"")</f>
        <v/>
      </c>
      <c r="K635" s="1" t="str">
        <f>IF(AND($C635&gt;=Params!$E$17+((Params!$F$22-Params!$E$17)/(Params!$F$33-Params!$E$33))*($B635-Params!$E$33),$C635&gt;=Params!$F$22+((Params!$J$20-Params!$F$22)/(Params!$J$33-Params!$F$33))*($B635-Params!$F$33),$C635&lt;Params!$E$17+((Params!$H$13-Params!$E$17)/(Params!$H$33-Params!$E$33))*($B635-Params!$E$33),$C635&lt;Params!$H$13+((Params!$J$20-Params!$H$13)/(Params!$J$33-Params!$H$33))*($B635-Params!$H$33)),$K$2,"")</f>
        <v/>
      </c>
      <c r="L635" s="1" t="str">
        <f>IF(AND($C635&gt;=Params!$H$13+((Params!$J$20-Params!$H$13)/(Params!$J$33-Params!$H$33))*($B635-Params!$H$33),$C635&gt;=Params!$J$20+((Params!$N$18-Params!$J$20)/(Params!$N$33-Params!$J$33))*($B635-Params!$J$33),$C635&lt;Params!$H$13+((Params!$K$9-Params!$H$13)/(Params!$K$33-Params!$H$33))*($B635-Params!$H$33),$C635&lt;Params!$K$9+((Params!$N$18-Params!$K$9)/(Params!$N$33-Params!$K$33))*($B635-Params!$K$33)),$L$2,"")</f>
        <v/>
      </c>
      <c r="M635" s="2" t="str">
        <f>IF(AND($C635&gt;=Params!$K$9+((Params!$N$18-Params!$K$9)/(Params!$N$33-Params!$K$33))*($B635-Params!$K$33),$C635&gt;=Params!$N$18+((Params!$Q$16-Params!$N$18)/(Params!$Q$33-Params!$N665))*($B635-Params!$Q$33),$C635&lt;Params!$K$9+((Params!$L$5-Params!$K$9)/(Params!$L$33-Params!$K$33))*($B635-Params!$K$33),$C635&lt;Params!$L$5+((Params!$Q$4-Params!$L$5)/(Params!$Q$33-Params!$L$33))*($B635-Params!$L$33),$B635&lt;Params!$Q$33),$M$2,"")</f>
        <v/>
      </c>
      <c r="N635" s="3" t="str">
        <f>IF(OR(AND($C635&gt;=Params!$A$26,$B635&gt;=Params!$A$33,$B635&lt;Params!$C$33,$C635&lt;Params!$A$18+((Params!$C$13-Params!$A$18)/(Params!$C$33-Params!$A$33))*($B635-Params!$A$33)),AND($B635&gt;=Params!$C$33,$C635&gt;Params!$C$22+((Params!$E$17-Params!$C$22)/(Params!$E$33-Params!$C$33))*($B635-Params!$C$33),$C635&lt;Params!$C$13+((Params!$E$17-Params!$C$13)/(Params!$E$33-Params!$C$33))*($B635-Params!$C$33))),$N$2,"")</f>
        <v/>
      </c>
      <c r="O635" s="1" t="str">
        <f>IF(AND($C635&gt;=Params!$C$13+((Params!$E$17-Params!$C$13)/(Params!$E$33-Params!$C$33))*($B635-Params!$C$33),$C635&gt;=Params!$E$17+((Params!$H$13-Params!$E$17)/(Params!$H$33-Params!$E$33))*($B635-Params!$E$33),$C635&lt;Params!$C$13+((Params!$D$9-Params!$C$13)/(Params!$D$33-Params!$C$33))*($B635-Params!$C$33),$C635&lt;Params!$D$9+((Params!$H$13-Params!$D$9)/(Params!$H$33-Params!$D$33))*($B635-Params!$D$33)),$O$2,"")</f>
        <v/>
      </c>
      <c r="P635" s="1" t="str">
        <f>IF(AND($C635&gt;=Params!$D$9+((Params!$H$13-Params!$D$9)/(Params!$H$33-Params!$D$33))*($B635-Params!$D$33),$C635&gt;=Params!$H$13+((Params!$K$9-Params!$H$13)/(Params!$K$33-Params!$H$33))*($B635-Params!$H$33),$C635&lt;Params!$D$9+((Params!$G$4-Params!$D$9)/(Params!$G$33-Params!$D$33))*($B635-Params!$D$33),$C635&lt;Params!$G$4+((Params!$K$9-Params!$G$4)/(Params!$K$33-Params!$G$33))*($B635-Params!$G$33)),$P$2,"")</f>
        <v/>
      </c>
      <c r="Q635" s="1" t="str">
        <f>IF(AND($C635&gt;=Params!$G$4+((Params!$K$9-Params!$G$4)/(Params!$K$33-Params!$G$33))*($B635-Params!$G$33),$C635&gt;Params!$K$9+((Params!$L$5-Params!$K$9)/(Params!$L$33-Params!$K$33))*($B635-Params!$K$33),$C635&lt;Params!$G$4+((Params!$L$5-Params!$G$4)/(Params!$L$33-Params!$G$33))*($B635-Params!$G$33)),$Q$2,"")</f>
        <v/>
      </c>
      <c r="R635" s="2" t="str">
        <f>IF(AND(OR($B635&lt;Params!$A$33,AND($B635&gt;=Params!$A$33,$B635&lt;Params!$C$33,$C635&gt;=Params!$A$18+((Params!$C$13-Params!$A$18)/(Params!$C$33-Params!$A$33))*($B635-Params!$A$33)),AND($B635&gt;=Params!$C$33,$B635&lt;Params!$D$33,$C635&gt;=Params!$C$13+((Params!$D$9-Params!$C$13)/(Params!$D$33-Params!$C$33))*($B635-Params!$C$33)),AND($B635&gt;=Params!$D$33,$C635&gt;=Params!$D$9+((Params!$G$4-Params!$D$9)/(Params!$G$33-Params!$D$33))*($B635-Params!$D$33))),$C635&lt;Params!$G$4,$B635&gt;0,$C635&gt;0),$R$2,"")</f>
        <v/>
      </c>
      <c r="S635" s="18" t="str">
        <f t="shared" si="9"/>
        <v>Rhyolite</v>
      </c>
      <c r="T635" s="14" t="str">
        <f>IF(AND($S635&lt;&gt;$J$2,$S635&lt;&gt;$K$2,$S635&lt;&gt;$L$2),"",
IF($S635=$J$2,IF(Data!$C635&gt;=Data!$D635+2,"Hawaiite","Potassic Trachybasalt"),
IF($S635=$K$2,IF(Data!$C635&gt;=Data!$D635+2,"Mugearite","Shoshonite"),
IF($S635=$L$2,(IF(Data!$C635&gt;=Data!$D635+2,"Benmoreite","Latite")),""))))</f>
        <v/>
      </c>
    </row>
    <row r="636" spans="1:20" x14ac:dyDescent="0.2">
      <c r="A636" s="16">
        <f>Data!$A636</f>
        <v>123</v>
      </c>
      <c r="B636" s="27">
        <f>Data!$B636</f>
        <v>76.841870268220703</v>
      </c>
      <c r="C636" s="28">
        <f>Data!$C636+Data!$D636</f>
        <v>9.0360862247539515</v>
      </c>
      <c r="D636" s="1" t="str">
        <f>IF(AND(AND($B636&gt;=Params!$A$33,$B636&lt;Params!$C$33),AND($C636&gt;=Params!$A$32,$C636&lt;Params!$A$26)),$D$2,"")</f>
        <v/>
      </c>
      <c r="E636" s="1" t="str">
        <f>IF(AND(AND($B636&gt;=Params!$C$33,$B636&lt;Params!$F$33),AND($C636&gt;=Params!$C$32,$C636&lt;Params!$C$22)),$E$2,"")</f>
        <v/>
      </c>
      <c r="F636" s="4" t="str">
        <f>IF(AND($B636&gt;=Params!$F$33,$B636&lt;Params!$J$33,$C636&lt;Params!$F$22+((Params!$J$20-Params!$F$22)/(Params!$J$33-Params!$F$33))*($B636-Params!$F$33)),$F$2,"")</f>
        <v/>
      </c>
      <c r="G636" s="4" t="str">
        <f>IF(AND($B636&gt;=Params!$J$33,$B636&lt;Params!$N$33,$C636&lt;Params!$J$20+((Params!$N$18-Params!$J$20)/(Params!$N$33-Params!$J$33))*($B636-Params!$J$33)),$G$2,"")</f>
        <v/>
      </c>
      <c r="H636" s="4" t="str">
        <f>IF(AND($B636&gt;=Params!$N$33,$C636&lt;Params!$N$18+((Params!$Q$16-Params!$N$18)/(Params!$Q$33-Params!$N$33))*($B636-Params!$N$33),C$3&lt;Params!$Q$16+((Params!$S$32-Params!$Q$16)/(Params!$S$33-Params!$Q$33))*($B636-Params!$Q$33)),$H$2,"")</f>
        <v/>
      </c>
      <c r="I636" s="12" t="str">
        <f>IF(AND($B636&gt;=Params!$Q$33,$C636&gt;=Params!$Q$16+((Params!$S$32-Params!$Q$16)/(Params!$S$33-Params!$Q$33))*($B636-Params!$Q$33)),$I$2,"")</f>
        <v>Rhyolite</v>
      </c>
      <c r="J636" s="1" t="str">
        <f>IF(AND($C636&gt;=Params!$C$22,$C636&lt;Params!$C$22+((Params!$E$17-Params!$C$22)/(Params!$E$33-Params!$C$33))*($B636-Params!$C$33),$C636&lt;Params!$E$17+((Params!$F$22-Params!$E$17)/(Params!$F$33-Params!$E$33))*($B636-Params!$E$33)),$J$2,"")</f>
        <v/>
      </c>
      <c r="K636" s="1" t="str">
        <f>IF(AND($C636&gt;=Params!$E$17+((Params!$F$22-Params!$E$17)/(Params!$F$33-Params!$E$33))*($B636-Params!$E$33),$C636&gt;=Params!$F$22+((Params!$J$20-Params!$F$22)/(Params!$J$33-Params!$F$33))*($B636-Params!$F$33),$C636&lt;Params!$E$17+((Params!$H$13-Params!$E$17)/(Params!$H$33-Params!$E$33))*($B636-Params!$E$33),$C636&lt;Params!$H$13+((Params!$J$20-Params!$H$13)/(Params!$J$33-Params!$H$33))*($B636-Params!$H$33)),$K$2,"")</f>
        <v/>
      </c>
      <c r="L636" s="1" t="str">
        <f>IF(AND($C636&gt;=Params!$H$13+((Params!$J$20-Params!$H$13)/(Params!$J$33-Params!$H$33))*($B636-Params!$H$33),$C636&gt;=Params!$J$20+((Params!$N$18-Params!$J$20)/(Params!$N$33-Params!$J$33))*($B636-Params!$J$33),$C636&lt;Params!$H$13+((Params!$K$9-Params!$H$13)/(Params!$K$33-Params!$H$33))*($B636-Params!$H$33),$C636&lt;Params!$K$9+((Params!$N$18-Params!$K$9)/(Params!$N$33-Params!$K$33))*($B636-Params!$K$33)),$L$2,"")</f>
        <v/>
      </c>
      <c r="M636" s="2" t="str">
        <f>IF(AND($C636&gt;=Params!$K$9+((Params!$N$18-Params!$K$9)/(Params!$N$33-Params!$K$33))*($B636-Params!$K$33),$C636&gt;=Params!$N$18+((Params!$Q$16-Params!$N$18)/(Params!$Q$33-Params!$N666))*($B636-Params!$Q$33),$C636&lt;Params!$K$9+((Params!$L$5-Params!$K$9)/(Params!$L$33-Params!$K$33))*($B636-Params!$K$33),$C636&lt;Params!$L$5+((Params!$Q$4-Params!$L$5)/(Params!$Q$33-Params!$L$33))*($B636-Params!$L$33),$B636&lt;Params!$Q$33),$M$2,"")</f>
        <v/>
      </c>
      <c r="N636" s="3" t="str">
        <f>IF(OR(AND($C636&gt;=Params!$A$26,$B636&gt;=Params!$A$33,$B636&lt;Params!$C$33,$C636&lt;Params!$A$18+((Params!$C$13-Params!$A$18)/(Params!$C$33-Params!$A$33))*($B636-Params!$A$33)),AND($B636&gt;=Params!$C$33,$C636&gt;Params!$C$22+((Params!$E$17-Params!$C$22)/(Params!$E$33-Params!$C$33))*($B636-Params!$C$33),$C636&lt;Params!$C$13+((Params!$E$17-Params!$C$13)/(Params!$E$33-Params!$C$33))*($B636-Params!$C$33))),$N$2,"")</f>
        <v/>
      </c>
      <c r="O636" s="1" t="str">
        <f>IF(AND($C636&gt;=Params!$C$13+((Params!$E$17-Params!$C$13)/(Params!$E$33-Params!$C$33))*($B636-Params!$C$33),$C636&gt;=Params!$E$17+((Params!$H$13-Params!$E$17)/(Params!$H$33-Params!$E$33))*($B636-Params!$E$33),$C636&lt;Params!$C$13+((Params!$D$9-Params!$C$13)/(Params!$D$33-Params!$C$33))*($B636-Params!$C$33),$C636&lt;Params!$D$9+((Params!$H$13-Params!$D$9)/(Params!$H$33-Params!$D$33))*($B636-Params!$D$33)),$O$2,"")</f>
        <v/>
      </c>
      <c r="P636" s="1" t="str">
        <f>IF(AND($C636&gt;=Params!$D$9+((Params!$H$13-Params!$D$9)/(Params!$H$33-Params!$D$33))*($B636-Params!$D$33),$C636&gt;=Params!$H$13+((Params!$K$9-Params!$H$13)/(Params!$K$33-Params!$H$33))*($B636-Params!$H$33),$C636&lt;Params!$D$9+((Params!$G$4-Params!$D$9)/(Params!$G$33-Params!$D$33))*($B636-Params!$D$33),$C636&lt;Params!$G$4+((Params!$K$9-Params!$G$4)/(Params!$K$33-Params!$G$33))*($B636-Params!$G$33)),$P$2,"")</f>
        <v/>
      </c>
      <c r="Q636" s="1" t="str">
        <f>IF(AND($C636&gt;=Params!$G$4+((Params!$K$9-Params!$G$4)/(Params!$K$33-Params!$G$33))*($B636-Params!$G$33),$C636&gt;Params!$K$9+((Params!$L$5-Params!$K$9)/(Params!$L$33-Params!$K$33))*($B636-Params!$K$33),$C636&lt;Params!$G$4+((Params!$L$5-Params!$G$4)/(Params!$L$33-Params!$G$33))*($B636-Params!$G$33)),$Q$2,"")</f>
        <v/>
      </c>
      <c r="R636" s="2" t="str">
        <f>IF(AND(OR($B636&lt;Params!$A$33,AND($B636&gt;=Params!$A$33,$B636&lt;Params!$C$33,$C636&gt;=Params!$A$18+((Params!$C$13-Params!$A$18)/(Params!$C$33-Params!$A$33))*($B636-Params!$A$33)),AND($B636&gt;=Params!$C$33,$B636&lt;Params!$D$33,$C636&gt;=Params!$C$13+((Params!$D$9-Params!$C$13)/(Params!$D$33-Params!$C$33))*($B636-Params!$C$33)),AND($B636&gt;=Params!$D$33,$C636&gt;=Params!$D$9+((Params!$G$4-Params!$D$9)/(Params!$G$33-Params!$D$33))*($B636-Params!$D$33))),$C636&lt;Params!$G$4,$B636&gt;0,$C636&gt;0),$R$2,"")</f>
        <v/>
      </c>
      <c r="S636" s="18" t="str">
        <f t="shared" si="9"/>
        <v>Rhyolite</v>
      </c>
      <c r="T636" s="14" t="str">
        <f>IF(AND($S636&lt;&gt;$J$2,$S636&lt;&gt;$K$2,$S636&lt;&gt;$L$2),"",
IF($S636=$J$2,IF(Data!$C636&gt;=Data!$D636+2,"Hawaiite","Potassic Trachybasalt"),
IF($S636=$K$2,IF(Data!$C636&gt;=Data!$D636+2,"Mugearite","Shoshonite"),
IF($S636=$L$2,(IF(Data!$C636&gt;=Data!$D636+2,"Benmoreite","Latite")),""))))</f>
        <v/>
      </c>
    </row>
    <row r="637" spans="1:20" x14ac:dyDescent="0.2">
      <c r="A637" s="16">
        <f>Data!$A637</f>
        <v>130</v>
      </c>
      <c r="B637" s="27">
        <f>Data!$B637</f>
        <v>76.841871667760813</v>
      </c>
      <c r="C637" s="28">
        <f>Data!$C637+Data!$D637</f>
        <v>9.0360793478889754</v>
      </c>
      <c r="D637" s="1" t="str">
        <f>IF(AND(AND($B637&gt;=Params!$A$33,$B637&lt;Params!$C$33),AND($C637&gt;=Params!$A$32,$C637&lt;Params!$A$26)),$D$2,"")</f>
        <v/>
      </c>
      <c r="E637" s="1" t="str">
        <f>IF(AND(AND($B637&gt;=Params!$C$33,$B637&lt;Params!$F$33),AND($C637&gt;=Params!$C$32,$C637&lt;Params!$C$22)),$E$2,"")</f>
        <v/>
      </c>
      <c r="F637" s="4" t="str">
        <f>IF(AND($B637&gt;=Params!$F$33,$B637&lt;Params!$J$33,$C637&lt;Params!$F$22+((Params!$J$20-Params!$F$22)/(Params!$J$33-Params!$F$33))*($B637-Params!$F$33)),$F$2,"")</f>
        <v/>
      </c>
      <c r="G637" s="4" t="str">
        <f>IF(AND($B637&gt;=Params!$J$33,$B637&lt;Params!$N$33,$C637&lt;Params!$J$20+((Params!$N$18-Params!$J$20)/(Params!$N$33-Params!$J$33))*($B637-Params!$J$33)),$G$2,"")</f>
        <v/>
      </c>
      <c r="H637" s="4" t="str">
        <f>IF(AND($B637&gt;=Params!$N$33,$C637&lt;Params!$N$18+((Params!$Q$16-Params!$N$18)/(Params!$Q$33-Params!$N$33))*($B637-Params!$N$33),C$3&lt;Params!$Q$16+((Params!$S$32-Params!$Q$16)/(Params!$S$33-Params!$Q$33))*($B637-Params!$Q$33)),$H$2,"")</f>
        <v/>
      </c>
      <c r="I637" s="12" t="str">
        <f>IF(AND($B637&gt;=Params!$Q$33,$C637&gt;=Params!$Q$16+((Params!$S$32-Params!$Q$16)/(Params!$S$33-Params!$Q$33))*($B637-Params!$Q$33)),$I$2,"")</f>
        <v>Rhyolite</v>
      </c>
      <c r="J637" s="1" t="str">
        <f>IF(AND($C637&gt;=Params!$C$22,$C637&lt;Params!$C$22+((Params!$E$17-Params!$C$22)/(Params!$E$33-Params!$C$33))*($B637-Params!$C$33),$C637&lt;Params!$E$17+((Params!$F$22-Params!$E$17)/(Params!$F$33-Params!$E$33))*($B637-Params!$E$33)),$J$2,"")</f>
        <v/>
      </c>
      <c r="K637" s="1" t="str">
        <f>IF(AND($C637&gt;=Params!$E$17+((Params!$F$22-Params!$E$17)/(Params!$F$33-Params!$E$33))*($B637-Params!$E$33),$C637&gt;=Params!$F$22+((Params!$J$20-Params!$F$22)/(Params!$J$33-Params!$F$33))*($B637-Params!$F$33),$C637&lt;Params!$E$17+((Params!$H$13-Params!$E$17)/(Params!$H$33-Params!$E$33))*($B637-Params!$E$33),$C637&lt;Params!$H$13+((Params!$J$20-Params!$H$13)/(Params!$J$33-Params!$H$33))*($B637-Params!$H$33)),$K$2,"")</f>
        <v/>
      </c>
      <c r="L637" s="1" t="str">
        <f>IF(AND($C637&gt;=Params!$H$13+((Params!$J$20-Params!$H$13)/(Params!$J$33-Params!$H$33))*($B637-Params!$H$33),$C637&gt;=Params!$J$20+((Params!$N$18-Params!$J$20)/(Params!$N$33-Params!$J$33))*($B637-Params!$J$33),$C637&lt;Params!$H$13+((Params!$K$9-Params!$H$13)/(Params!$K$33-Params!$H$33))*($B637-Params!$H$33),$C637&lt;Params!$K$9+((Params!$N$18-Params!$K$9)/(Params!$N$33-Params!$K$33))*($B637-Params!$K$33)),$L$2,"")</f>
        <v/>
      </c>
      <c r="M637" s="2" t="str">
        <f>IF(AND($C637&gt;=Params!$K$9+((Params!$N$18-Params!$K$9)/(Params!$N$33-Params!$K$33))*($B637-Params!$K$33),$C637&gt;=Params!$N$18+((Params!$Q$16-Params!$N$18)/(Params!$Q$33-Params!$N667))*($B637-Params!$Q$33),$C637&lt;Params!$K$9+((Params!$L$5-Params!$K$9)/(Params!$L$33-Params!$K$33))*($B637-Params!$K$33),$C637&lt;Params!$L$5+((Params!$Q$4-Params!$L$5)/(Params!$Q$33-Params!$L$33))*($B637-Params!$L$33),$B637&lt;Params!$Q$33),$M$2,"")</f>
        <v/>
      </c>
      <c r="N637" s="3" t="str">
        <f>IF(OR(AND($C637&gt;=Params!$A$26,$B637&gt;=Params!$A$33,$B637&lt;Params!$C$33,$C637&lt;Params!$A$18+((Params!$C$13-Params!$A$18)/(Params!$C$33-Params!$A$33))*($B637-Params!$A$33)),AND($B637&gt;=Params!$C$33,$C637&gt;Params!$C$22+((Params!$E$17-Params!$C$22)/(Params!$E$33-Params!$C$33))*($B637-Params!$C$33),$C637&lt;Params!$C$13+((Params!$E$17-Params!$C$13)/(Params!$E$33-Params!$C$33))*($B637-Params!$C$33))),$N$2,"")</f>
        <v/>
      </c>
      <c r="O637" s="1" t="str">
        <f>IF(AND($C637&gt;=Params!$C$13+((Params!$E$17-Params!$C$13)/(Params!$E$33-Params!$C$33))*($B637-Params!$C$33),$C637&gt;=Params!$E$17+((Params!$H$13-Params!$E$17)/(Params!$H$33-Params!$E$33))*($B637-Params!$E$33),$C637&lt;Params!$C$13+((Params!$D$9-Params!$C$13)/(Params!$D$33-Params!$C$33))*($B637-Params!$C$33),$C637&lt;Params!$D$9+((Params!$H$13-Params!$D$9)/(Params!$H$33-Params!$D$33))*($B637-Params!$D$33)),$O$2,"")</f>
        <v/>
      </c>
      <c r="P637" s="1" t="str">
        <f>IF(AND($C637&gt;=Params!$D$9+((Params!$H$13-Params!$D$9)/(Params!$H$33-Params!$D$33))*($B637-Params!$D$33),$C637&gt;=Params!$H$13+((Params!$K$9-Params!$H$13)/(Params!$K$33-Params!$H$33))*($B637-Params!$H$33),$C637&lt;Params!$D$9+((Params!$G$4-Params!$D$9)/(Params!$G$33-Params!$D$33))*($B637-Params!$D$33),$C637&lt;Params!$G$4+((Params!$K$9-Params!$G$4)/(Params!$K$33-Params!$G$33))*($B637-Params!$G$33)),$P$2,"")</f>
        <v/>
      </c>
      <c r="Q637" s="1" t="str">
        <f>IF(AND($C637&gt;=Params!$G$4+((Params!$K$9-Params!$G$4)/(Params!$K$33-Params!$G$33))*($B637-Params!$G$33),$C637&gt;Params!$K$9+((Params!$L$5-Params!$K$9)/(Params!$L$33-Params!$K$33))*($B637-Params!$K$33),$C637&lt;Params!$G$4+((Params!$L$5-Params!$G$4)/(Params!$L$33-Params!$G$33))*($B637-Params!$G$33)),$Q$2,"")</f>
        <v/>
      </c>
      <c r="R637" s="2" t="str">
        <f>IF(AND(OR($B637&lt;Params!$A$33,AND($B637&gt;=Params!$A$33,$B637&lt;Params!$C$33,$C637&gt;=Params!$A$18+((Params!$C$13-Params!$A$18)/(Params!$C$33-Params!$A$33))*($B637-Params!$A$33)),AND($B637&gt;=Params!$C$33,$B637&lt;Params!$D$33,$C637&gt;=Params!$C$13+((Params!$D$9-Params!$C$13)/(Params!$D$33-Params!$C$33))*($B637-Params!$C$33)),AND($B637&gt;=Params!$D$33,$C637&gt;=Params!$D$9+((Params!$G$4-Params!$D$9)/(Params!$G$33-Params!$D$33))*($B637-Params!$D$33))),$C637&lt;Params!$G$4,$B637&gt;0,$C637&gt;0),$R$2,"")</f>
        <v/>
      </c>
      <c r="S637" s="18" t="str">
        <f t="shared" si="9"/>
        <v>Rhyolite</v>
      </c>
      <c r="T637" s="14" t="str">
        <f>IF(AND($S637&lt;&gt;$J$2,$S637&lt;&gt;$K$2,$S637&lt;&gt;$L$2),"",
IF($S637=$J$2,IF(Data!$C637&gt;=Data!$D637+2,"Hawaiite","Potassic Trachybasalt"),
IF($S637=$K$2,IF(Data!$C637&gt;=Data!$D637+2,"Mugearite","Shoshonite"),
IF($S637=$L$2,(IF(Data!$C637&gt;=Data!$D637+2,"Benmoreite","Latite")),""))))</f>
        <v/>
      </c>
    </row>
    <row r="638" spans="1:20" x14ac:dyDescent="0.2">
      <c r="A638" s="16">
        <f>Data!$A638</f>
        <v>139</v>
      </c>
      <c r="B638" s="27">
        <f>Data!$B638</f>
        <v>76.841875289835031</v>
      </c>
      <c r="C638" s="28">
        <f>Data!$C638+Data!$D638</f>
        <v>9.0360777372732031</v>
      </c>
      <c r="D638" s="1" t="str">
        <f>IF(AND(AND($B638&gt;=Params!$A$33,$B638&lt;Params!$C$33),AND($C638&gt;=Params!$A$32,$C638&lt;Params!$A$26)),$D$2,"")</f>
        <v/>
      </c>
      <c r="E638" s="1" t="str">
        <f>IF(AND(AND($B638&gt;=Params!$C$33,$B638&lt;Params!$F$33),AND($C638&gt;=Params!$C$32,$C638&lt;Params!$C$22)),$E$2,"")</f>
        <v/>
      </c>
      <c r="F638" s="4" t="str">
        <f>IF(AND($B638&gt;=Params!$F$33,$B638&lt;Params!$J$33,$C638&lt;Params!$F$22+((Params!$J$20-Params!$F$22)/(Params!$J$33-Params!$F$33))*($B638-Params!$F$33)),$F$2,"")</f>
        <v/>
      </c>
      <c r="G638" s="4" t="str">
        <f>IF(AND($B638&gt;=Params!$J$33,$B638&lt;Params!$N$33,$C638&lt;Params!$J$20+((Params!$N$18-Params!$J$20)/(Params!$N$33-Params!$J$33))*($B638-Params!$J$33)),$G$2,"")</f>
        <v/>
      </c>
      <c r="H638" s="4" t="str">
        <f>IF(AND($B638&gt;=Params!$N$33,$C638&lt;Params!$N$18+((Params!$Q$16-Params!$N$18)/(Params!$Q$33-Params!$N$33))*($B638-Params!$N$33),C$3&lt;Params!$Q$16+((Params!$S$32-Params!$Q$16)/(Params!$S$33-Params!$Q$33))*($B638-Params!$Q$33)),$H$2,"")</f>
        <v/>
      </c>
      <c r="I638" s="12" t="str">
        <f>IF(AND($B638&gt;=Params!$Q$33,$C638&gt;=Params!$Q$16+((Params!$S$32-Params!$Q$16)/(Params!$S$33-Params!$Q$33))*($B638-Params!$Q$33)),$I$2,"")</f>
        <v>Rhyolite</v>
      </c>
      <c r="J638" s="1" t="str">
        <f>IF(AND($C638&gt;=Params!$C$22,$C638&lt;Params!$C$22+((Params!$E$17-Params!$C$22)/(Params!$E$33-Params!$C$33))*($B638-Params!$C$33),$C638&lt;Params!$E$17+((Params!$F$22-Params!$E$17)/(Params!$F$33-Params!$E$33))*($B638-Params!$E$33)),$J$2,"")</f>
        <v/>
      </c>
      <c r="K638" s="1" t="str">
        <f>IF(AND($C638&gt;=Params!$E$17+((Params!$F$22-Params!$E$17)/(Params!$F$33-Params!$E$33))*($B638-Params!$E$33),$C638&gt;=Params!$F$22+((Params!$J$20-Params!$F$22)/(Params!$J$33-Params!$F$33))*($B638-Params!$F$33),$C638&lt;Params!$E$17+((Params!$H$13-Params!$E$17)/(Params!$H$33-Params!$E$33))*($B638-Params!$E$33),$C638&lt;Params!$H$13+((Params!$J$20-Params!$H$13)/(Params!$J$33-Params!$H$33))*($B638-Params!$H$33)),$K$2,"")</f>
        <v/>
      </c>
      <c r="L638" s="1" t="str">
        <f>IF(AND($C638&gt;=Params!$H$13+((Params!$J$20-Params!$H$13)/(Params!$J$33-Params!$H$33))*($B638-Params!$H$33),$C638&gt;=Params!$J$20+((Params!$N$18-Params!$J$20)/(Params!$N$33-Params!$J$33))*($B638-Params!$J$33),$C638&lt;Params!$H$13+((Params!$K$9-Params!$H$13)/(Params!$K$33-Params!$H$33))*($B638-Params!$H$33),$C638&lt;Params!$K$9+((Params!$N$18-Params!$K$9)/(Params!$N$33-Params!$K$33))*($B638-Params!$K$33)),$L$2,"")</f>
        <v/>
      </c>
      <c r="M638" s="2" t="str">
        <f>IF(AND($C638&gt;=Params!$K$9+((Params!$N$18-Params!$K$9)/(Params!$N$33-Params!$K$33))*($B638-Params!$K$33),$C638&gt;=Params!$N$18+((Params!$Q$16-Params!$N$18)/(Params!$Q$33-Params!$N668))*($B638-Params!$Q$33),$C638&lt;Params!$K$9+((Params!$L$5-Params!$K$9)/(Params!$L$33-Params!$K$33))*($B638-Params!$K$33),$C638&lt;Params!$L$5+((Params!$Q$4-Params!$L$5)/(Params!$Q$33-Params!$L$33))*($B638-Params!$L$33),$B638&lt;Params!$Q$33),$M$2,"")</f>
        <v/>
      </c>
      <c r="N638" s="3" t="str">
        <f>IF(OR(AND($C638&gt;=Params!$A$26,$B638&gt;=Params!$A$33,$B638&lt;Params!$C$33,$C638&lt;Params!$A$18+((Params!$C$13-Params!$A$18)/(Params!$C$33-Params!$A$33))*($B638-Params!$A$33)),AND($B638&gt;=Params!$C$33,$C638&gt;Params!$C$22+((Params!$E$17-Params!$C$22)/(Params!$E$33-Params!$C$33))*($B638-Params!$C$33),$C638&lt;Params!$C$13+((Params!$E$17-Params!$C$13)/(Params!$E$33-Params!$C$33))*($B638-Params!$C$33))),$N$2,"")</f>
        <v/>
      </c>
      <c r="O638" s="1" t="str">
        <f>IF(AND($C638&gt;=Params!$C$13+((Params!$E$17-Params!$C$13)/(Params!$E$33-Params!$C$33))*($B638-Params!$C$33),$C638&gt;=Params!$E$17+((Params!$H$13-Params!$E$17)/(Params!$H$33-Params!$E$33))*($B638-Params!$E$33),$C638&lt;Params!$C$13+((Params!$D$9-Params!$C$13)/(Params!$D$33-Params!$C$33))*($B638-Params!$C$33),$C638&lt;Params!$D$9+((Params!$H$13-Params!$D$9)/(Params!$H$33-Params!$D$33))*($B638-Params!$D$33)),$O$2,"")</f>
        <v/>
      </c>
      <c r="P638" s="1" t="str">
        <f>IF(AND($C638&gt;=Params!$D$9+((Params!$H$13-Params!$D$9)/(Params!$H$33-Params!$D$33))*($B638-Params!$D$33),$C638&gt;=Params!$H$13+((Params!$K$9-Params!$H$13)/(Params!$K$33-Params!$H$33))*($B638-Params!$H$33),$C638&lt;Params!$D$9+((Params!$G$4-Params!$D$9)/(Params!$G$33-Params!$D$33))*($B638-Params!$D$33),$C638&lt;Params!$G$4+((Params!$K$9-Params!$G$4)/(Params!$K$33-Params!$G$33))*($B638-Params!$G$33)),$P$2,"")</f>
        <v/>
      </c>
      <c r="Q638" s="1" t="str">
        <f>IF(AND($C638&gt;=Params!$G$4+((Params!$K$9-Params!$G$4)/(Params!$K$33-Params!$G$33))*($B638-Params!$G$33),$C638&gt;Params!$K$9+((Params!$L$5-Params!$K$9)/(Params!$L$33-Params!$K$33))*($B638-Params!$K$33),$C638&lt;Params!$G$4+((Params!$L$5-Params!$G$4)/(Params!$L$33-Params!$G$33))*($B638-Params!$G$33)),$Q$2,"")</f>
        <v/>
      </c>
      <c r="R638" s="2" t="str">
        <f>IF(AND(OR($B638&lt;Params!$A$33,AND($B638&gt;=Params!$A$33,$B638&lt;Params!$C$33,$C638&gt;=Params!$A$18+((Params!$C$13-Params!$A$18)/(Params!$C$33-Params!$A$33))*($B638-Params!$A$33)),AND($B638&gt;=Params!$C$33,$B638&lt;Params!$D$33,$C638&gt;=Params!$C$13+((Params!$D$9-Params!$C$13)/(Params!$D$33-Params!$C$33))*($B638-Params!$C$33)),AND($B638&gt;=Params!$D$33,$C638&gt;=Params!$D$9+((Params!$G$4-Params!$D$9)/(Params!$G$33-Params!$D$33))*($B638-Params!$D$33))),$C638&lt;Params!$G$4,$B638&gt;0,$C638&gt;0),$R$2,"")</f>
        <v/>
      </c>
      <c r="S638" s="18" t="str">
        <f t="shared" si="9"/>
        <v>Rhyolite</v>
      </c>
      <c r="T638" s="14" t="str">
        <f>IF(AND($S638&lt;&gt;$J$2,$S638&lt;&gt;$K$2,$S638&lt;&gt;$L$2),"",
IF($S638=$J$2,IF(Data!$C638&gt;=Data!$D638+2,"Hawaiite","Potassic Trachybasalt"),
IF($S638=$K$2,IF(Data!$C638&gt;=Data!$D638+2,"Mugearite","Shoshonite"),
IF($S638=$L$2,(IF(Data!$C638&gt;=Data!$D638+2,"Benmoreite","Latite")),""))))</f>
        <v/>
      </c>
    </row>
    <row r="639" spans="1:20" x14ac:dyDescent="0.2">
      <c r="A639" s="16">
        <f>Data!$A639</f>
        <v>149</v>
      </c>
      <c r="B639" s="27">
        <f>Data!$B639</f>
        <v>76.841884415985135</v>
      </c>
      <c r="C639" s="28">
        <f>Data!$C639+Data!$D639</f>
        <v>9.0360833943573784</v>
      </c>
      <c r="D639" s="1" t="str">
        <f>IF(AND(AND($B639&gt;=Params!$A$33,$B639&lt;Params!$C$33),AND($C639&gt;=Params!$A$32,$C639&lt;Params!$A$26)),$D$2,"")</f>
        <v/>
      </c>
      <c r="E639" s="1" t="str">
        <f>IF(AND(AND($B639&gt;=Params!$C$33,$B639&lt;Params!$F$33),AND($C639&gt;=Params!$C$32,$C639&lt;Params!$C$22)),$E$2,"")</f>
        <v/>
      </c>
      <c r="F639" s="4" t="str">
        <f>IF(AND($B639&gt;=Params!$F$33,$B639&lt;Params!$J$33,$C639&lt;Params!$F$22+((Params!$J$20-Params!$F$22)/(Params!$J$33-Params!$F$33))*($B639-Params!$F$33)),$F$2,"")</f>
        <v/>
      </c>
      <c r="G639" s="4" t="str">
        <f>IF(AND($B639&gt;=Params!$J$33,$B639&lt;Params!$N$33,$C639&lt;Params!$J$20+((Params!$N$18-Params!$J$20)/(Params!$N$33-Params!$J$33))*($B639-Params!$J$33)),$G$2,"")</f>
        <v/>
      </c>
      <c r="H639" s="4" t="str">
        <f>IF(AND($B639&gt;=Params!$N$33,$C639&lt;Params!$N$18+((Params!$Q$16-Params!$N$18)/(Params!$Q$33-Params!$N$33))*($B639-Params!$N$33),C$3&lt;Params!$Q$16+((Params!$S$32-Params!$Q$16)/(Params!$S$33-Params!$Q$33))*($B639-Params!$Q$33)),$H$2,"")</f>
        <v/>
      </c>
      <c r="I639" s="12" t="str">
        <f>IF(AND($B639&gt;=Params!$Q$33,$C639&gt;=Params!$Q$16+((Params!$S$32-Params!$Q$16)/(Params!$S$33-Params!$Q$33))*($B639-Params!$Q$33)),$I$2,"")</f>
        <v>Rhyolite</v>
      </c>
      <c r="J639" s="1" t="str">
        <f>IF(AND($C639&gt;=Params!$C$22,$C639&lt;Params!$C$22+((Params!$E$17-Params!$C$22)/(Params!$E$33-Params!$C$33))*($B639-Params!$C$33),$C639&lt;Params!$E$17+((Params!$F$22-Params!$E$17)/(Params!$F$33-Params!$E$33))*($B639-Params!$E$33)),$J$2,"")</f>
        <v/>
      </c>
      <c r="K639" s="1" t="str">
        <f>IF(AND($C639&gt;=Params!$E$17+((Params!$F$22-Params!$E$17)/(Params!$F$33-Params!$E$33))*($B639-Params!$E$33),$C639&gt;=Params!$F$22+((Params!$J$20-Params!$F$22)/(Params!$J$33-Params!$F$33))*($B639-Params!$F$33),$C639&lt;Params!$E$17+((Params!$H$13-Params!$E$17)/(Params!$H$33-Params!$E$33))*($B639-Params!$E$33),$C639&lt;Params!$H$13+((Params!$J$20-Params!$H$13)/(Params!$J$33-Params!$H$33))*($B639-Params!$H$33)),$K$2,"")</f>
        <v/>
      </c>
      <c r="L639" s="1" t="str">
        <f>IF(AND($C639&gt;=Params!$H$13+((Params!$J$20-Params!$H$13)/(Params!$J$33-Params!$H$33))*($B639-Params!$H$33),$C639&gt;=Params!$J$20+((Params!$N$18-Params!$J$20)/(Params!$N$33-Params!$J$33))*($B639-Params!$J$33),$C639&lt;Params!$H$13+((Params!$K$9-Params!$H$13)/(Params!$K$33-Params!$H$33))*($B639-Params!$H$33),$C639&lt;Params!$K$9+((Params!$N$18-Params!$K$9)/(Params!$N$33-Params!$K$33))*($B639-Params!$K$33)),$L$2,"")</f>
        <v/>
      </c>
      <c r="M639" s="2" t="str">
        <f>IF(AND($C639&gt;=Params!$K$9+((Params!$N$18-Params!$K$9)/(Params!$N$33-Params!$K$33))*($B639-Params!$K$33),$C639&gt;=Params!$N$18+((Params!$Q$16-Params!$N$18)/(Params!$Q$33-Params!$N669))*($B639-Params!$Q$33),$C639&lt;Params!$K$9+((Params!$L$5-Params!$K$9)/(Params!$L$33-Params!$K$33))*($B639-Params!$K$33),$C639&lt;Params!$L$5+((Params!$Q$4-Params!$L$5)/(Params!$Q$33-Params!$L$33))*($B639-Params!$L$33),$B639&lt;Params!$Q$33),$M$2,"")</f>
        <v/>
      </c>
      <c r="N639" s="3" t="str">
        <f>IF(OR(AND($C639&gt;=Params!$A$26,$B639&gt;=Params!$A$33,$B639&lt;Params!$C$33,$C639&lt;Params!$A$18+((Params!$C$13-Params!$A$18)/(Params!$C$33-Params!$A$33))*($B639-Params!$A$33)),AND($B639&gt;=Params!$C$33,$C639&gt;Params!$C$22+((Params!$E$17-Params!$C$22)/(Params!$E$33-Params!$C$33))*($B639-Params!$C$33),$C639&lt;Params!$C$13+((Params!$E$17-Params!$C$13)/(Params!$E$33-Params!$C$33))*($B639-Params!$C$33))),$N$2,"")</f>
        <v/>
      </c>
      <c r="O639" s="1" t="str">
        <f>IF(AND($C639&gt;=Params!$C$13+((Params!$E$17-Params!$C$13)/(Params!$E$33-Params!$C$33))*($B639-Params!$C$33),$C639&gt;=Params!$E$17+((Params!$H$13-Params!$E$17)/(Params!$H$33-Params!$E$33))*($B639-Params!$E$33),$C639&lt;Params!$C$13+((Params!$D$9-Params!$C$13)/(Params!$D$33-Params!$C$33))*($B639-Params!$C$33),$C639&lt;Params!$D$9+((Params!$H$13-Params!$D$9)/(Params!$H$33-Params!$D$33))*($B639-Params!$D$33)),$O$2,"")</f>
        <v/>
      </c>
      <c r="P639" s="1" t="str">
        <f>IF(AND($C639&gt;=Params!$D$9+((Params!$H$13-Params!$D$9)/(Params!$H$33-Params!$D$33))*($B639-Params!$D$33),$C639&gt;=Params!$H$13+((Params!$K$9-Params!$H$13)/(Params!$K$33-Params!$H$33))*($B639-Params!$H$33),$C639&lt;Params!$D$9+((Params!$G$4-Params!$D$9)/(Params!$G$33-Params!$D$33))*($B639-Params!$D$33),$C639&lt;Params!$G$4+((Params!$K$9-Params!$G$4)/(Params!$K$33-Params!$G$33))*($B639-Params!$G$33)),$P$2,"")</f>
        <v/>
      </c>
      <c r="Q639" s="1" t="str">
        <f>IF(AND($C639&gt;=Params!$G$4+((Params!$K$9-Params!$G$4)/(Params!$K$33-Params!$G$33))*($B639-Params!$G$33),$C639&gt;Params!$K$9+((Params!$L$5-Params!$K$9)/(Params!$L$33-Params!$K$33))*($B639-Params!$K$33),$C639&lt;Params!$G$4+((Params!$L$5-Params!$G$4)/(Params!$L$33-Params!$G$33))*($B639-Params!$G$33)),$Q$2,"")</f>
        <v/>
      </c>
      <c r="R639" s="2" t="str">
        <f>IF(AND(OR($B639&lt;Params!$A$33,AND($B639&gt;=Params!$A$33,$B639&lt;Params!$C$33,$C639&gt;=Params!$A$18+((Params!$C$13-Params!$A$18)/(Params!$C$33-Params!$A$33))*($B639-Params!$A$33)),AND($B639&gt;=Params!$C$33,$B639&lt;Params!$D$33,$C639&gt;=Params!$C$13+((Params!$D$9-Params!$C$13)/(Params!$D$33-Params!$C$33))*($B639-Params!$C$33)),AND($B639&gt;=Params!$D$33,$C639&gt;=Params!$D$9+((Params!$G$4-Params!$D$9)/(Params!$G$33-Params!$D$33))*($B639-Params!$D$33))),$C639&lt;Params!$G$4,$B639&gt;0,$C639&gt;0),$R$2,"")</f>
        <v/>
      </c>
      <c r="S639" s="18" t="str">
        <f t="shared" si="9"/>
        <v>Rhyolite</v>
      </c>
      <c r="T639" s="14" t="str">
        <f>IF(AND($S639&lt;&gt;$J$2,$S639&lt;&gt;$K$2,$S639&lt;&gt;$L$2),"",
IF($S639=$J$2,IF(Data!$C639&gt;=Data!$D639+2,"Hawaiite","Potassic Trachybasalt"),
IF($S639=$K$2,IF(Data!$C639&gt;=Data!$D639+2,"Mugearite","Shoshonite"),
IF($S639=$L$2,(IF(Data!$C639&gt;=Data!$D639+2,"Benmoreite","Latite")),""))))</f>
        <v/>
      </c>
    </row>
    <row r="640" spans="1:20" x14ac:dyDescent="0.2">
      <c r="A640" s="16">
        <f>Data!$A640</f>
        <v>142</v>
      </c>
      <c r="B640" s="27">
        <f>Data!$B640</f>
        <v>76.841891658123487</v>
      </c>
      <c r="C640" s="28">
        <f>Data!$C640+Data!$D640</f>
        <v>9.0360859622978431</v>
      </c>
      <c r="D640" s="1" t="str">
        <f>IF(AND(AND($B640&gt;=Params!$A$33,$B640&lt;Params!$C$33),AND($C640&gt;=Params!$A$32,$C640&lt;Params!$A$26)),$D$2,"")</f>
        <v/>
      </c>
      <c r="E640" s="1" t="str">
        <f>IF(AND(AND($B640&gt;=Params!$C$33,$B640&lt;Params!$F$33),AND($C640&gt;=Params!$C$32,$C640&lt;Params!$C$22)),$E$2,"")</f>
        <v/>
      </c>
      <c r="F640" s="4" t="str">
        <f>IF(AND($B640&gt;=Params!$F$33,$B640&lt;Params!$J$33,$C640&lt;Params!$F$22+((Params!$J$20-Params!$F$22)/(Params!$J$33-Params!$F$33))*($B640-Params!$F$33)),$F$2,"")</f>
        <v/>
      </c>
      <c r="G640" s="4" t="str">
        <f>IF(AND($B640&gt;=Params!$J$33,$B640&lt;Params!$N$33,$C640&lt;Params!$J$20+((Params!$N$18-Params!$J$20)/(Params!$N$33-Params!$J$33))*($B640-Params!$J$33)),$G$2,"")</f>
        <v/>
      </c>
      <c r="H640" s="4" t="str">
        <f>IF(AND($B640&gt;=Params!$N$33,$C640&lt;Params!$N$18+((Params!$Q$16-Params!$N$18)/(Params!$Q$33-Params!$N$33))*($B640-Params!$N$33),C$3&lt;Params!$Q$16+((Params!$S$32-Params!$Q$16)/(Params!$S$33-Params!$Q$33))*($B640-Params!$Q$33)),$H$2,"")</f>
        <v/>
      </c>
      <c r="I640" s="12" t="str">
        <f>IF(AND($B640&gt;=Params!$Q$33,$C640&gt;=Params!$Q$16+((Params!$S$32-Params!$Q$16)/(Params!$S$33-Params!$Q$33))*($B640-Params!$Q$33)),$I$2,"")</f>
        <v>Rhyolite</v>
      </c>
      <c r="J640" s="1" t="str">
        <f>IF(AND($C640&gt;=Params!$C$22,$C640&lt;Params!$C$22+((Params!$E$17-Params!$C$22)/(Params!$E$33-Params!$C$33))*($B640-Params!$C$33),$C640&lt;Params!$E$17+((Params!$F$22-Params!$E$17)/(Params!$F$33-Params!$E$33))*($B640-Params!$E$33)),$J$2,"")</f>
        <v/>
      </c>
      <c r="K640" s="1" t="str">
        <f>IF(AND($C640&gt;=Params!$E$17+((Params!$F$22-Params!$E$17)/(Params!$F$33-Params!$E$33))*($B640-Params!$E$33),$C640&gt;=Params!$F$22+((Params!$J$20-Params!$F$22)/(Params!$J$33-Params!$F$33))*($B640-Params!$F$33),$C640&lt;Params!$E$17+((Params!$H$13-Params!$E$17)/(Params!$H$33-Params!$E$33))*($B640-Params!$E$33),$C640&lt;Params!$H$13+((Params!$J$20-Params!$H$13)/(Params!$J$33-Params!$H$33))*($B640-Params!$H$33)),$K$2,"")</f>
        <v/>
      </c>
      <c r="L640" s="1" t="str">
        <f>IF(AND($C640&gt;=Params!$H$13+((Params!$J$20-Params!$H$13)/(Params!$J$33-Params!$H$33))*($B640-Params!$H$33),$C640&gt;=Params!$J$20+((Params!$N$18-Params!$J$20)/(Params!$N$33-Params!$J$33))*($B640-Params!$J$33),$C640&lt;Params!$H$13+((Params!$K$9-Params!$H$13)/(Params!$K$33-Params!$H$33))*($B640-Params!$H$33),$C640&lt;Params!$K$9+((Params!$N$18-Params!$K$9)/(Params!$N$33-Params!$K$33))*($B640-Params!$K$33)),$L$2,"")</f>
        <v/>
      </c>
      <c r="M640" s="2" t="str">
        <f>IF(AND($C640&gt;=Params!$K$9+((Params!$N$18-Params!$K$9)/(Params!$N$33-Params!$K$33))*($B640-Params!$K$33),$C640&gt;=Params!$N$18+((Params!$Q$16-Params!$N$18)/(Params!$Q$33-Params!$N670))*($B640-Params!$Q$33),$C640&lt;Params!$K$9+((Params!$L$5-Params!$K$9)/(Params!$L$33-Params!$K$33))*($B640-Params!$K$33),$C640&lt;Params!$L$5+((Params!$Q$4-Params!$L$5)/(Params!$Q$33-Params!$L$33))*($B640-Params!$L$33),$B640&lt;Params!$Q$33),$M$2,"")</f>
        <v/>
      </c>
      <c r="N640" s="3" t="str">
        <f>IF(OR(AND($C640&gt;=Params!$A$26,$B640&gt;=Params!$A$33,$B640&lt;Params!$C$33,$C640&lt;Params!$A$18+((Params!$C$13-Params!$A$18)/(Params!$C$33-Params!$A$33))*($B640-Params!$A$33)),AND($B640&gt;=Params!$C$33,$C640&gt;Params!$C$22+((Params!$E$17-Params!$C$22)/(Params!$E$33-Params!$C$33))*($B640-Params!$C$33),$C640&lt;Params!$C$13+((Params!$E$17-Params!$C$13)/(Params!$E$33-Params!$C$33))*($B640-Params!$C$33))),$N$2,"")</f>
        <v/>
      </c>
      <c r="O640" s="1" t="str">
        <f>IF(AND($C640&gt;=Params!$C$13+((Params!$E$17-Params!$C$13)/(Params!$E$33-Params!$C$33))*($B640-Params!$C$33),$C640&gt;=Params!$E$17+((Params!$H$13-Params!$E$17)/(Params!$H$33-Params!$E$33))*($B640-Params!$E$33),$C640&lt;Params!$C$13+((Params!$D$9-Params!$C$13)/(Params!$D$33-Params!$C$33))*($B640-Params!$C$33),$C640&lt;Params!$D$9+((Params!$H$13-Params!$D$9)/(Params!$H$33-Params!$D$33))*($B640-Params!$D$33)),$O$2,"")</f>
        <v/>
      </c>
      <c r="P640" s="1" t="str">
        <f>IF(AND($C640&gt;=Params!$D$9+((Params!$H$13-Params!$D$9)/(Params!$H$33-Params!$D$33))*($B640-Params!$D$33),$C640&gt;=Params!$H$13+((Params!$K$9-Params!$H$13)/(Params!$K$33-Params!$H$33))*($B640-Params!$H$33),$C640&lt;Params!$D$9+((Params!$G$4-Params!$D$9)/(Params!$G$33-Params!$D$33))*($B640-Params!$D$33),$C640&lt;Params!$G$4+((Params!$K$9-Params!$G$4)/(Params!$K$33-Params!$G$33))*($B640-Params!$G$33)),$P$2,"")</f>
        <v/>
      </c>
      <c r="Q640" s="1" t="str">
        <f>IF(AND($C640&gt;=Params!$G$4+((Params!$K$9-Params!$G$4)/(Params!$K$33-Params!$G$33))*($B640-Params!$G$33),$C640&gt;Params!$K$9+((Params!$L$5-Params!$K$9)/(Params!$L$33-Params!$K$33))*($B640-Params!$K$33),$C640&lt;Params!$G$4+((Params!$L$5-Params!$G$4)/(Params!$L$33-Params!$G$33))*($B640-Params!$G$33)),$Q$2,"")</f>
        <v/>
      </c>
      <c r="R640" s="2" t="str">
        <f>IF(AND(OR($B640&lt;Params!$A$33,AND($B640&gt;=Params!$A$33,$B640&lt;Params!$C$33,$C640&gt;=Params!$A$18+((Params!$C$13-Params!$A$18)/(Params!$C$33-Params!$A$33))*($B640-Params!$A$33)),AND($B640&gt;=Params!$C$33,$B640&lt;Params!$D$33,$C640&gt;=Params!$C$13+((Params!$D$9-Params!$C$13)/(Params!$D$33-Params!$C$33))*($B640-Params!$C$33)),AND($B640&gt;=Params!$D$33,$C640&gt;=Params!$D$9+((Params!$G$4-Params!$D$9)/(Params!$G$33-Params!$D$33))*($B640-Params!$D$33))),$C640&lt;Params!$G$4,$B640&gt;0,$C640&gt;0),$R$2,"")</f>
        <v/>
      </c>
      <c r="S640" s="18" t="str">
        <f t="shared" si="9"/>
        <v>Rhyolite</v>
      </c>
      <c r="T640" s="14" t="str">
        <f>IF(AND($S640&lt;&gt;$J$2,$S640&lt;&gt;$K$2,$S640&lt;&gt;$L$2),"",
IF($S640=$J$2,IF(Data!$C640&gt;=Data!$D640+2,"Hawaiite","Potassic Trachybasalt"),
IF($S640=$K$2,IF(Data!$C640&gt;=Data!$D640+2,"Mugearite","Shoshonite"),
IF($S640=$L$2,(IF(Data!$C640&gt;=Data!$D640+2,"Benmoreite","Latite")),""))))</f>
        <v/>
      </c>
    </row>
    <row r="641" spans="1:20" x14ac:dyDescent="0.2">
      <c r="A641" s="16">
        <f>Data!$A641</f>
        <v>145</v>
      </c>
      <c r="B641" s="27">
        <f>Data!$B641</f>
        <v>76.841895838925595</v>
      </c>
      <c r="C641" s="28">
        <f>Data!$C641+Data!$D641</f>
        <v>9.0360816879011843</v>
      </c>
      <c r="D641" s="1" t="str">
        <f>IF(AND(AND($B641&gt;=Params!$A$33,$B641&lt;Params!$C$33),AND($C641&gt;=Params!$A$32,$C641&lt;Params!$A$26)),$D$2,"")</f>
        <v/>
      </c>
      <c r="E641" s="1" t="str">
        <f>IF(AND(AND($B641&gt;=Params!$C$33,$B641&lt;Params!$F$33),AND($C641&gt;=Params!$C$32,$C641&lt;Params!$C$22)),$E$2,"")</f>
        <v/>
      </c>
      <c r="F641" s="4" t="str">
        <f>IF(AND($B641&gt;=Params!$F$33,$B641&lt;Params!$J$33,$C641&lt;Params!$F$22+((Params!$J$20-Params!$F$22)/(Params!$J$33-Params!$F$33))*($B641-Params!$F$33)),$F$2,"")</f>
        <v/>
      </c>
      <c r="G641" s="4" t="str">
        <f>IF(AND($B641&gt;=Params!$J$33,$B641&lt;Params!$N$33,$C641&lt;Params!$J$20+((Params!$N$18-Params!$J$20)/(Params!$N$33-Params!$J$33))*($B641-Params!$J$33)),$G$2,"")</f>
        <v/>
      </c>
      <c r="H641" s="4" t="str">
        <f>IF(AND($B641&gt;=Params!$N$33,$C641&lt;Params!$N$18+((Params!$Q$16-Params!$N$18)/(Params!$Q$33-Params!$N$33))*($B641-Params!$N$33),C$3&lt;Params!$Q$16+((Params!$S$32-Params!$Q$16)/(Params!$S$33-Params!$Q$33))*($B641-Params!$Q$33)),$H$2,"")</f>
        <v/>
      </c>
      <c r="I641" s="12" t="str">
        <f>IF(AND($B641&gt;=Params!$Q$33,$C641&gt;=Params!$Q$16+((Params!$S$32-Params!$Q$16)/(Params!$S$33-Params!$Q$33))*($B641-Params!$Q$33)),$I$2,"")</f>
        <v>Rhyolite</v>
      </c>
      <c r="J641" s="1" t="str">
        <f>IF(AND($C641&gt;=Params!$C$22,$C641&lt;Params!$C$22+((Params!$E$17-Params!$C$22)/(Params!$E$33-Params!$C$33))*($B641-Params!$C$33),$C641&lt;Params!$E$17+((Params!$F$22-Params!$E$17)/(Params!$F$33-Params!$E$33))*($B641-Params!$E$33)),$J$2,"")</f>
        <v/>
      </c>
      <c r="K641" s="1" t="str">
        <f>IF(AND($C641&gt;=Params!$E$17+((Params!$F$22-Params!$E$17)/(Params!$F$33-Params!$E$33))*($B641-Params!$E$33),$C641&gt;=Params!$F$22+((Params!$J$20-Params!$F$22)/(Params!$J$33-Params!$F$33))*($B641-Params!$F$33),$C641&lt;Params!$E$17+((Params!$H$13-Params!$E$17)/(Params!$H$33-Params!$E$33))*($B641-Params!$E$33),$C641&lt;Params!$H$13+((Params!$J$20-Params!$H$13)/(Params!$J$33-Params!$H$33))*($B641-Params!$H$33)),$K$2,"")</f>
        <v/>
      </c>
      <c r="L641" s="1" t="str">
        <f>IF(AND($C641&gt;=Params!$H$13+((Params!$J$20-Params!$H$13)/(Params!$J$33-Params!$H$33))*($B641-Params!$H$33),$C641&gt;=Params!$J$20+((Params!$N$18-Params!$J$20)/(Params!$N$33-Params!$J$33))*($B641-Params!$J$33),$C641&lt;Params!$H$13+((Params!$K$9-Params!$H$13)/(Params!$K$33-Params!$H$33))*($B641-Params!$H$33),$C641&lt;Params!$K$9+((Params!$N$18-Params!$K$9)/(Params!$N$33-Params!$K$33))*($B641-Params!$K$33)),$L$2,"")</f>
        <v/>
      </c>
      <c r="M641" s="2" t="str">
        <f>IF(AND($C641&gt;=Params!$K$9+((Params!$N$18-Params!$K$9)/(Params!$N$33-Params!$K$33))*($B641-Params!$K$33),$C641&gt;=Params!$N$18+((Params!$Q$16-Params!$N$18)/(Params!$Q$33-Params!$N671))*($B641-Params!$Q$33),$C641&lt;Params!$K$9+((Params!$L$5-Params!$K$9)/(Params!$L$33-Params!$K$33))*($B641-Params!$K$33),$C641&lt;Params!$L$5+((Params!$Q$4-Params!$L$5)/(Params!$Q$33-Params!$L$33))*($B641-Params!$L$33),$B641&lt;Params!$Q$33),$M$2,"")</f>
        <v/>
      </c>
      <c r="N641" s="3" t="str">
        <f>IF(OR(AND($C641&gt;=Params!$A$26,$B641&gt;=Params!$A$33,$B641&lt;Params!$C$33,$C641&lt;Params!$A$18+((Params!$C$13-Params!$A$18)/(Params!$C$33-Params!$A$33))*($B641-Params!$A$33)),AND($B641&gt;=Params!$C$33,$C641&gt;Params!$C$22+((Params!$E$17-Params!$C$22)/(Params!$E$33-Params!$C$33))*($B641-Params!$C$33),$C641&lt;Params!$C$13+((Params!$E$17-Params!$C$13)/(Params!$E$33-Params!$C$33))*($B641-Params!$C$33))),$N$2,"")</f>
        <v/>
      </c>
      <c r="O641" s="1" t="str">
        <f>IF(AND($C641&gt;=Params!$C$13+((Params!$E$17-Params!$C$13)/(Params!$E$33-Params!$C$33))*($B641-Params!$C$33),$C641&gt;=Params!$E$17+((Params!$H$13-Params!$E$17)/(Params!$H$33-Params!$E$33))*($B641-Params!$E$33),$C641&lt;Params!$C$13+((Params!$D$9-Params!$C$13)/(Params!$D$33-Params!$C$33))*($B641-Params!$C$33),$C641&lt;Params!$D$9+((Params!$H$13-Params!$D$9)/(Params!$H$33-Params!$D$33))*($B641-Params!$D$33)),$O$2,"")</f>
        <v/>
      </c>
      <c r="P641" s="1" t="str">
        <f>IF(AND($C641&gt;=Params!$D$9+((Params!$H$13-Params!$D$9)/(Params!$H$33-Params!$D$33))*($B641-Params!$D$33),$C641&gt;=Params!$H$13+((Params!$K$9-Params!$H$13)/(Params!$K$33-Params!$H$33))*($B641-Params!$H$33),$C641&lt;Params!$D$9+((Params!$G$4-Params!$D$9)/(Params!$G$33-Params!$D$33))*($B641-Params!$D$33),$C641&lt;Params!$G$4+((Params!$K$9-Params!$G$4)/(Params!$K$33-Params!$G$33))*($B641-Params!$G$33)),$P$2,"")</f>
        <v/>
      </c>
      <c r="Q641" s="1" t="str">
        <f>IF(AND($C641&gt;=Params!$G$4+((Params!$K$9-Params!$G$4)/(Params!$K$33-Params!$G$33))*($B641-Params!$G$33),$C641&gt;Params!$K$9+((Params!$L$5-Params!$K$9)/(Params!$L$33-Params!$K$33))*($B641-Params!$K$33),$C641&lt;Params!$G$4+((Params!$L$5-Params!$G$4)/(Params!$L$33-Params!$G$33))*($B641-Params!$G$33)),$Q$2,"")</f>
        <v/>
      </c>
      <c r="R641" s="2" t="str">
        <f>IF(AND(OR($B641&lt;Params!$A$33,AND($B641&gt;=Params!$A$33,$B641&lt;Params!$C$33,$C641&gt;=Params!$A$18+((Params!$C$13-Params!$A$18)/(Params!$C$33-Params!$A$33))*($B641-Params!$A$33)),AND($B641&gt;=Params!$C$33,$B641&lt;Params!$D$33,$C641&gt;=Params!$C$13+((Params!$D$9-Params!$C$13)/(Params!$D$33-Params!$C$33))*($B641-Params!$C$33)),AND($B641&gt;=Params!$D$33,$C641&gt;=Params!$D$9+((Params!$G$4-Params!$D$9)/(Params!$G$33-Params!$D$33))*($B641-Params!$D$33))),$C641&lt;Params!$G$4,$B641&gt;0,$C641&gt;0),$R$2,"")</f>
        <v/>
      </c>
      <c r="S641" s="18" t="str">
        <f t="shared" si="9"/>
        <v>Rhyolite</v>
      </c>
      <c r="T641" s="14" t="str">
        <f>IF(AND($S641&lt;&gt;$J$2,$S641&lt;&gt;$K$2,$S641&lt;&gt;$L$2),"",
IF($S641=$J$2,IF(Data!$C641&gt;=Data!$D641+2,"Hawaiite","Potassic Trachybasalt"),
IF($S641=$K$2,IF(Data!$C641&gt;=Data!$D641+2,"Mugearite","Shoshonite"),
IF($S641=$L$2,(IF(Data!$C641&gt;=Data!$D641+2,"Benmoreite","Latite")),""))))</f>
        <v/>
      </c>
    </row>
    <row r="642" spans="1:20" x14ac:dyDescent="0.2">
      <c r="A642" s="16">
        <f>Data!$A642</f>
        <v>134</v>
      </c>
      <c r="B642" s="27">
        <f>Data!$B642</f>
        <v>76.841899013734121</v>
      </c>
      <c r="C642" s="28">
        <f>Data!$C642+Data!$D642</f>
        <v>9.0360780197912973</v>
      </c>
      <c r="D642" s="1" t="str">
        <f>IF(AND(AND($B642&gt;=Params!$A$33,$B642&lt;Params!$C$33),AND($C642&gt;=Params!$A$32,$C642&lt;Params!$A$26)),$D$2,"")</f>
        <v/>
      </c>
      <c r="E642" s="1" t="str">
        <f>IF(AND(AND($B642&gt;=Params!$C$33,$B642&lt;Params!$F$33),AND($C642&gt;=Params!$C$32,$C642&lt;Params!$C$22)),$E$2,"")</f>
        <v/>
      </c>
      <c r="F642" s="4" t="str">
        <f>IF(AND($B642&gt;=Params!$F$33,$B642&lt;Params!$J$33,$C642&lt;Params!$F$22+((Params!$J$20-Params!$F$22)/(Params!$J$33-Params!$F$33))*($B642-Params!$F$33)),$F$2,"")</f>
        <v/>
      </c>
      <c r="G642" s="4" t="str">
        <f>IF(AND($B642&gt;=Params!$J$33,$B642&lt;Params!$N$33,$C642&lt;Params!$J$20+((Params!$N$18-Params!$J$20)/(Params!$N$33-Params!$J$33))*($B642-Params!$J$33)),$G$2,"")</f>
        <v/>
      </c>
      <c r="H642" s="4" t="str">
        <f>IF(AND($B642&gt;=Params!$N$33,$C642&lt;Params!$N$18+((Params!$Q$16-Params!$N$18)/(Params!$Q$33-Params!$N$33))*($B642-Params!$N$33),C$3&lt;Params!$Q$16+((Params!$S$32-Params!$Q$16)/(Params!$S$33-Params!$Q$33))*($B642-Params!$Q$33)),$H$2,"")</f>
        <v/>
      </c>
      <c r="I642" s="12" t="str">
        <f>IF(AND($B642&gt;=Params!$Q$33,$C642&gt;=Params!$Q$16+((Params!$S$32-Params!$Q$16)/(Params!$S$33-Params!$Q$33))*($B642-Params!$Q$33)),$I$2,"")</f>
        <v>Rhyolite</v>
      </c>
      <c r="J642" s="1" t="str">
        <f>IF(AND($C642&gt;=Params!$C$22,$C642&lt;Params!$C$22+((Params!$E$17-Params!$C$22)/(Params!$E$33-Params!$C$33))*($B642-Params!$C$33),$C642&lt;Params!$E$17+((Params!$F$22-Params!$E$17)/(Params!$F$33-Params!$E$33))*($B642-Params!$E$33)),$J$2,"")</f>
        <v/>
      </c>
      <c r="K642" s="1" t="str">
        <f>IF(AND($C642&gt;=Params!$E$17+((Params!$F$22-Params!$E$17)/(Params!$F$33-Params!$E$33))*($B642-Params!$E$33),$C642&gt;=Params!$F$22+((Params!$J$20-Params!$F$22)/(Params!$J$33-Params!$F$33))*($B642-Params!$F$33),$C642&lt;Params!$E$17+((Params!$H$13-Params!$E$17)/(Params!$H$33-Params!$E$33))*($B642-Params!$E$33),$C642&lt;Params!$H$13+((Params!$J$20-Params!$H$13)/(Params!$J$33-Params!$H$33))*($B642-Params!$H$33)),$K$2,"")</f>
        <v/>
      </c>
      <c r="L642" s="1" t="str">
        <f>IF(AND($C642&gt;=Params!$H$13+((Params!$J$20-Params!$H$13)/(Params!$J$33-Params!$H$33))*($B642-Params!$H$33),$C642&gt;=Params!$J$20+((Params!$N$18-Params!$J$20)/(Params!$N$33-Params!$J$33))*($B642-Params!$J$33),$C642&lt;Params!$H$13+((Params!$K$9-Params!$H$13)/(Params!$K$33-Params!$H$33))*($B642-Params!$H$33),$C642&lt;Params!$K$9+((Params!$N$18-Params!$K$9)/(Params!$N$33-Params!$K$33))*($B642-Params!$K$33)),$L$2,"")</f>
        <v/>
      </c>
      <c r="M642" s="2" t="str">
        <f>IF(AND($C642&gt;=Params!$K$9+((Params!$N$18-Params!$K$9)/(Params!$N$33-Params!$K$33))*($B642-Params!$K$33),$C642&gt;=Params!$N$18+((Params!$Q$16-Params!$N$18)/(Params!$Q$33-Params!$N672))*($B642-Params!$Q$33),$C642&lt;Params!$K$9+((Params!$L$5-Params!$K$9)/(Params!$L$33-Params!$K$33))*($B642-Params!$K$33),$C642&lt;Params!$L$5+((Params!$Q$4-Params!$L$5)/(Params!$Q$33-Params!$L$33))*($B642-Params!$L$33),$B642&lt;Params!$Q$33),$M$2,"")</f>
        <v/>
      </c>
      <c r="N642" s="3" t="str">
        <f>IF(OR(AND($C642&gt;=Params!$A$26,$B642&gt;=Params!$A$33,$B642&lt;Params!$C$33,$C642&lt;Params!$A$18+((Params!$C$13-Params!$A$18)/(Params!$C$33-Params!$A$33))*($B642-Params!$A$33)),AND($B642&gt;=Params!$C$33,$C642&gt;Params!$C$22+((Params!$E$17-Params!$C$22)/(Params!$E$33-Params!$C$33))*($B642-Params!$C$33),$C642&lt;Params!$C$13+((Params!$E$17-Params!$C$13)/(Params!$E$33-Params!$C$33))*($B642-Params!$C$33))),$N$2,"")</f>
        <v/>
      </c>
      <c r="O642" s="1" t="str">
        <f>IF(AND($C642&gt;=Params!$C$13+((Params!$E$17-Params!$C$13)/(Params!$E$33-Params!$C$33))*($B642-Params!$C$33),$C642&gt;=Params!$E$17+((Params!$H$13-Params!$E$17)/(Params!$H$33-Params!$E$33))*($B642-Params!$E$33),$C642&lt;Params!$C$13+((Params!$D$9-Params!$C$13)/(Params!$D$33-Params!$C$33))*($B642-Params!$C$33),$C642&lt;Params!$D$9+((Params!$H$13-Params!$D$9)/(Params!$H$33-Params!$D$33))*($B642-Params!$D$33)),$O$2,"")</f>
        <v/>
      </c>
      <c r="P642" s="1" t="str">
        <f>IF(AND($C642&gt;=Params!$D$9+((Params!$H$13-Params!$D$9)/(Params!$H$33-Params!$D$33))*($B642-Params!$D$33),$C642&gt;=Params!$H$13+((Params!$K$9-Params!$H$13)/(Params!$K$33-Params!$H$33))*($B642-Params!$H$33),$C642&lt;Params!$D$9+((Params!$G$4-Params!$D$9)/(Params!$G$33-Params!$D$33))*($B642-Params!$D$33),$C642&lt;Params!$G$4+((Params!$K$9-Params!$G$4)/(Params!$K$33-Params!$G$33))*($B642-Params!$G$33)),$P$2,"")</f>
        <v/>
      </c>
      <c r="Q642" s="1" t="str">
        <f>IF(AND($C642&gt;=Params!$G$4+((Params!$K$9-Params!$G$4)/(Params!$K$33-Params!$G$33))*($B642-Params!$G$33),$C642&gt;Params!$K$9+((Params!$L$5-Params!$K$9)/(Params!$L$33-Params!$K$33))*($B642-Params!$K$33),$C642&lt;Params!$G$4+((Params!$L$5-Params!$G$4)/(Params!$L$33-Params!$G$33))*($B642-Params!$G$33)),$Q$2,"")</f>
        <v/>
      </c>
      <c r="R642" s="2" t="str">
        <f>IF(AND(OR($B642&lt;Params!$A$33,AND($B642&gt;=Params!$A$33,$B642&lt;Params!$C$33,$C642&gt;=Params!$A$18+((Params!$C$13-Params!$A$18)/(Params!$C$33-Params!$A$33))*($B642-Params!$A$33)),AND($B642&gt;=Params!$C$33,$B642&lt;Params!$D$33,$C642&gt;=Params!$C$13+((Params!$D$9-Params!$C$13)/(Params!$D$33-Params!$C$33))*($B642-Params!$C$33)),AND($B642&gt;=Params!$D$33,$C642&gt;=Params!$D$9+((Params!$G$4-Params!$D$9)/(Params!$G$33-Params!$D$33))*($B642-Params!$D$33))),$C642&lt;Params!$G$4,$B642&gt;0,$C642&gt;0),$R$2,"")</f>
        <v/>
      </c>
      <c r="S642" s="18" t="str">
        <f t="shared" si="9"/>
        <v>Rhyolite</v>
      </c>
      <c r="T642" s="14" t="str">
        <f>IF(AND($S642&lt;&gt;$J$2,$S642&lt;&gt;$K$2,$S642&lt;&gt;$L$2),"",
IF($S642=$J$2,IF(Data!$C642&gt;=Data!$D642+2,"Hawaiite","Potassic Trachybasalt"),
IF($S642=$K$2,IF(Data!$C642&gt;=Data!$D642+2,"Mugearite","Shoshonite"),
IF($S642=$L$2,(IF(Data!$C642&gt;=Data!$D642+2,"Benmoreite","Latite")),""))))</f>
        <v/>
      </c>
    </row>
    <row r="643" spans="1:20" x14ac:dyDescent="0.2">
      <c r="A643" s="16">
        <f>Data!$A643</f>
        <v>131</v>
      </c>
      <c r="B643" s="27">
        <f>Data!$B643</f>
        <v>76.841901708395412</v>
      </c>
      <c r="C643" s="28">
        <f>Data!$C643+Data!$D643</f>
        <v>9.0360874951608565</v>
      </c>
      <c r="D643" s="1" t="str">
        <f>IF(AND(AND($B643&gt;=Params!$A$33,$B643&lt;Params!$C$33),AND($C643&gt;=Params!$A$32,$C643&lt;Params!$A$26)),$D$2,"")</f>
        <v/>
      </c>
      <c r="E643" s="1" t="str">
        <f>IF(AND(AND($B643&gt;=Params!$C$33,$B643&lt;Params!$F$33),AND($C643&gt;=Params!$C$32,$C643&lt;Params!$C$22)),$E$2,"")</f>
        <v/>
      </c>
      <c r="F643" s="4" t="str">
        <f>IF(AND($B643&gt;=Params!$F$33,$B643&lt;Params!$J$33,$C643&lt;Params!$F$22+((Params!$J$20-Params!$F$22)/(Params!$J$33-Params!$F$33))*($B643-Params!$F$33)),$F$2,"")</f>
        <v/>
      </c>
      <c r="G643" s="4" t="str">
        <f>IF(AND($B643&gt;=Params!$J$33,$B643&lt;Params!$N$33,$C643&lt;Params!$J$20+((Params!$N$18-Params!$J$20)/(Params!$N$33-Params!$J$33))*($B643-Params!$J$33)),$G$2,"")</f>
        <v/>
      </c>
      <c r="H643" s="4" t="str">
        <f>IF(AND($B643&gt;=Params!$N$33,$C643&lt;Params!$N$18+((Params!$Q$16-Params!$N$18)/(Params!$Q$33-Params!$N$33))*($B643-Params!$N$33),C$3&lt;Params!$Q$16+((Params!$S$32-Params!$Q$16)/(Params!$S$33-Params!$Q$33))*($B643-Params!$Q$33)),$H$2,"")</f>
        <v/>
      </c>
      <c r="I643" s="12" t="str">
        <f>IF(AND($B643&gt;=Params!$Q$33,$C643&gt;=Params!$Q$16+((Params!$S$32-Params!$Q$16)/(Params!$S$33-Params!$Q$33))*($B643-Params!$Q$33)),$I$2,"")</f>
        <v>Rhyolite</v>
      </c>
      <c r="J643" s="1" t="str">
        <f>IF(AND($C643&gt;=Params!$C$22,$C643&lt;Params!$C$22+((Params!$E$17-Params!$C$22)/(Params!$E$33-Params!$C$33))*($B643-Params!$C$33),$C643&lt;Params!$E$17+((Params!$F$22-Params!$E$17)/(Params!$F$33-Params!$E$33))*($B643-Params!$E$33)),$J$2,"")</f>
        <v/>
      </c>
      <c r="K643" s="1" t="str">
        <f>IF(AND($C643&gt;=Params!$E$17+((Params!$F$22-Params!$E$17)/(Params!$F$33-Params!$E$33))*($B643-Params!$E$33),$C643&gt;=Params!$F$22+((Params!$J$20-Params!$F$22)/(Params!$J$33-Params!$F$33))*($B643-Params!$F$33),$C643&lt;Params!$E$17+((Params!$H$13-Params!$E$17)/(Params!$H$33-Params!$E$33))*($B643-Params!$E$33),$C643&lt;Params!$H$13+((Params!$J$20-Params!$H$13)/(Params!$J$33-Params!$H$33))*($B643-Params!$H$33)),$K$2,"")</f>
        <v/>
      </c>
      <c r="L643" s="1" t="str">
        <f>IF(AND($C643&gt;=Params!$H$13+((Params!$J$20-Params!$H$13)/(Params!$J$33-Params!$H$33))*($B643-Params!$H$33),$C643&gt;=Params!$J$20+((Params!$N$18-Params!$J$20)/(Params!$N$33-Params!$J$33))*($B643-Params!$J$33),$C643&lt;Params!$H$13+((Params!$K$9-Params!$H$13)/(Params!$K$33-Params!$H$33))*($B643-Params!$H$33),$C643&lt;Params!$K$9+((Params!$N$18-Params!$K$9)/(Params!$N$33-Params!$K$33))*($B643-Params!$K$33)),$L$2,"")</f>
        <v/>
      </c>
      <c r="M643" s="2" t="str">
        <f>IF(AND($C643&gt;=Params!$K$9+((Params!$N$18-Params!$K$9)/(Params!$N$33-Params!$K$33))*($B643-Params!$K$33),$C643&gt;=Params!$N$18+((Params!$Q$16-Params!$N$18)/(Params!$Q$33-Params!$N673))*($B643-Params!$Q$33),$C643&lt;Params!$K$9+((Params!$L$5-Params!$K$9)/(Params!$L$33-Params!$K$33))*($B643-Params!$K$33),$C643&lt;Params!$L$5+((Params!$Q$4-Params!$L$5)/(Params!$Q$33-Params!$L$33))*($B643-Params!$L$33),$B643&lt;Params!$Q$33),$M$2,"")</f>
        <v/>
      </c>
      <c r="N643" s="3" t="str">
        <f>IF(OR(AND($C643&gt;=Params!$A$26,$B643&gt;=Params!$A$33,$B643&lt;Params!$C$33,$C643&lt;Params!$A$18+((Params!$C$13-Params!$A$18)/(Params!$C$33-Params!$A$33))*($B643-Params!$A$33)),AND($B643&gt;=Params!$C$33,$C643&gt;Params!$C$22+((Params!$E$17-Params!$C$22)/(Params!$E$33-Params!$C$33))*($B643-Params!$C$33),$C643&lt;Params!$C$13+((Params!$E$17-Params!$C$13)/(Params!$E$33-Params!$C$33))*($B643-Params!$C$33))),$N$2,"")</f>
        <v/>
      </c>
      <c r="O643" s="1" t="str">
        <f>IF(AND($C643&gt;=Params!$C$13+((Params!$E$17-Params!$C$13)/(Params!$E$33-Params!$C$33))*($B643-Params!$C$33),$C643&gt;=Params!$E$17+((Params!$H$13-Params!$E$17)/(Params!$H$33-Params!$E$33))*($B643-Params!$E$33),$C643&lt;Params!$C$13+((Params!$D$9-Params!$C$13)/(Params!$D$33-Params!$C$33))*($B643-Params!$C$33),$C643&lt;Params!$D$9+((Params!$H$13-Params!$D$9)/(Params!$H$33-Params!$D$33))*($B643-Params!$D$33)),$O$2,"")</f>
        <v/>
      </c>
      <c r="P643" s="1" t="str">
        <f>IF(AND($C643&gt;=Params!$D$9+((Params!$H$13-Params!$D$9)/(Params!$H$33-Params!$D$33))*($B643-Params!$D$33),$C643&gt;=Params!$H$13+((Params!$K$9-Params!$H$13)/(Params!$K$33-Params!$H$33))*($B643-Params!$H$33),$C643&lt;Params!$D$9+((Params!$G$4-Params!$D$9)/(Params!$G$33-Params!$D$33))*($B643-Params!$D$33),$C643&lt;Params!$G$4+((Params!$K$9-Params!$G$4)/(Params!$K$33-Params!$G$33))*($B643-Params!$G$33)),$P$2,"")</f>
        <v/>
      </c>
      <c r="Q643" s="1" t="str">
        <f>IF(AND($C643&gt;=Params!$G$4+((Params!$K$9-Params!$G$4)/(Params!$K$33-Params!$G$33))*($B643-Params!$G$33),$C643&gt;Params!$K$9+((Params!$L$5-Params!$K$9)/(Params!$L$33-Params!$K$33))*($B643-Params!$K$33),$C643&lt;Params!$G$4+((Params!$L$5-Params!$G$4)/(Params!$L$33-Params!$G$33))*($B643-Params!$G$33)),$Q$2,"")</f>
        <v/>
      </c>
      <c r="R643" s="2" t="str">
        <f>IF(AND(OR($B643&lt;Params!$A$33,AND($B643&gt;=Params!$A$33,$B643&lt;Params!$C$33,$C643&gt;=Params!$A$18+((Params!$C$13-Params!$A$18)/(Params!$C$33-Params!$A$33))*($B643-Params!$A$33)),AND($B643&gt;=Params!$C$33,$B643&lt;Params!$D$33,$C643&gt;=Params!$C$13+((Params!$D$9-Params!$C$13)/(Params!$D$33-Params!$C$33))*($B643-Params!$C$33)),AND($B643&gt;=Params!$D$33,$C643&gt;=Params!$D$9+((Params!$G$4-Params!$D$9)/(Params!$G$33-Params!$D$33))*($B643-Params!$D$33))),$C643&lt;Params!$G$4,$B643&gt;0,$C643&gt;0),$R$2,"")</f>
        <v/>
      </c>
      <c r="S643" s="18" t="str">
        <f t="shared" si="9"/>
        <v>Rhyolite</v>
      </c>
      <c r="T643" s="14" t="str">
        <f>IF(AND($S643&lt;&gt;$J$2,$S643&lt;&gt;$K$2,$S643&lt;&gt;$L$2),"",
IF($S643=$J$2,IF(Data!$C643&gt;=Data!$D643+2,"Hawaiite","Potassic Trachybasalt"),
IF($S643=$K$2,IF(Data!$C643&gt;=Data!$D643+2,"Mugearite","Shoshonite"),
IF($S643=$L$2,(IF(Data!$C643&gt;=Data!$D643+2,"Benmoreite","Latite")),""))))</f>
        <v/>
      </c>
    </row>
    <row r="644" spans="1:20" x14ac:dyDescent="0.2">
      <c r="A644" s="16">
        <f>Data!$A644</f>
        <v>152</v>
      </c>
      <c r="B644" s="27">
        <f>Data!$B644</f>
        <v>76.841908336996624</v>
      </c>
      <c r="C644" s="28">
        <f>Data!$C644+Data!$D644</f>
        <v>9.0360835723177946</v>
      </c>
      <c r="D644" s="1" t="str">
        <f>IF(AND(AND($B644&gt;=Params!$A$33,$B644&lt;Params!$C$33),AND($C644&gt;=Params!$A$32,$C644&lt;Params!$A$26)),$D$2,"")</f>
        <v/>
      </c>
      <c r="E644" s="1" t="str">
        <f>IF(AND(AND($B644&gt;=Params!$C$33,$B644&lt;Params!$F$33),AND($C644&gt;=Params!$C$32,$C644&lt;Params!$C$22)),$E$2,"")</f>
        <v/>
      </c>
      <c r="F644" s="4" t="str">
        <f>IF(AND($B644&gt;=Params!$F$33,$B644&lt;Params!$J$33,$C644&lt;Params!$F$22+((Params!$J$20-Params!$F$22)/(Params!$J$33-Params!$F$33))*($B644-Params!$F$33)),$F$2,"")</f>
        <v/>
      </c>
      <c r="G644" s="4" t="str">
        <f>IF(AND($B644&gt;=Params!$J$33,$B644&lt;Params!$N$33,$C644&lt;Params!$J$20+((Params!$N$18-Params!$J$20)/(Params!$N$33-Params!$J$33))*($B644-Params!$J$33)),$G$2,"")</f>
        <v/>
      </c>
      <c r="H644" s="4" t="str">
        <f>IF(AND($B644&gt;=Params!$N$33,$C644&lt;Params!$N$18+((Params!$Q$16-Params!$N$18)/(Params!$Q$33-Params!$N$33))*($B644-Params!$N$33),C$3&lt;Params!$Q$16+((Params!$S$32-Params!$Q$16)/(Params!$S$33-Params!$Q$33))*($B644-Params!$Q$33)),$H$2,"")</f>
        <v/>
      </c>
      <c r="I644" s="12" t="str">
        <f>IF(AND($B644&gt;=Params!$Q$33,$C644&gt;=Params!$Q$16+((Params!$S$32-Params!$Q$16)/(Params!$S$33-Params!$Q$33))*($B644-Params!$Q$33)),$I$2,"")</f>
        <v>Rhyolite</v>
      </c>
      <c r="J644" s="1" t="str">
        <f>IF(AND($C644&gt;=Params!$C$22,$C644&lt;Params!$C$22+((Params!$E$17-Params!$C$22)/(Params!$E$33-Params!$C$33))*($B644-Params!$C$33),$C644&lt;Params!$E$17+((Params!$F$22-Params!$E$17)/(Params!$F$33-Params!$E$33))*($B644-Params!$E$33)),$J$2,"")</f>
        <v/>
      </c>
      <c r="K644" s="1" t="str">
        <f>IF(AND($C644&gt;=Params!$E$17+((Params!$F$22-Params!$E$17)/(Params!$F$33-Params!$E$33))*($B644-Params!$E$33),$C644&gt;=Params!$F$22+((Params!$J$20-Params!$F$22)/(Params!$J$33-Params!$F$33))*($B644-Params!$F$33),$C644&lt;Params!$E$17+((Params!$H$13-Params!$E$17)/(Params!$H$33-Params!$E$33))*($B644-Params!$E$33),$C644&lt;Params!$H$13+((Params!$J$20-Params!$H$13)/(Params!$J$33-Params!$H$33))*($B644-Params!$H$33)),$K$2,"")</f>
        <v/>
      </c>
      <c r="L644" s="1" t="str">
        <f>IF(AND($C644&gt;=Params!$H$13+((Params!$J$20-Params!$H$13)/(Params!$J$33-Params!$H$33))*($B644-Params!$H$33),$C644&gt;=Params!$J$20+((Params!$N$18-Params!$J$20)/(Params!$N$33-Params!$J$33))*($B644-Params!$J$33),$C644&lt;Params!$H$13+((Params!$K$9-Params!$H$13)/(Params!$K$33-Params!$H$33))*($B644-Params!$H$33),$C644&lt;Params!$K$9+((Params!$N$18-Params!$K$9)/(Params!$N$33-Params!$K$33))*($B644-Params!$K$33)),$L$2,"")</f>
        <v/>
      </c>
      <c r="M644" s="2" t="str">
        <f>IF(AND($C644&gt;=Params!$K$9+((Params!$N$18-Params!$K$9)/(Params!$N$33-Params!$K$33))*($B644-Params!$K$33),$C644&gt;=Params!$N$18+((Params!$Q$16-Params!$N$18)/(Params!$Q$33-Params!$N674))*($B644-Params!$Q$33),$C644&lt;Params!$K$9+((Params!$L$5-Params!$K$9)/(Params!$L$33-Params!$K$33))*($B644-Params!$K$33),$C644&lt;Params!$L$5+((Params!$Q$4-Params!$L$5)/(Params!$Q$33-Params!$L$33))*($B644-Params!$L$33),$B644&lt;Params!$Q$33),$M$2,"")</f>
        <v/>
      </c>
      <c r="N644" s="3" t="str">
        <f>IF(OR(AND($C644&gt;=Params!$A$26,$B644&gt;=Params!$A$33,$B644&lt;Params!$C$33,$C644&lt;Params!$A$18+((Params!$C$13-Params!$A$18)/(Params!$C$33-Params!$A$33))*($B644-Params!$A$33)),AND($B644&gt;=Params!$C$33,$C644&gt;Params!$C$22+((Params!$E$17-Params!$C$22)/(Params!$E$33-Params!$C$33))*($B644-Params!$C$33),$C644&lt;Params!$C$13+((Params!$E$17-Params!$C$13)/(Params!$E$33-Params!$C$33))*($B644-Params!$C$33))),$N$2,"")</f>
        <v/>
      </c>
      <c r="O644" s="1" t="str">
        <f>IF(AND($C644&gt;=Params!$C$13+((Params!$E$17-Params!$C$13)/(Params!$E$33-Params!$C$33))*($B644-Params!$C$33),$C644&gt;=Params!$E$17+((Params!$H$13-Params!$E$17)/(Params!$H$33-Params!$E$33))*($B644-Params!$E$33),$C644&lt;Params!$C$13+((Params!$D$9-Params!$C$13)/(Params!$D$33-Params!$C$33))*($B644-Params!$C$33),$C644&lt;Params!$D$9+((Params!$H$13-Params!$D$9)/(Params!$H$33-Params!$D$33))*($B644-Params!$D$33)),$O$2,"")</f>
        <v/>
      </c>
      <c r="P644" s="1" t="str">
        <f>IF(AND($C644&gt;=Params!$D$9+((Params!$H$13-Params!$D$9)/(Params!$H$33-Params!$D$33))*($B644-Params!$D$33),$C644&gt;=Params!$H$13+((Params!$K$9-Params!$H$13)/(Params!$K$33-Params!$H$33))*($B644-Params!$H$33),$C644&lt;Params!$D$9+((Params!$G$4-Params!$D$9)/(Params!$G$33-Params!$D$33))*($B644-Params!$D$33),$C644&lt;Params!$G$4+((Params!$K$9-Params!$G$4)/(Params!$K$33-Params!$G$33))*($B644-Params!$G$33)),$P$2,"")</f>
        <v/>
      </c>
      <c r="Q644" s="1" t="str">
        <f>IF(AND($C644&gt;=Params!$G$4+((Params!$K$9-Params!$G$4)/(Params!$K$33-Params!$G$33))*($B644-Params!$G$33),$C644&gt;Params!$K$9+((Params!$L$5-Params!$K$9)/(Params!$L$33-Params!$K$33))*($B644-Params!$K$33),$C644&lt;Params!$G$4+((Params!$L$5-Params!$G$4)/(Params!$L$33-Params!$G$33))*($B644-Params!$G$33)),$Q$2,"")</f>
        <v/>
      </c>
      <c r="R644" s="2" t="str">
        <f>IF(AND(OR($B644&lt;Params!$A$33,AND($B644&gt;=Params!$A$33,$B644&lt;Params!$C$33,$C644&gt;=Params!$A$18+((Params!$C$13-Params!$A$18)/(Params!$C$33-Params!$A$33))*($B644-Params!$A$33)),AND($B644&gt;=Params!$C$33,$B644&lt;Params!$D$33,$C644&gt;=Params!$C$13+((Params!$D$9-Params!$C$13)/(Params!$D$33-Params!$C$33))*($B644-Params!$C$33)),AND($B644&gt;=Params!$D$33,$C644&gt;=Params!$D$9+((Params!$G$4-Params!$D$9)/(Params!$G$33-Params!$D$33))*($B644-Params!$D$33))),$C644&lt;Params!$G$4,$B644&gt;0,$C644&gt;0),$R$2,"")</f>
        <v/>
      </c>
      <c r="S644" s="18" t="str">
        <f t="shared" ref="S644:S707" si="10">$D644&amp;$E644&amp;$F644&amp;$G644&amp;$H644&amp;$I644&amp;$J644&amp;$K644&amp;$L644&amp;$M644&amp;$N644&amp;$O644&amp;$P644&amp;$Q644&amp;$R644</f>
        <v>Rhyolite</v>
      </c>
      <c r="T644" s="14" t="str">
        <f>IF(AND($S644&lt;&gt;$J$2,$S644&lt;&gt;$K$2,$S644&lt;&gt;$L$2),"",
IF($S644=$J$2,IF(Data!$C644&gt;=Data!$D644+2,"Hawaiite","Potassic Trachybasalt"),
IF($S644=$K$2,IF(Data!$C644&gt;=Data!$D644+2,"Mugearite","Shoshonite"),
IF($S644=$L$2,(IF(Data!$C644&gt;=Data!$D644+2,"Benmoreite","Latite")),""))))</f>
        <v/>
      </c>
    </row>
    <row r="645" spans="1:20" x14ac:dyDescent="0.2">
      <c r="A645" s="16">
        <f>Data!$A645</f>
        <v>147</v>
      </c>
      <c r="B645" s="27">
        <f>Data!$B645</f>
        <v>76.841911454376515</v>
      </c>
      <c r="C645" s="28">
        <f>Data!$C645+Data!$D645</f>
        <v>9.036085082999346</v>
      </c>
      <c r="D645" s="1" t="str">
        <f>IF(AND(AND($B645&gt;=Params!$A$33,$B645&lt;Params!$C$33),AND($C645&gt;=Params!$A$32,$C645&lt;Params!$A$26)),$D$2,"")</f>
        <v/>
      </c>
      <c r="E645" s="1" t="str">
        <f>IF(AND(AND($B645&gt;=Params!$C$33,$B645&lt;Params!$F$33),AND($C645&gt;=Params!$C$32,$C645&lt;Params!$C$22)),$E$2,"")</f>
        <v/>
      </c>
      <c r="F645" s="4" t="str">
        <f>IF(AND($B645&gt;=Params!$F$33,$B645&lt;Params!$J$33,$C645&lt;Params!$F$22+((Params!$J$20-Params!$F$22)/(Params!$J$33-Params!$F$33))*($B645-Params!$F$33)),$F$2,"")</f>
        <v/>
      </c>
      <c r="G645" s="4" t="str">
        <f>IF(AND($B645&gt;=Params!$J$33,$B645&lt;Params!$N$33,$C645&lt;Params!$J$20+((Params!$N$18-Params!$J$20)/(Params!$N$33-Params!$J$33))*($B645-Params!$J$33)),$G$2,"")</f>
        <v/>
      </c>
      <c r="H645" s="4" t="str">
        <f>IF(AND($B645&gt;=Params!$N$33,$C645&lt;Params!$N$18+((Params!$Q$16-Params!$N$18)/(Params!$Q$33-Params!$N$33))*($B645-Params!$N$33),C$3&lt;Params!$Q$16+((Params!$S$32-Params!$Q$16)/(Params!$S$33-Params!$Q$33))*($B645-Params!$Q$33)),$H$2,"")</f>
        <v/>
      </c>
      <c r="I645" s="12" t="str">
        <f>IF(AND($B645&gt;=Params!$Q$33,$C645&gt;=Params!$Q$16+((Params!$S$32-Params!$Q$16)/(Params!$S$33-Params!$Q$33))*($B645-Params!$Q$33)),$I$2,"")</f>
        <v>Rhyolite</v>
      </c>
      <c r="J645" s="1" t="str">
        <f>IF(AND($C645&gt;=Params!$C$22,$C645&lt;Params!$C$22+((Params!$E$17-Params!$C$22)/(Params!$E$33-Params!$C$33))*($B645-Params!$C$33),$C645&lt;Params!$E$17+((Params!$F$22-Params!$E$17)/(Params!$F$33-Params!$E$33))*($B645-Params!$E$33)),$J$2,"")</f>
        <v/>
      </c>
      <c r="K645" s="1" t="str">
        <f>IF(AND($C645&gt;=Params!$E$17+((Params!$F$22-Params!$E$17)/(Params!$F$33-Params!$E$33))*($B645-Params!$E$33),$C645&gt;=Params!$F$22+((Params!$J$20-Params!$F$22)/(Params!$J$33-Params!$F$33))*($B645-Params!$F$33),$C645&lt;Params!$E$17+((Params!$H$13-Params!$E$17)/(Params!$H$33-Params!$E$33))*($B645-Params!$E$33),$C645&lt;Params!$H$13+((Params!$J$20-Params!$H$13)/(Params!$J$33-Params!$H$33))*($B645-Params!$H$33)),$K$2,"")</f>
        <v/>
      </c>
      <c r="L645" s="1" t="str">
        <f>IF(AND($C645&gt;=Params!$H$13+((Params!$J$20-Params!$H$13)/(Params!$J$33-Params!$H$33))*($B645-Params!$H$33),$C645&gt;=Params!$J$20+((Params!$N$18-Params!$J$20)/(Params!$N$33-Params!$J$33))*($B645-Params!$J$33),$C645&lt;Params!$H$13+((Params!$K$9-Params!$H$13)/(Params!$K$33-Params!$H$33))*($B645-Params!$H$33),$C645&lt;Params!$K$9+((Params!$N$18-Params!$K$9)/(Params!$N$33-Params!$K$33))*($B645-Params!$K$33)),$L$2,"")</f>
        <v/>
      </c>
      <c r="M645" s="2" t="str">
        <f>IF(AND($C645&gt;=Params!$K$9+((Params!$N$18-Params!$K$9)/(Params!$N$33-Params!$K$33))*($B645-Params!$K$33),$C645&gt;=Params!$N$18+((Params!$Q$16-Params!$N$18)/(Params!$Q$33-Params!$N675))*($B645-Params!$Q$33),$C645&lt;Params!$K$9+((Params!$L$5-Params!$K$9)/(Params!$L$33-Params!$K$33))*($B645-Params!$K$33),$C645&lt;Params!$L$5+((Params!$Q$4-Params!$L$5)/(Params!$Q$33-Params!$L$33))*($B645-Params!$L$33),$B645&lt;Params!$Q$33),$M$2,"")</f>
        <v/>
      </c>
      <c r="N645" s="3" t="str">
        <f>IF(OR(AND($C645&gt;=Params!$A$26,$B645&gt;=Params!$A$33,$B645&lt;Params!$C$33,$C645&lt;Params!$A$18+((Params!$C$13-Params!$A$18)/(Params!$C$33-Params!$A$33))*($B645-Params!$A$33)),AND($B645&gt;=Params!$C$33,$C645&gt;Params!$C$22+((Params!$E$17-Params!$C$22)/(Params!$E$33-Params!$C$33))*($B645-Params!$C$33),$C645&lt;Params!$C$13+((Params!$E$17-Params!$C$13)/(Params!$E$33-Params!$C$33))*($B645-Params!$C$33))),$N$2,"")</f>
        <v/>
      </c>
      <c r="O645" s="1" t="str">
        <f>IF(AND($C645&gt;=Params!$C$13+((Params!$E$17-Params!$C$13)/(Params!$E$33-Params!$C$33))*($B645-Params!$C$33),$C645&gt;=Params!$E$17+((Params!$H$13-Params!$E$17)/(Params!$H$33-Params!$E$33))*($B645-Params!$E$33),$C645&lt;Params!$C$13+((Params!$D$9-Params!$C$13)/(Params!$D$33-Params!$C$33))*($B645-Params!$C$33),$C645&lt;Params!$D$9+((Params!$H$13-Params!$D$9)/(Params!$H$33-Params!$D$33))*($B645-Params!$D$33)),$O$2,"")</f>
        <v/>
      </c>
      <c r="P645" s="1" t="str">
        <f>IF(AND($C645&gt;=Params!$D$9+((Params!$H$13-Params!$D$9)/(Params!$H$33-Params!$D$33))*($B645-Params!$D$33),$C645&gt;=Params!$H$13+((Params!$K$9-Params!$H$13)/(Params!$K$33-Params!$H$33))*($B645-Params!$H$33),$C645&lt;Params!$D$9+((Params!$G$4-Params!$D$9)/(Params!$G$33-Params!$D$33))*($B645-Params!$D$33),$C645&lt;Params!$G$4+((Params!$K$9-Params!$G$4)/(Params!$K$33-Params!$G$33))*($B645-Params!$G$33)),$P$2,"")</f>
        <v/>
      </c>
      <c r="Q645" s="1" t="str">
        <f>IF(AND($C645&gt;=Params!$G$4+((Params!$K$9-Params!$G$4)/(Params!$K$33-Params!$G$33))*($B645-Params!$G$33),$C645&gt;Params!$K$9+((Params!$L$5-Params!$K$9)/(Params!$L$33-Params!$K$33))*($B645-Params!$K$33),$C645&lt;Params!$G$4+((Params!$L$5-Params!$G$4)/(Params!$L$33-Params!$G$33))*($B645-Params!$G$33)),$Q$2,"")</f>
        <v/>
      </c>
      <c r="R645" s="2" t="str">
        <f>IF(AND(OR($B645&lt;Params!$A$33,AND($B645&gt;=Params!$A$33,$B645&lt;Params!$C$33,$C645&gt;=Params!$A$18+((Params!$C$13-Params!$A$18)/(Params!$C$33-Params!$A$33))*($B645-Params!$A$33)),AND($B645&gt;=Params!$C$33,$B645&lt;Params!$D$33,$C645&gt;=Params!$C$13+((Params!$D$9-Params!$C$13)/(Params!$D$33-Params!$C$33))*($B645-Params!$C$33)),AND($B645&gt;=Params!$D$33,$C645&gt;=Params!$D$9+((Params!$G$4-Params!$D$9)/(Params!$G$33-Params!$D$33))*($B645-Params!$D$33))),$C645&lt;Params!$G$4,$B645&gt;0,$C645&gt;0),$R$2,"")</f>
        <v/>
      </c>
      <c r="S645" s="18" t="str">
        <f t="shared" si="10"/>
        <v>Rhyolite</v>
      </c>
      <c r="T645" s="14" t="str">
        <f>IF(AND($S645&lt;&gt;$J$2,$S645&lt;&gt;$K$2,$S645&lt;&gt;$L$2),"",
IF($S645=$J$2,IF(Data!$C645&gt;=Data!$D645+2,"Hawaiite","Potassic Trachybasalt"),
IF($S645=$K$2,IF(Data!$C645&gt;=Data!$D645+2,"Mugearite","Shoshonite"),
IF($S645=$L$2,(IF(Data!$C645&gt;=Data!$D645+2,"Benmoreite","Latite")),""))))</f>
        <v/>
      </c>
    </row>
    <row r="646" spans="1:20" x14ac:dyDescent="0.2">
      <c r="A646" s="16">
        <f>Data!$A646</f>
        <v>136</v>
      </c>
      <c r="B646" s="27">
        <f>Data!$B646</f>
        <v>76.841914331002982</v>
      </c>
      <c r="C646" s="28">
        <f>Data!$C646+Data!$D646</f>
        <v>9.0360877896430942</v>
      </c>
      <c r="D646" s="1" t="str">
        <f>IF(AND(AND($B646&gt;=Params!$A$33,$B646&lt;Params!$C$33),AND($C646&gt;=Params!$A$32,$C646&lt;Params!$A$26)),$D$2,"")</f>
        <v/>
      </c>
      <c r="E646" s="1" t="str">
        <f>IF(AND(AND($B646&gt;=Params!$C$33,$B646&lt;Params!$F$33),AND($C646&gt;=Params!$C$32,$C646&lt;Params!$C$22)),$E$2,"")</f>
        <v/>
      </c>
      <c r="F646" s="4" t="str">
        <f>IF(AND($B646&gt;=Params!$F$33,$B646&lt;Params!$J$33,$C646&lt;Params!$F$22+((Params!$J$20-Params!$F$22)/(Params!$J$33-Params!$F$33))*($B646-Params!$F$33)),$F$2,"")</f>
        <v/>
      </c>
      <c r="G646" s="4" t="str">
        <f>IF(AND($B646&gt;=Params!$J$33,$B646&lt;Params!$N$33,$C646&lt;Params!$J$20+((Params!$N$18-Params!$J$20)/(Params!$N$33-Params!$J$33))*($B646-Params!$J$33)),$G$2,"")</f>
        <v/>
      </c>
      <c r="H646" s="4" t="str">
        <f>IF(AND($B646&gt;=Params!$N$33,$C646&lt;Params!$N$18+((Params!$Q$16-Params!$N$18)/(Params!$Q$33-Params!$N$33))*($B646-Params!$N$33),C$3&lt;Params!$Q$16+((Params!$S$32-Params!$Q$16)/(Params!$S$33-Params!$Q$33))*($B646-Params!$Q$33)),$H$2,"")</f>
        <v/>
      </c>
      <c r="I646" s="12" t="str">
        <f>IF(AND($B646&gt;=Params!$Q$33,$C646&gt;=Params!$Q$16+((Params!$S$32-Params!$Q$16)/(Params!$S$33-Params!$Q$33))*($B646-Params!$Q$33)),$I$2,"")</f>
        <v>Rhyolite</v>
      </c>
      <c r="J646" s="1" t="str">
        <f>IF(AND($C646&gt;=Params!$C$22,$C646&lt;Params!$C$22+((Params!$E$17-Params!$C$22)/(Params!$E$33-Params!$C$33))*($B646-Params!$C$33),$C646&lt;Params!$E$17+((Params!$F$22-Params!$E$17)/(Params!$F$33-Params!$E$33))*($B646-Params!$E$33)),$J$2,"")</f>
        <v/>
      </c>
      <c r="K646" s="1" t="str">
        <f>IF(AND($C646&gt;=Params!$E$17+((Params!$F$22-Params!$E$17)/(Params!$F$33-Params!$E$33))*($B646-Params!$E$33),$C646&gt;=Params!$F$22+((Params!$J$20-Params!$F$22)/(Params!$J$33-Params!$F$33))*($B646-Params!$F$33),$C646&lt;Params!$E$17+((Params!$H$13-Params!$E$17)/(Params!$H$33-Params!$E$33))*($B646-Params!$E$33),$C646&lt;Params!$H$13+((Params!$J$20-Params!$H$13)/(Params!$J$33-Params!$H$33))*($B646-Params!$H$33)),$K$2,"")</f>
        <v/>
      </c>
      <c r="L646" s="1" t="str">
        <f>IF(AND($C646&gt;=Params!$H$13+((Params!$J$20-Params!$H$13)/(Params!$J$33-Params!$H$33))*($B646-Params!$H$33),$C646&gt;=Params!$J$20+((Params!$N$18-Params!$J$20)/(Params!$N$33-Params!$J$33))*($B646-Params!$J$33),$C646&lt;Params!$H$13+((Params!$K$9-Params!$H$13)/(Params!$K$33-Params!$H$33))*($B646-Params!$H$33),$C646&lt;Params!$K$9+((Params!$N$18-Params!$K$9)/(Params!$N$33-Params!$K$33))*($B646-Params!$K$33)),$L$2,"")</f>
        <v/>
      </c>
      <c r="M646" s="2" t="str">
        <f>IF(AND($C646&gt;=Params!$K$9+((Params!$N$18-Params!$K$9)/(Params!$N$33-Params!$K$33))*($B646-Params!$K$33),$C646&gt;=Params!$N$18+((Params!$Q$16-Params!$N$18)/(Params!$Q$33-Params!$N676))*($B646-Params!$Q$33),$C646&lt;Params!$K$9+((Params!$L$5-Params!$K$9)/(Params!$L$33-Params!$K$33))*($B646-Params!$K$33),$C646&lt;Params!$L$5+((Params!$Q$4-Params!$L$5)/(Params!$Q$33-Params!$L$33))*($B646-Params!$L$33),$B646&lt;Params!$Q$33),$M$2,"")</f>
        <v/>
      </c>
      <c r="N646" s="3" t="str">
        <f>IF(OR(AND($C646&gt;=Params!$A$26,$B646&gt;=Params!$A$33,$B646&lt;Params!$C$33,$C646&lt;Params!$A$18+((Params!$C$13-Params!$A$18)/(Params!$C$33-Params!$A$33))*($B646-Params!$A$33)),AND($B646&gt;=Params!$C$33,$C646&gt;Params!$C$22+((Params!$E$17-Params!$C$22)/(Params!$E$33-Params!$C$33))*($B646-Params!$C$33),$C646&lt;Params!$C$13+((Params!$E$17-Params!$C$13)/(Params!$E$33-Params!$C$33))*($B646-Params!$C$33))),$N$2,"")</f>
        <v/>
      </c>
      <c r="O646" s="1" t="str">
        <f>IF(AND($C646&gt;=Params!$C$13+((Params!$E$17-Params!$C$13)/(Params!$E$33-Params!$C$33))*($B646-Params!$C$33),$C646&gt;=Params!$E$17+((Params!$H$13-Params!$E$17)/(Params!$H$33-Params!$E$33))*($B646-Params!$E$33),$C646&lt;Params!$C$13+((Params!$D$9-Params!$C$13)/(Params!$D$33-Params!$C$33))*($B646-Params!$C$33),$C646&lt;Params!$D$9+((Params!$H$13-Params!$D$9)/(Params!$H$33-Params!$D$33))*($B646-Params!$D$33)),$O$2,"")</f>
        <v/>
      </c>
      <c r="P646" s="1" t="str">
        <f>IF(AND($C646&gt;=Params!$D$9+((Params!$H$13-Params!$D$9)/(Params!$H$33-Params!$D$33))*($B646-Params!$D$33),$C646&gt;=Params!$H$13+((Params!$K$9-Params!$H$13)/(Params!$K$33-Params!$H$33))*($B646-Params!$H$33),$C646&lt;Params!$D$9+((Params!$G$4-Params!$D$9)/(Params!$G$33-Params!$D$33))*($B646-Params!$D$33),$C646&lt;Params!$G$4+((Params!$K$9-Params!$G$4)/(Params!$K$33-Params!$G$33))*($B646-Params!$G$33)),$P$2,"")</f>
        <v/>
      </c>
      <c r="Q646" s="1" t="str">
        <f>IF(AND($C646&gt;=Params!$G$4+((Params!$K$9-Params!$G$4)/(Params!$K$33-Params!$G$33))*($B646-Params!$G$33),$C646&gt;Params!$K$9+((Params!$L$5-Params!$K$9)/(Params!$L$33-Params!$K$33))*($B646-Params!$K$33),$C646&lt;Params!$G$4+((Params!$L$5-Params!$G$4)/(Params!$L$33-Params!$G$33))*($B646-Params!$G$33)),$Q$2,"")</f>
        <v/>
      </c>
      <c r="R646" s="2" t="str">
        <f>IF(AND(OR($B646&lt;Params!$A$33,AND($B646&gt;=Params!$A$33,$B646&lt;Params!$C$33,$C646&gt;=Params!$A$18+((Params!$C$13-Params!$A$18)/(Params!$C$33-Params!$A$33))*($B646-Params!$A$33)),AND($B646&gt;=Params!$C$33,$B646&lt;Params!$D$33,$C646&gt;=Params!$C$13+((Params!$D$9-Params!$C$13)/(Params!$D$33-Params!$C$33))*($B646-Params!$C$33)),AND($B646&gt;=Params!$D$33,$C646&gt;=Params!$D$9+((Params!$G$4-Params!$D$9)/(Params!$G$33-Params!$D$33))*($B646-Params!$D$33))),$C646&lt;Params!$G$4,$B646&gt;0,$C646&gt;0),$R$2,"")</f>
        <v/>
      </c>
      <c r="S646" s="18" t="str">
        <f t="shared" si="10"/>
        <v>Rhyolite</v>
      </c>
      <c r="T646" s="14" t="str">
        <f>IF(AND($S646&lt;&gt;$J$2,$S646&lt;&gt;$K$2,$S646&lt;&gt;$L$2),"",
IF($S646=$J$2,IF(Data!$C646&gt;=Data!$D646+2,"Hawaiite","Potassic Trachybasalt"),
IF($S646=$K$2,IF(Data!$C646&gt;=Data!$D646+2,"Mugearite","Shoshonite"),
IF($S646=$L$2,(IF(Data!$C646&gt;=Data!$D646+2,"Benmoreite","Latite")),""))))</f>
        <v/>
      </c>
    </row>
    <row r="647" spans="1:20" x14ac:dyDescent="0.2">
      <c r="A647" s="16">
        <f>Data!$A647</f>
        <v>108</v>
      </c>
      <c r="B647" s="27">
        <f>Data!$B647</f>
        <v>76.841918000757389</v>
      </c>
      <c r="C647" s="28">
        <f>Data!$C647+Data!$D647</f>
        <v>9.0360967988722756</v>
      </c>
      <c r="D647" s="1" t="str">
        <f>IF(AND(AND($B647&gt;=Params!$A$33,$B647&lt;Params!$C$33),AND($C647&gt;=Params!$A$32,$C647&lt;Params!$A$26)),$D$2,"")</f>
        <v/>
      </c>
      <c r="E647" s="1" t="str">
        <f>IF(AND(AND($B647&gt;=Params!$C$33,$B647&lt;Params!$F$33),AND($C647&gt;=Params!$C$32,$C647&lt;Params!$C$22)),$E$2,"")</f>
        <v/>
      </c>
      <c r="F647" s="4" t="str">
        <f>IF(AND($B647&gt;=Params!$F$33,$B647&lt;Params!$J$33,$C647&lt;Params!$F$22+((Params!$J$20-Params!$F$22)/(Params!$J$33-Params!$F$33))*($B647-Params!$F$33)),$F$2,"")</f>
        <v/>
      </c>
      <c r="G647" s="4" t="str">
        <f>IF(AND($B647&gt;=Params!$J$33,$B647&lt;Params!$N$33,$C647&lt;Params!$J$20+((Params!$N$18-Params!$J$20)/(Params!$N$33-Params!$J$33))*($B647-Params!$J$33)),$G$2,"")</f>
        <v/>
      </c>
      <c r="H647" s="4" t="str">
        <f>IF(AND($B647&gt;=Params!$N$33,$C647&lt;Params!$N$18+((Params!$Q$16-Params!$N$18)/(Params!$Q$33-Params!$N$33))*($B647-Params!$N$33),C$3&lt;Params!$Q$16+((Params!$S$32-Params!$Q$16)/(Params!$S$33-Params!$Q$33))*($B647-Params!$Q$33)),$H$2,"")</f>
        <v/>
      </c>
      <c r="I647" s="12" t="str">
        <f>IF(AND($B647&gt;=Params!$Q$33,$C647&gt;=Params!$Q$16+((Params!$S$32-Params!$Q$16)/(Params!$S$33-Params!$Q$33))*($B647-Params!$Q$33)),$I$2,"")</f>
        <v>Rhyolite</v>
      </c>
      <c r="J647" s="1" t="str">
        <f>IF(AND($C647&gt;=Params!$C$22,$C647&lt;Params!$C$22+((Params!$E$17-Params!$C$22)/(Params!$E$33-Params!$C$33))*($B647-Params!$C$33),$C647&lt;Params!$E$17+((Params!$F$22-Params!$E$17)/(Params!$F$33-Params!$E$33))*($B647-Params!$E$33)),$J$2,"")</f>
        <v/>
      </c>
      <c r="K647" s="1" t="str">
        <f>IF(AND($C647&gt;=Params!$E$17+((Params!$F$22-Params!$E$17)/(Params!$F$33-Params!$E$33))*($B647-Params!$E$33),$C647&gt;=Params!$F$22+((Params!$J$20-Params!$F$22)/(Params!$J$33-Params!$F$33))*($B647-Params!$F$33),$C647&lt;Params!$E$17+((Params!$H$13-Params!$E$17)/(Params!$H$33-Params!$E$33))*($B647-Params!$E$33),$C647&lt;Params!$H$13+((Params!$J$20-Params!$H$13)/(Params!$J$33-Params!$H$33))*($B647-Params!$H$33)),$K$2,"")</f>
        <v/>
      </c>
      <c r="L647" s="1" t="str">
        <f>IF(AND($C647&gt;=Params!$H$13+((Params!$J$20-Params!$H$13)/(Params!$J$33-Params!$H$33))*($B647-Params!$H$33),$C647&gt;=Params!$J$20+((Params!$N$18-Params!$J$20)/(Params!$N$33-Params!$J$33))*($B647-Params!$J$33),$C647&lt;Params!$H$13+((Params!$K$9-Params!$H$13)/(Params!$K$33-Params!$H$33))*($B647-Params!$H$33),$C647&lt;Params!$K$9+((Params!$N$18-Params!$K$9)/(Params!$N$33-Params!$K$33))*($B647-Params!$K$33)),$L$2,"")</f>
        <v/>
      </c>
      <c r="M647" s="2" t="str">
        <f>IF(AND($C647&gt;=Params!$K$9+((Params!$N$18-Params!$K$9)/(Params!$N$33-Params!$K$33))*($B647-Params!$K$33),$C647&gt;=Params!$N$18+((Params!$Q$16-Params!$N$18)/(Params!$Q$33-Params!$N677))*($B647-Params!$Q$33),$C647&lt;Params!$K$9+((Params!$L$5-Params!$K$9)/(Params!$L$33-Params!$K$33))*($B647-Params!$K$33),$C647&lt;Params!$L$5+((Params!$Q$4-Params!$L$5)/(Params!$Q$33-Params!$L$33))*($B647-Params!$L$33),$B647&lt;Params!$Q$33),$M$2,"")</f>
        <v/>
      </c>
      <c r="N647" s="3" t="str">
        <f>IF(OR(AND($C647&gt;=Params!$A$26,$B647&gt;=Params!$A$33,$B647&lt;Params!$C$33,$C647&lt;Params!$A$18+((Params!$C$13-Params!$A$18)/(Params!$C$33-Params!$A$33))*($B647-Params!$A$33)),AND($B647&gt;=Params!$C$33,$C647&gt;Params!$C$22+((Params!$E$17-Params!$C$22)/(Params!$E$33-Params!$C$33))*($B647-Params!$C$33),$C647&lt;Params!$C$13+((Params!$E$17-Params!$C$13)/(Params!$E$33-Params!$C$33))*($B647-Params!$C$33))),$N$2,"")</f>
        <v/>
      </c>
      <c r="O647" s="1" t="str">
        <f>IF(AND($C647&gt;=Params!$C$13+((Params!$E$17-Params!$C$13)/(Params!$E$33-Params!$C$33))*($B647-Params!$C$33),$C647&gt;=Params!$E$17+((Params!$H$13-Params!$E$17)/(Params!$H$33-Params!$E$33))*($B647-Params!$E$33),$C647&lt;Params!$C$13+((Params!$D$9-Params!$C$13)/(Params!$D$33-Params!$C$33))*($B647-Params!$C$33),$C647&lt;Params!$D$9+((Params!$H$13-Params!$D$9)/(Params!$H$33-Params!$D$33))*($B647-Params!$D$33)),$O$2,"")</f>
        <v/>
      </c>
      <c r="P647" s="1" t="str">
        <f>IF(AND($C647&gt;=Params!$D$9+((Params!$H$13-Params!$D$9)/(Params!$H$33-Params!$D$33))*($B647-Params!$D$33),$C647&gt;=Params!$H$13+((Params!$K$9-Params!$H$13)/(Params!$K$33-Params!$H$33))*($B647-Params!$H$33),$C647&lt;Params!$D$9+((Params!$G$4-Params!$D$9)/(Params!$G$33-Params!$D$33))*($B647-Params!$D$33),$C647&lt;Params!$G$4+((Params!$K$9-Params!$G$4)/(Params!$K$33-Params!$G$33))*($B647-Params!$G$33)),$P$2,"")</f>
        <v/>
      </c>
      <c r="Q647" s="1" t="str">
        <f>IF(AND($C647&gt;=Params!$G$4+((Params!$K$9-Params!$G$4)/(Params!$K$33-Params!$G$33))*($B647-Params!$G$33),$C647&gt;Params!$K$9+((Params!$L$5-Params!$K$9)/(Params!$L$33-Params!$K$33))*($B647-Params!$K$33),$C647&lt;Params!$G$4+((Params!$L$5-Params!$G$4)/(Params!$L$33-Params!$G$33))*($B647-Params!$G$33)),$Q$2,"")</f>
        <v/>
      </c>
      <c r="R647" s="2" t="str">
        <f>IF(AND(OR($B647&lt;Params!$A$33,AND($B647&gt;=Params!$A$33,$B647&lt;Params!$C$33,$C647&gt;=Params!$A$18+((Params!$C$13-Params!$A$18)/(Params!$C$33-Params!$A$33))*($B647-Params!$A$33)),AND($B647&gt;=Params!$C$33,$B647&lt;Params!$D$33,$C647&gt;=Params!$C$13+((Params!$D$9-Params!$C$13)/(Params!$D$33-Params!$C$33))*($B647-Params!$C$33)),AND($B647&gt;=Params!$D$33,$C647&gt;=Params!$D$9+((Params!$G$4-Params!$D$9)/(Params!$G$33-Params!$D$33))*($B647-Params!$D$33))),$C647&lt;Params!$G$4,$B647&gt;0,$C647&gt;0),$R$2,"")</f>
        <v/>
      </c>
      <c r="S647" s="18" t="str">
        <f t="shared" si="10"/>
        <v>Rhyolite</v>
      </c>
      <c r="T647" s="14" t="str">
        <f>IF(AND($S647&lt;&gt;$J$2,$S647&lt;&gt;$K$2,$S647&lt;&gt;$L$2),"",
IF($S647=$J$2,IF(Data!$C647&gt;=Data!$D647+2,"Hawaiite","Potassic Trachybasalt"),
IF($S647=$K$2,IF(Data!$C647&gt;=Data!$D647+2,"Mugearite","Shoshonite"),
IF($S647=$L$2,(IF(Data!$C647&gt;=Data!$D647+2,"Benmoreite","Latite")),""))))</f>
        <v/>
      </c>
    </row>
    <row r="648" spans="1:20" x14ac:dyDescent="0.2">
      <c r="A648" s="16">
        <f>Data!$A648</f>
        <v>164</v>
      </c>
      <c r="B648" s="27">
        <f>Data!$B648</f>
        <v>76.841919609324236</v>
      </c>
      <c r="C648" s="28">
        <f>Data!$C648+Data!$D648</f>
        <v>9.0360750319893821</v>
      </c>
      <c r="D648" s="1" t="str">
        <f>IF(AND(AND($B648&gt;=Params!$A$33,$B648&lt;Params!$C$33),AND($C648&gt;=Params!$A$32,$C648&lt;Params!$A$26)),$D$2,"")</f>
        <v/>
      </c>
      <c r="E648" s="1" t="str">
        <f>IF(AND(AND($B648&gt;=Params!$C$33,$B648&lt;Params!$F$33),AND($C648&gt;=Params!$C$32,$C648&lt;Params!$C$22)),$E$2,"")</f>
        <v/>
      </c>
      <c r="F648" s="4" t="str">
        <f>IF(AND($B648&gt;=Params!$F$33,$B648&lt;Params!$J$33,$C648&lt;Params!$F$22+((Params!$J$20-Params!$F$22)/(Params!$J$33-Params!$F$33))*($B648-Params!$F$33)),$F$2,"")</f>
        <v/>
      </c>
      <c r="G648" s="4" t="str">
        <f>IF(AND($B648&gt;=Params!$J$33,$B648&lt;Params!$N$33,$C648&lt;Params!$J$20+((Params!$N$18-Params!$J$20)/(Params!$N$33-Params!$J$33))*($B648-Params!$J$33)),$G$2,"")</f>
        <v/>
      </c>
      <c r="H648" s="4" t="str">
        <f>IF(AND($B648&gt;=Params!$N$33,$C648&lt;Params!$N$18+((Params!$Q$16-Params!$N$18)/(Params!$Q$33-Params!$N$33))*($B648-Params!$N$33),C$3&lt;Params!$Q$16+((Params!$S$32-Params!$Q$16)/(Params!$S$33-Params!$Q$33))*($B648-Params!$Q$33)),$H$2,"")</f>
        <v/>
      </c>
      <c r="I648" s="12" t="str">
        <f>IF(AND($B648&gt;=Params!$Q$33,$C648&gt;=Params!$Q$16+((Params!$S$32-Params!$Q$16)/(Params!$S$33-Params!$Q$33))*($B648-Params!$Q$33)),$I$2,"")</f>
        <v>Rhyolite</v>
      </c>
      <c r="J648" s="1" t="str">
        <f>IF(AND($C648&gt;=Params!$C$22,$C648&lt;Params!$C$22+((Params!$E$17-Params!$C$22)/(Params!$E$33-Params!$C$33))*($B648-Params!$C$33),$C648&lt;Params!$E$17+((Params!$F$22-Params!$E$17)/(Params!$F$33-Params!$E$33))*($B648-Params!$E$33)),$J$2,"")</f>
        <v/>
      </c>
      <c r="K648" s="1" t="str">
        <f>IF(AND($C648&gt;=Params!$E$17+((Params!$F$22-Params!$E$17)/(Params!$F$33-Params!$E$33))*($B648-Params!$E$33),$C648&gt;=Params!$F$22+((Params!$J$20-Params!$F$22)/(Params!$J$33-Params!$F$33))*($B648-Params!$F$33),$C648&lt;Params!$E$17+((Params!$H$13-Params!$E$17)/(Params!$H$33-Params!$E$33))*($B648-Params!$E$33),$C648&lt;Params!$H$13+((Params!$J$20-Params!$H$13)/(Params!$J$33-Params!$H$33))*($B648-Params!$H$33)),$K$2,"")</f>
        <v/>
      </c>
      <c r="L648" s="1" t="str">
        <f>IF(AND($C648&gt;=Params!$H$13+((Params!$J$20-Params!$H$13)/(Params!$J$33-Params!$H$33))*($B648-Params!$H$33),$C648&gt;=Params!$J$20+((Params!$N$18-Params!$J$20)/(Params!$N$33-Params!$J$33))*($B648-Params!$J$33),$C648&lt;Params!$H$13+((Params!$K$9-Params!$H$13)/(Params!$K$33-Params!$H$33))*($B648-Params!$H$33),$C648&lt;Params!$K$9+((Params!$N$18-Params!$K$9)/(Params!$N$33-Params!$K$33))*($B648-Params!$K$33)),$L$2,"")</f>
        <v/>
      </c>
      <c r="M648" s="2" t="str">
        <f>IF(AND($C648&gt;=Params!$K$9+((Params!$N$18-Params!$K$9)/(Params!$N$33-Params!$K$33))*($B648-Params!$K$33),$C648&gt;=Params!$N$18+((Params!$Q$16-Params!$N$18)/(Params!$Q$33-Params!$N678))*($B648-Params!$Q$33),$C648&lt;Params!$K$9+((Params!$L$5-Params!$K$9)/(Params!$L$33-Params!$K$33))*($B648-Params!$K$33),$C648&lt;Params!$L$5+((Params!$Q$4-Params!$L$5)/(Params!$Q$33-Params!$L$33))*($B648-Params!$L$33),$B648&lt;Params!$Q$33),$M$2,"")</f>
        <v/>
      </c>
      <c r="N648" s="3" t="str">
        <f>IF(OR(AND($C648&gt;=Params!$A$26,$B648&gt;=Params!$A$33,$B648&lt;Params!$C$33,$C648&lt;Params!$A$18+((Params!$C$13-Params!$A$18)/(Params!$C$33-Params!$A$33))*($B648-Params!$A$33)),AND($B648&gt;=Params!$C$33,$C648&gt;Params!$C$22+((Params!$E$17-Params!$C$22)/(Params!$E$33-Params!$C$33))*($B648-Params!$C$33),$C648&lt;Params!$C$13+((Params!$E$17-Params!$C$13)/(Params!$E$33-Params!$C$33))*($B648-Params!$C$33))),$N$2,"")</f>
        <v/>
      </c>
      <c r="O648" s="1" t="str">
        <f>IF(AND($C648&gt;=Params!$C$13+((Params!$E$17-Params!$C$13)/(Params!$E$33-Params!$C$33))*($B648-Params!$C$33),$C648&gt;=Params!$E$17+((Params!$H$13-Params!$E$17)/(Params!$H$33-Params!$E$33))*($B648-Params!$E$33),$C648&lt;Params!$C$13+((Params!$D$9-Params!$C$13)/(Params!$D$33-Params!$C$33))*($B648-Params!$C$33),$C648&lt;Params!$D$9+((Params!$H$13-Params!$D$9)/(Params!$H$33-Params!$D$33))*($B648-Params!$D$33)),$O$2,"")</f>
        <v/>
      </c>
      <c r="P648" s="1" t="str">
        <f>IF(AND($C648&gt;=Params!$D$9+((Params!$H$13-Params!$D$9)/(Params!$H$33-Params!$D$33))*($B648-Params!$D$33),$C648&gt;=Params!$H$13+((Params!$K$9-Params!$H$13)/(Params!$K$33-Params!$H$33))*($B648-Params!$H$33),$C648&lt;Params!$D$9+((Params!$G$4-Params!$D$9)/(Params!$G$33-Params!$D$33))*($B648-Params!$D$33),$C648&lt;Params!$G$4+((Params!$K$9-Params!$G$4)/(Params!$K$33-Params!$G$33))*($B648-Params!$G$33)),$P$2,"")</f>
        <v/>
      </c>
      <c r="Q648" s="1" t="str">
        <f>IF(AND($C648&gt;=Params!$G$4+((Params!$K$9-Params!$G$4)/(Params!$K$33-Params!$G$33))*($B648-Params!$G$33),$C648&gt;Params!$K$9+((Params!$L$5-Params!$K$9)/(Params!$L$33-Params!$K$33))*($B648-Params!$K$33),$C648&lt;Params!$G$4+((Params!$L$5-Params!$G$4)/(Params!$L$33-Params!$G$33))*($B648-Params!$G$33)),$Q$2,"")</f>
        <v/>
      </c>
      <c r="R648" s="2" t="str">
        <f>IF(AND(OR($B648&lt;Params!$A$33,AND($B648&gt;=Params!$A$33,$B648&lt;Params!$C$33,$C648&gt;=Params!$A$18+((Params!$C$13-Params!$A$18)/(Params!$C$33-Params!$A$33))*($B648-Params!$A$33)),AND($B648&gt;=Params!$C$33,$B648&lt;Params!$D$33,$C648&gt;=Params!$C$13+((Params!$D$9-Params!$C$13)/(Params!$D$33-Params!$C$33))*($B648-Params!$C$33)),AND($B648&gt;=Params!$D$33,$C648&gt;=Params!$D$9+((Params!$G$4-Params!$D$9)/(Params!$G$33-Params!$D$33))*($B648-Params!$D$33))),$C648&lt;Params!$G$4,$B648&gt;0,$C648&gt;0),$R$2,"")</f>
        <v/>
      </c>
      <c r="S648" s="18" t="str">
        <f t="shared" si="10"/>
        <v>Rhyolite</v>
      </c>
      <c r="T648" s="14" t="str">
        <f>IF(AND($S648&lt;&gt;$J$2,$S648&lt;&gt;$K$2,$S648&lt;&gt;$L$2),"",
IF($S648=$J$2,IF(Data!$C648&gt;=Data!$D648+2,"Hawaiite","Potassic Trachybasalt"),
IF($S648=$K$2,IF(Data!$C648&gt;=Data!$D648+2,"Mugearite","Shoshonite"),
IF($S648=$L$2,(IF(Data!$C648&gt;=Data!$D648+2,"Benmoreite","Latite")),""))))</f>
        <v/>
      </c>
    </row>
    <row r="649" spans="1:20" x14ac:dyDescent="0.2">
      <c r="A649" s="16" t="str">
        <f>Data!$A649</f>
        <v>PDIKS110#</v>
      </c>
      <c r="B649" s="27">
        <f>Data!$B649</f>
        <v>77.5</v>
      </c>
      <c r="C649" s="28">
        <f>Data!$C649+Data!$D649</f>
        <v>8.4</v>
      </c>
      <c r="D649" s="1" t="str">
        <f>IF(AND(AND($B649&gt;=Params!$A$33,$B649&lt;Params!$C$33),AND($C649&gt;=Params!$A$32,$C649&lt;Params!$A$26)),$D$2,"")</f>
        <v/>
      </c>
      <c r="E649" s="1" t="str">
        <f>IF(AND(AND($B649&gt;=Params!$C$33,$B649&lt;Params!$F$33),AND($C649&gt;=Params!$C$32,$C649&lt;Params!$C$22)),$E$2,"")</f>
        <v/>
      </c>
      <c r="F649" s="4" t="str">
        <f>IF(AND($B649&gt;=Params!$F$33,$B649&lt;Params!$J$33,$C649&lt;Params!$F$22+((Params!$J$20-Params!$F$22)/(Params!$J$33-Params!$F$33))*($B649-Params!$F$33)),$F$2,"")</f>
        <v/>
      </c>
      <c r="G649" s="4" t="str">
        <f>IF(AND($B649&gt;=Params!$J$33,$B649&lt;Params!$N$33,$C649&lt;Params!$J$20+((Params!$N$18-Params!$J$20)/(Params!$N$33-Params!$J$33))*($B649-Params!$J$33)),$G$2,"")</f>
        <v/>
      </c>
      <c r="H649" s="4" t="str">
        <f>IF(AND($B649&gt;=Params!$N$33,$C649&lt;Params!$N$18+((Params!$Q$16-Params!$N$18)/(Params!$Q$33-Params!$N$33))*($B649-Params!$N$33),C$3&lt;Params!$Q$16+((Params!$S$32-Params!$Q$16)/(Params!$S$33-Params!$Q$33))*($B649-Params!$Q$33)),$H$2,"")</f>
        <v/>
      </c>
      <c r="I649" s="12" t="str">
        <f>IF(AND($B649&gt;=Params!$Q$33,$C649&gt;=Params!$Q$16+((Params!$S$32-Params!$Q$16)/(Params!$S$33-Params!$Q$33))*($B649-Params!$Q$33)),$I$2,"")</f>
        <v>Rhyolite</v>
      </c>
      <c r="J649" s="1" t="str">
        <f>IF(AND($C649&gt;=Params!$C$22,$C649&lt;Params!$C$22+((Params!$E$17-Params!$C$22)/(Params!$E$33-Params!$C$33))*($B649-Params!$C$33),$C649&lt;Params!$E$17+((Params!$F$22-Params!$E$17)/(Params!$F$33-Params!$E$33))*($B649-Params!$E$33)),$J$2,"")</f>
        <v/>
      </c>
      <c r="K649" s="1" t="str">
        <f>IF(AND($C649&gt;=Params!$E$17+((Params!$F$22-Params!$E$17)/(Params!$F$33-Params!$E$33))*($B649-Params!$E$33),$C649&gt;=Params!$F$22+((Params!$J$20-Params!$F$22)/(Params!$J$33-Params!$F$33))*($B649-Params!$F$33),$C649&lt;Params!$E$17+((Params!$H$13-Params!$E$17)/(Params!$H$33-Params!$E$33))*($B649-Params!$E$33),$C649&lt;Params!$H$13+((Params!$J$20-Params!$H$13)/(Params!$J$33-Params!$H$33))*($B649-Params!$H$33)),$K$2,"")</f>
        <v/>
      </c>
      <c r="L649" s="1" t="str">
        <f>IF(AND($C649&gt;=Params!$H$13+((Params!$J$20-Params!$H$13)/(Params!$J$33-Params!$H$33))*($B649-Params!$H$33),$C649&gt;=Params!$J$20+((Params!$N$18-Params!$J$20)/(Params!$N$33-Params!$J$33))*($B649-Params!$J$33),$C649&lt;Params!$H$13+((Params!$K$9-Params!$H$13)/(Params!$K$33-Params!$H$33))*($B649-Params!$H$33),$C649&lt;Params!$K$9+((Params!$N$18-Params!$K$9)/(Params!$N$33-Params!$K$33))*($B649-Params!$K$33)),$L$2,"")</f>
        <v/>
      </c>
      <c r="M649" s="2" t="str">
        <f>IF(AND($C649&gt;=Params!$K$9+((Params!$N$18-Params!$K$9)/(Params!$N$33-Params!$K$33))*($B649-Params!$K$33),$C649&gt;=Params!$N$18+((Params!$Q$16-Params!$N$18)/(Params!$Q$33-Params!$N679))*($B649-Params!$Q$33),$C649&lt;Params!$K$9+((Params!$L$5-Params!$K$9)/(Params!$L$33-Params!$K$33))*($B649-Params!$K$33),$C649&lt;Params!$L$5+((Params!$Q$4-Params!$L$5)/(Params!$Q$33-Params!$L$33))*($B649-Params!$L$33),$B649&lt;Params!$Q$33),$M$2,"")</f>
        <v/>
      </c>
      <c r="N649" s="3" t="str">
        <f>IF(OR(AND($C649&gt;=Params!$A$26,$B649&gt;=Params!$A$33,$B649&lt;Params!$C$33,$C649&lt;Params!$A$18+((Params!$C$13-Params!$A$18)/(Params!$C$33-Params!$A$33))*($B649-Params!$A$33)),AND($B649&gt;=Params!$C$33,$C649&gt;Params!$C$22+((Params!$E$17-Params!$C$22)/(Params!$E$33-Params!$C$33))*($B649-Params!$C$33),$C649&lt;Params!$C$13+((Params!$E$17-Params!$C$13)/(Params!$E$33-Params!$C$33))*($B649-Params!$C$33))),$N$2,"")</f>
        <v/>
      </c>
      <c r="O649" s="1" t="str">
        <f>IF(AND($C649&gt;=Params!$C$13+((Params!$E$17-Params!$C$13)/(Params!$E$33-Params!$C$33))*($B649-Params!$C$33),$C649&gt;=Params!$E$17+((Params!$H$13-Params!$E$17)/(Params!$H$33-Params!$E$33))*($B649-Params!$E$33),$C649&lt;Params!$C$13+((Params!$D$9-Params!$C$13)/(Params!$D$33-Params!$C$33))*($B649-Params!$C$33),$C649&lt;Params!$D$9+((Params!$H$13-Params!$D$9)/(Params!$H$33-Params!$D$33))*($B649-Params!$D$33)),$O$2,"")</f>
        <v/>
      </c>
      <c r="P649" s="1" t="str">
        <f>IF(AND($C649&gt;=Params!$D$9+((Params!$H$13-Params!$D$9)/(Params!$H$33-Params!$D$33))*($B649-Params!$D$33),$C649&gt;=Params!$H$13+((Params!$K$9-Params!$H$13)/(Params!$K$33-Params!$H$33))*($B649-Params!$H$33),$C649&lt;Params!$D$9+((Params!$G$4-Params!$D$9)/(Params!$G$33-Params!$D$33))*($B649-Params!$D$33),$C649&lt;Params!$G$4+((Params!$K$9-Params!$G$4)/(Params!$K$33-Params!$G$33))*($B649-Params!$G$33)),$P$2,"")</f>
        <v/>
      </c>
      <c r="Q649" s="1" t="str">
        <f>IF(AND($C649&gt;=Params!$G$4+((Params!$K$9-Params!$G$4)/(Params!$K$33-Params!$G$33))*($B649-Params!$G$33),$C649&gt;Params!$K$9+((Params!$L$5-Params!$K$9)/(Params!$L$33-Params!$K$33))*($B649-Params!$K$33),$C649&lt;Params!$G$4+((Params!$L$5-Params!$G$4)/(Params!$L$33-Params!$G$33))*($B649-Params!$G$33)),$Q$2,"")</f>
        <v/>
      </c>
      <c r="R649" s="2" t="str">
        <f>IF(AND(OR($B649&lt;Params!$A$33,AND($B649&gt;=Params!$A$33,$B649&lt;Params!$C$33,$C649&gt;=Params!$A$18+((Params!$C$13-Params!$A$18)/(Params!$C$33-Params!$A$33))*($B649-Params!$A$33)),AND($B649&gt;=Params!$C$33,$B649&lt;Params!$D$33,$C649&gt;=Params!$C$13+((Params!$D$9-Params!$C$13)/(Params!$D$33-Params!$C$33))*($B649-Params!$C$33)),AND($B649&gt;=Params!$D$33,$C649&gt;=Params!$D$9+((Params!$G$4-Params!$D$9)/(Params!$G$33-Params!$D$33))*($B649-Params!$D$33))),$C649&lt;Params!$G$4,$B649&gt;0,$C649&gt;0),$R$2,"")</f>
        <v/>
      </c>
      <c r="S649" s="18" t="str">
        <f t="shared" si="10"/>
        <v>Rhyolite</v>
      </c>
      <c r="T649" s="14" t="str">
        <f>IF(AND($S649&lt;&gt;$J$2,$S649&lt;&gt;$K$2,$S649&lt;&gt;$L$2),"",
IF($S649=$J$2,IF(Data!$C649&gt;=Data!$D649+2,"Hawaiite","Potassic Trachybasalt"),
IF($S649=$K$2,IF(Data!$C649&gt;=Data!$D649+2,"Mugearite","Shoshonite"),
IF($S649=$L$2,(IF(Data!$C649&gt;=Data!$D649+2,"Benmoreite","Latite")),""))))</f>
        <v/>
      </c>
    </row>
    <row r="650" spans="1:20" x14ac:dyDescent="0.2">
      <c r="A650" s="16" t="str">
        <f>Data!$A650</f>
        <v>PDIKS102#</v>
      </c>
      <c r="B650" s="27">
        <f>Data!$B650</f>
        <v>77.5</v>
      </c>
      <c r="C650" s="28">
        <f>Data!$C650+Data!$D650</f>
        <v>8.4</v>
      </c>
      <c r="D650" s="1" t="str">
        <f>IF(AND(AND($B650&gt;=Params!$A$33,$B650&lt;Params!$C$33),AND($C650&gt;=Params!$A$32,$C650&lt;Params!$A$26)),$D$2,"")</f>
        <v/>
      </c>
      <c r="E650" s="1" t="str">
        <f>IF(AND(AND($B650&gt;=Params!$C$33,$B650&lt;Params!$F$33),AND($C650&gt;=Params!$C$32,$C650&lt;Params!$C$22)),$E$2,"")</f>
        <v/>
      </c>
      <c r="F650" s="4" t="str">
        <f>IF(AND($B650&gt;=Params!$F$33,$B650&lt;Params!$J$33,$C650&lt;Params!$F$22+((Params!$J$20-Params!$F$22)/(Params!$J$33-Params!$F$33))*($B650-Params!$F$33)),$F$2,"")</f>
        <v/>
      </c>
      <c r="G650" s="4" t="str">
        <f>IF(AND($B650&gt;=Params!$J$33,$B650&lt;Params!$N$33,$C650&lt;Params!$J$20+((Params!$N$18-Params!$J$20)/(Params!$N$33-Params!$J$33))*($B650-Params!$J$33)),$G$2,"")</f>
        <v/>
      </c>
      <c r="H650" s="4" t="str">
        <f>IF(AND($B650&gt;=Params!$N$33,$C650&lt;Params!$N$18+((Params!$Q$16-Params!$N$18)/(Params!$Q$33-Params!$N$33))*($B650-Params!$N$33),C$3&lt;Params!$Q$16+((Params!$S$32-Params!$Q$16)/(Params!$S$33-Params!$Q$33))*($B650-Params!$Q$33)),$H$2,"")</f>
        <v/>
      </c>
      <c r="I650" s="12" t="str">
        <f>IF(AND($B650&gt;=Params!$Q$33,$C650&gt;=Params!$Q$16+((Params!$S$32-Params!$Q$16)/(Params!$S$33-Params!$Q$33))*($B650-Params!$Q$33)),$I$2,"")</f>
        <v>Rhyolite</v>
      </c>
      <c r="J650" s="1" t="str">
        <f>IF(AND($C650&gt;=Params!$C$22,$C650&lt;Params!$C$22+((Params!$E$17-Params!$C$22)/(Params!$E$33-Params!$C$33))*($B650-Params!$C$33),$C650&lt;Params!$E$17+((Params!$F$22-Params!$E$17)/(Params!$F$33-Params!$E$33))*($B650-Params!$E$33)),$J$2,"")</f>
        <v/>
      </c>
      <c r="K650" s="1" t="str">
        <f>IF(AND($C650&gt;=Params!$E$17+((Params!$F$22-Params!$E$17)/(Params!$F$33-Params!$E$33))*($B650-Params!$E$33),$C650&gt;=Params!$F$22+((Params!$J$20-Params!$F$22)/(Params!$J$33-Params!$F$33))*($B650-Params!$F$33),$C650&lt;Params!$E$17+((Params!$H$13-Params!$E$17)/(Params!$H$33-Params!$E$33))*($B650-Params!$E$33),$C650&lt;Params!$H$13+((Params!$J$20-Params!$H$13)/(Params!$J$33-Params!$H$33))*($B650-Params!$H$33)),$K$2,"")</f>
        <v/>
      </c>
      <c r="L650" s="1" t="str">
        <f>IF(AND($C650&gt;=Params!$H$13+((Params!$J$20-Params!$H$13)/(Params!$J$33-Params!$H$33))*($B650-Params!$H$33),$C650&gt;=Params!$J$20+((Params!$N$18-Params!$J$20)/(Params!$N$33-Params!$J$33))*($B650-Params!$J$33),$C650&lt;Params!$H$13+((Params!$K$9-Params!$H$13)/(Params!$K$33-Params!$H$33))*($B650-Params!$H$33),$C650&lt;Params!$K$9+((Params!$N$18-Params!$K$9)/(Params!$N$33-Params!$K$33))*($B650-Params!$K$33)),$L$2,"")</f>
        <v/>
      </c>
      <c r="M650" s="2" t="str">
        <f>IF(AND($C650&gt;=Params!$K$9+((Params!$N$18-Params!$K$9)/(Params!$N$33-Params!$K$33))*($B650-Params!$K$33),$C650&gt;=Params!$N$18+((Params!$Q$16-Params!$N$18)/(Params!$Q$33-Params!$N680))*($B650-Params!$Q$33),$C650&lt;Params!$K$9+((Params!$L$5-Params!$K$9)/(Params!$L$33-Params!$K$33))*($B650-Params!$K$33),$C650&lt;Params!$L$5+((Params!$Q$4-Params!$L$5)/(Params!$Q$33-Params!$L$33))*($B650-Params!$L$33),$B650&lt;Params!$Q$33),$M$2,"")</f>
        <v/>
      </c>
      <c r="N650" s="3" t="str">
        <f>IF(OR(AND($C650&gt;=Params!$A$26,$B650&gt;=Params!$A$33,$B650&lt;Params!$C$33,$C650&lt;Params!$A$18+((Params!$C$13-Params!$A$18)/(Params!$C$33-Params!$A$33))*($B650-Params!$A$33)),AND($B650&gt;=Params!$C$33,$C650&gt;Params!$C$22+((Params!$E$17-Params!$C$22)/(Params!$E$33-Params!$C$33))*($B650-Params!$C$33),$C650&lt;Params!$C$13+((Params!$E$17-Params!$C$13)/(Params!$E$33-Params!$C$33))*($B650-Params!$C$33))),$N$2,"")</f>
        <v/>
      </c>
      <c r="O650" s="1" t="str">
        <f>IF(AND($C650&gt;=Params!$C$13+((Params!$E$17-Params!$C$13)/(Params!$E$33-Params!$C$33))*($B650-Params!$C$33),$C650&gt;=Params!$E$17+((Params!$H$13-Params!$E$17)/(Params!$H$33-Params!$E$33))*($B650-Params!$E$33),$C650&lt;Params!$C$13+((Params!$D$9-Params!$C$13)/(Params!$D$33-Params!$C$33))*($B650-Params!$C$33),$C650&lt;Params!$D$9+((Params!$H$13-Params!$D$9)/(Params!$H$33-Params!$D$33))*($B650-Params!$D$33)),$O$2,"")</f>
        <v/>
      </c>
      <c r="P650" s="1" t="str">
        <f>IF(AND($C650&gt;=Params!$D$9+((Params!$H$13-Params!$D$9)/(Params!$H$33-Params!$D$33))*($B650-Params!$D$33),$C650&gt;=Params!$H$13+((Params!$K$9-Params!$H$13)/(Params!$K$33-Params!$H$33))*($B650-Params!$H$33),$C650&lt;Params!$D$9+((Params!$G$4-Params!$D$9)/(Params!$G$33-Params!$D$33))*($B650-Params!$D$33),$C650&lt;Params!$G$4+((Params!$K$9-Params!$G$4)/(Params!$K$33-Params!$G$33))*($B650-Params!$G$33)),$P$2,"")</f>
        <v/>
      </c>
      <c r="Q650" s="1" t="str">
        <f>IF(AND($C650&gt;=Params!$G$4+((Params!$K$9-Params!$G$4)/(Params!$K$33-Params!$G$33))*($B650-Params!$G$33),$C650&gt;Params!$K$9+((Params!$L$5-Params!$K$9)/(Params!$L$33-Params!$K$33))*($B650-Params!$K$33),$C650&lt;Params!$G$4+((Params!$L$5-Params!$G$4)/(Params!$L$33-Params!$G$33))*($B650-Params!$G$33)),$Q$2,"")</f>
        <v/>
      </c>
      <c r="R650" s="2" t="str">
        <f>IF(AND(OR($B650&lt;Params!$A$33,AND($B650&gt;=Params!$A$33,$B650&lt;Params!$C$33,$C650&gt;=Params!$A$18+((Params!$C$13-Params!$A$18)/(Params!$C$33-Params!$A$33))*($B650-Params!$A$33)),AND($B650&gt;=Params!$C$33,$B650&lt;Params!$D$33,$C650&gt;=Params!$C$13+((Params!$D$9-Params!$C$13)/(Params!$D$33-Params!$C$33))*($B650-Params!$C$33)),AND($B650&gt;=Params!$D$33,$C650&gt;=Params!$D$9+((Params!$G$4-Params!$D$9)/(Params!$G$33-Params!$D$33))*($B650-Params!$D$33))),$C650&lt;Params!$G$4,$B650&gt;0,$C650&gt;0),$R$2,"")</f>
        <v/>
      </c>
      <c r="S650" s="18" t="str">
        <f t="shared" si="10"/>
        <v>Rhyolite</v>
      </c>
      <c r="T650" s="14" t="str">
        <f>IF(AND($S650&lt;&gt;$J$2,$S650&lt;&gt;$K$2,$S650&lt;&gt;$L$2),"",
IF($S650=$J$2,IF(Data!$C650&gt;=Data!$D650+2,"Hawaiite","Potassic Trachybasalt"),
IF($S650=$K$2,IF(Data!$C650&gt;=Data!$D650+2,"Mugearite","Shoshonite"),
IF($S650=$L$2,(IF(Data!$C650&gt;=Data!$D650+2,"Benmoreite","Latite")),""))))</f>
        <v/>
      </c>
    </row>
    <row r="651" spans="1:20" x14ac:dyDescent="0.2">
      <c r="A651" s="16" t="str">
        <f>Data!$A651</f>
        <v>PDIKS115#</v>
      </c>
      <c r="B651" s="27">
        <f>Data!$B651</f>
        <v>77.5</v>
      </c>
      <c r="C651" s="28">
        <f>Data!$C651+Data!$D651</f>
        <v>8.4</v>
      </c>
      <c r="D651" s="1" t="str">
        <f>IF(AND(AND($B651&gt;=Params!$A$33,$B651&lt;Params!$C$33),AND($C651&gt;=Params!$A$32,$C651&lt;Params!$A$26)),$D$2,"")</f>
        <v/>
      </c>
      <c r="E651" s="1" t="str">
        <f>IF(AND(AND($B651&gt;=Params!$C$33,$B651&lt;Params!$F$33),AND($C651&gt;=Params!$C$32,$C651&lt;Params!$C$22)),$E$2,"")</f>
        <v/>
      </c>
      <c r="F651" s="4" t="str">
        <f>IF(AND($B651&gt;=Params!$F$33,$B651&lt;Params!$J$33,$C651&lt;Params!$F$22+((Params!$J$20-Params!$F$22)/(Params!$J$33-Params!$F$33))*($B651-Params!$F$33)),$F$2,"")</f>
        <v/>
      </c>
      <c r="G651" s="4" t="str">
        <f>IF(AND($B651&gt;=Params!$J$33,$B651&lt;Params!$N$33,$C651&lt;Params!$J$20+((Params!$N$18-Params!$J$20)/(Params!$N$33-Params!$J$33))*($B651-Params!$J$33)),$G$2,"")</f>
        <v/>
      </c>
      <c r="H651" s="4" t="str">
        <f>IF(AND($B651&gt;=Params!$N$33,$C651&lt;Params!$N$18+((Params!$Q$16-Params!$N$18)/(Params!$Q$33-Params!$N$33))*($B651-Params!$N$33),C$3&lt;Params!$Q$16+((Params!$S$32-Params!$Q$16)/(Params!$S$33-Params!$Q$33))*($B651-Params!$Q$33)),$H$2,"")</f>
        <v/>
      </c>
      <c r="I651" s="12" t="str">
        <f>IF(AND($B651&gt;=Params!$Q$33,$C651&gt;=Params!$Q$16+((Params!$S$32-Params!$Q$16)/(Params!$S$33-Params!$Q$33))*($B651-Params!$Q$33)),$I$2,"")</f>
        <v>Rhyolite</v>
      </c>
      <c r="J651" s="1" t="str">
        <f>IF(AND($C651&gt;=Params!$C$22,$C651&lt;Params!$C$22+((Params!$E$17-Params!$C$22)/(Params!$E$33-Params!$C$33))*($B651-Params!$C$33),$C651&lt;Params!$E$17+((Params!$F$22-Params!$E$17)/(Params!$F$33-Params!$E$33))*($B651-Params!$E$33)),$J$2,"")</f>
        <v/>
      </c>
      <c r="K651" s="1" t="str">
        <f>IF(AND($C651&gt;=Params!$E$17+((Params!$F$22-Params!$E$17)/(Params!$F$33-Params!$E$33))*($B651-Params!$E$33),$C651&gt;=Params!$F$22+((Params!$J$20-Params!$F$22)/(Params!$J$33-Params!$F$33))*($B651-Params!$F$33),$C651&lt;Params!$E$17+((Params!$H$13-Params!$E$17)/(Params!$H$33-Params!$E$33))*($B651-Params!$E$33),$C651&lt;Params!$H$13+((Params!$J$20-Params!$H$13)/(Params!$J$33-Params!$H$33))*($B651-Params!$H$33)),$K$2,"")</f>
        <v/>
      </c>
      <c r="L651" s="1" t="str">
        <f>IF(AND($C651&gt;=Params!$H$13+((Params!$J$20-Params!$H$13)/(Params!$J$33-Params!$H$33))*($B651-Params!$H$33),$C651&gt;=Params!$J$20+((Params!$N$18-Params!$J$20)/(Params!$N$33-Params!$J$33))*($B651-Params!$J$33),$C651&lt;Params!$H$13+((Params!$K$9-Params!$H$13)/(Params!$K$33-Params!$H$33))*($B651-Params!$H$33),$C651&lt;Params!$K$9+((Params!$N$18-Params!$K$9)/(Params!$N$33-Params!$K$33))*($B651-Params!$K$33)),$L$2,"")</f>
        <v/>
      </c>
      <c r="M651" s="2" t="str">
        <f>IF(AND($C651&gt;=Params!$K$9+((Params!$N$18-Params!$K$9)/(Params!$N$33-Params!$K$33))*($B651-Params!$K$33),$C651&gt;=Params!$N$18+((Params!$Q$16-Params!$N$18)/(Params!$Q$33-Params!$N681))*($B651-Params!$Q$33),$C651&lt;Params!$K$9+((Params!$L$5-Params!$K$9)/(Params!$L$33-Params!$K$33))*($B651-Params!$K$33),$C651&lt;Params!$L$5+((Params!$Q$4-Params!$L$5)/(Params!$Q$33-Params!$L$33))*($B651-Params!$L$33),$B651&lt;Params!$Q$33),$M$2,"")</f>
        <v/>
      </c>
      <c r="N651" s="3" t="str">
        <f>IF(OR(AND($C651&gt;=Params!$A$26,$B651&gt;=Params!$A$33,$B651&lt;Params!$C$33,$C651&lt;Params!$A$18+((Params!$C$13-Params!$A$18)/(Params!$C$33-Params!$A$33))*($B651-Params!$A$33)),AND($B651&gt;=Params!$C$33,$C651&gt;Params!$C$22+((Params!$E$17-Params!$C$22)/(Params!$E$33-Params!$C$33))*($B651-Params!$C$33),$C651&lt;Params!$C$13+((Params!$E$17-Params!$C$13)/(Params!$E$33-Params!$C$33))*($B651-Params!$C$33))),$N$2,"")</f>
        <v/>
      </c>
      <c r="O651" s="1" t="str">
        <f>IF(AND($C651&gt;=Params!$C$13+((Params!$E$17-Params!$C$13)/(Params!$E$33-Params!$C$33))*($B651-Params!$C$33),$C651&gt;=Params!$E$17+((Params!$H$13-Params!$E$17)/(Params!$H$33-Params!$E$33))*($B651-Params!$E$33),$C651&lt;Params!$C$13+((Params!$D$9-Params!$C$13)/(Params!$D$33-Params!$C$33))*($B651-Params!$C$33),$C651&lt;Params!$D$9+((Params!$H$13-Params!$D$9)/(Params!$H$33-Params!$D$33))*($B651-Params!$D$33)),$O$2,"")</f>
        <v/>
      </c>
      <c r="P651" s="1" t="str">
        <f>IF(AND($C651&gt;=Params!$D$9+((Params!$H$13-Params!$D$9)/(Params!$H$33-Params!$D$33))*($B651-Params!$D$33),$C651&gt;=Params!$H$13+((Params!$K$9-Params!$H$13)/(Params!$K$33-Params!$H$33))*($B651-Params!$H$33),$C651&lt;Params!$D$9+((Params!$G$4-Params!$D$9)/(Params!$G$33-Params!$D$33))*($B651-Params!$D$33),$C651&lt;Params!$G$4+((Params!$K$9-Params!$G$4)/(Params!$K$33-Params!$G$33))*($B651-Params!$G$33)),$P$2,"")</f>
        <v/>
      </c>
      <c r="Q651" s="1" t="str">
        <f>IF(AND($C651&gt;=Params!$G$4+((Params!$K$9-Params!$G$4)/(Params!$K$33-Params!$G$33))*($B651-Params!$G$33),$C651&gt;Params!$K$9+((Params!$L$5-Params!$K$9)/(Params!$L$33-Params!$K$33))*($B651-Params!$K$33),$C651&lt;Params!$G$4+((Params!$L$5-Params!$G$4)/(Params!$L$33-Params!$G$33))*($B651-Params!$G$33)),$Q$2,"")</f>
        <v/>
      </c>
      <c r="R651" s="2" t="str">
        <f>IF(AND(OR($B651&lt;Params!$A$33,AND($B651&gt;=Params!$A$33,$B651&lt;Params!$C$33,$C651&gt;=Params!$A$18+((Params!$C$13-Params!$A$18)/(Params!$C$33-Params!$A$33))*($B651-Params!$A$33)),AND($B651&gt;=Params!$C$33,$B651&lt;Params!$D$33,$C651&gt;=Params!$C$13+((Params!$D$9-Params!$C$13)/(Params!$D$33-Params!$C$33))*($B651-Params!$C$33)),AND($B651&gt;=Params!$D$33,$C651&gt;=Params!$D$9+((Params!$G$4-Params!$D$9)/(Params!$G$33-Params!$D$33))*($B651-Params!$D$33))),$C651&lt;Params!$G$4,$B651&gt;0,$C651&gt;0),$R$2,"")</f>
        <v/>
      </c>
      <c r="S651" s="18" t="str">
        <f t="shared" si="10"/>
        <v>Rhyolite</v>
      </c>
      <c r="T651" s="14" t="str">
        <f>IF(AND($S651&lt;&gt;$J$2,$S651&lt;&gt;$K$2,$S651&lt;&gt;$L$2),"",
IF($S651=$J$2,IF(Data!$C651&gt;=Data!$D651+2,"Hawaiite","Potassic Trachybasalt"),
IF($S651=$K$2,IF(Data!$C651&gt;=Data!$D651+2,"Mugearite","Shoshonite"),
IF($S651=$L$2,(IF(Data!$C651&gt;=Data!$D651+2,"Benmoreite","Latite")),""))))</f>
        <v/>
      </c>
    </row>
    <row r="652" spans="1:20" x14ac:dyDescent="0.2">
      <c r="A652" s="16" t="str">
        <f>Data!$A652</f>
        <v>PDIKS111#</v>
      </c>
      <c r="B652" s="27">
        <f>Data!$B652</f>
        <v>77.5</v>
      </c>
      <c r="C652" s="28">
        <f>Data!$C652+Data!$D652</f>
        <v>8.4</v>
      </c>
      <c r="D652" s="1" t="str">
        <f>IF(AND(AND($B652&gt;=Params!$A$33,$B652&lt;Params!$C$33),AND($C652&gt;=Params!$A$32,$C652&lt;Params!$A$26)),$D$2,"")</f>
        <v/>
      </c>
      <c r="E652" s="1" t="str">
        <f>IF(AND(AND($B652&gt;=Params!$C$33,$B652&lt;Params!$F$33),AND($C652&gt;=Params!$C$32,$C652&lt;Params!$C$22)),$E$2,"")</f>
        <v/>
      </c>
      <c r="F652" s="4" t="str">
        <f>IF(AND($B652&gt;=Params!$F$33,$B652&lt;Params!$J$33,$C652&lt;Params!$F$22+((Params!$J$20-Params!$F$22)/(Params!$J$33-Params!$F$33))*($B652-Params!$F$33)),$F$2,"")</f>
        <v/>
      </c>
      <c r="G652" s="4" t="str">
        <f>IF(AND($B652&gt;=Params!$J$33,$B652&lt;Params!$N$33,$C652&lt;Params!$J$20+((Params!$N$18-Params!$J$20)/(Params!$N$33-Params!$J$33))*($B652-Params!$J$33)),$G$2,"")</f>
        <v/>
      </c>
      <c r="H652" s="4" t="str">
        <f>IF(AND($B652&gt;=Params!$N$33,$C652&lt;Params!$N$18+((Params!$Q$16-Params!$N$18)/(Params!$Q$33-Params!$N$33))*($B652-Params!$N$33),C$3&lt;Params!$Q$16+((Params!$S$32-Params!$Q$16)/(Params!$S$33-Params!$Q$33))*($B652-Params!$Q$33)),$H$2,"")</f>
        <v/>
      </c>
      <c r="I652" s="12" t="str">
        <f>IF(AND($B652&gt;=Params!$Q$33,$C652&gt;=Params!$Q$16+((Params!$S$32-Params!$Q$16)/(Params!$S$33-Params!$Q$33))*($B652-Params!$Q$33)),$I$2,"")</f>
        <v>Rhyolite</v>
      </c>
      <c r="J652" s="1" t="str">
        <f>IF(AND($C652&gt;=Params!$C$22,$C652&lt;Params!$C$22+((Params!$E$17-Params!$C$22)/(Params!$E$33-Params!$C$33))*($B652-Params!$C$33),$C652&lt;Params!$E$17+((Params!$F$22-Params!$E$17)/(Params!$F$33-Params!$E$33))*($B652-Params!$E$33)),$J$2,"")</f>
        <v/>
      </c>
      <c r="K652" s="1" t="str">
        <f>IF(AND($C652&gt;=Params!$E$17+((Params!$F$22-Params!$E$17)/(Params!$F$33-Params!$E$33))*($B652-Params!$E$33),$C652&gt;=Params!$F$22+((Params!$J$20-Params!$F$22)/(Params!$J$33-Params!$F$33))*($B652-Params!$F$33),$C652&lt;Params!$E$17+((Params!$H$13-Params!$E$17)/(Params!$H$33-Params!$E$33))*($B652-Params!$E$33),$C652&lt;Params!$H$13+((Params!$J$20-Params!$H$13)/(Params!$J$33-Params!$H$33))*($B652-Params!$H$33)),$K$2,"")</f>
        <v/>
      </c>
      <c r="L652" s="1" t="str">
        <f>IF(AND($C652&gt;=Params!$H$13+((Params!$J$20-Params!$H$13)/(Params!$J$33-Params!$H$33))*($B652-Params!$H$33),$C652&gt;=Params!$J$20+((Params!$N$18-Params!$J$20)/(Params!$N$33-Params!$J$33))*($B652-Params!$J$33),$C652&lt;Params!$H$13+((Params!$K$9-Params!$H$13)/(Params!$K$33-Params!$H$33))*($B652-Params!$H$33),$C652&lt;Params!$K$9+((Params!$N$18-Params!$K$9)/(Params!$N$33-Params!$K$33))*($B652-Params!$K$33)),$L$2,"")</f>
        <v/>
      </c>
      <c r="M652" s="2" t="str">
        <f>IF(AND($C652&gt;=Params!$K$9+((Params!$N$18-Params!$K$9)/(Params!$N$33-Params!$K$33))*($B652-Params!$K$33),$C652&gt;=Params!$N$18+((Params!$Q$16-Params!$N$18)/(Params!$Q$33-Params!$N682))*($B652-Params!$Q$33),$C652&lt;Params!$K$9+((Params!$L$5-Params!$K$9)/(Params!$L$33-Params!$K$33))*($B652-Params!$K$33),$C652&lt;Params!$L$5+((Params!$Q$4-Params!$L$5)/(Params!$Q$33-Params!$L$33))*($B652-Params!$L$33),$B652&lt;Params!$Q$33),$M$2,"")</f>
        <v/>
      </c>
      <c r="N652" s="3" t="str">
        <f>IF(OR(AND($C652&gt;=Params!$A$26,$B652&gt;=Params!$A$33,$B652&lt;Params!$C$33,$C652&lt;Params!$A$18+((Params!$C$13-Params!$A$18)/(Params!$C$33-Params!$A$33))*($B652-Params!$A$33)),AND($B652&gt;=Params!$C$33,$C652&gt;Params!$C$22+((Params!$E$17-Params!$C$22)/(Params!$E$33-Params!$C$33))*($B652-Params!$C$33),$C652&lt;Params!$C$13+((Params!$E$17-Params!$C$13)/(Params!$E$33-Params!$C$33))*($B652-Params!$C$33))),$N$2,"")</f>
        <v/>
      </c>
      <c r="O652" s="1" t="str">
        <f>IF(AND($C652&gt;=Params!$C$13+((Params!$E$17-Params!$C$13)/(Params!$E$33-Params!$C$33))*($B652-Params!$C$33),$C652&gt;=Params!$E$17+((Params!$H$13-Params!$E$17)/(Params!$H$33-Params!$E$33))*($B652-Params!$E$33),$C652&lt;Params!$C$13+((Params!$D$9-Params!$C$13)/(Params!$D$33-Params!$C$33))*($B652-Params!$C$33),$C652&lt;Params!$D$9+((Params!$H$13-Params!$D$9)/(Params!$H$33-Params!$D$33))*($B652-Params!$D$33)),$O$2,"")</f>
        <v/>
      </c>
      <c r="P652" s="1" t="str">
        <f>IF(AND($C652&gt;=Params!$D$9+((Params!$H$13-Params!$D$9)/(Params!$H$33-Params!$D$33))*($B652-Params!$D$33),$C652&gt;=Params!$H$13+((Params!$K$9-Params!$H$13)/(Params!$K$33-Params!$H$33))*($B652-Params!$H$33),$C652&lt;Params!$D$9+((Params!$G$4-Params!$D$9)/(Params!$G$33-Params!$D$33))*($B652-Params!$D$33),$C652&lt;Params!$G$4+((Params!$K$9-Params!$G$4)/(Params!$K$33-Params!$G$33))*($B652-Params!$G$33)),$P$2,"")</f>
        <v/>
      </c>
      <c r="Q652" s="1" t="str">
        <f>IF(AND($C652&gt;=Params!$G$4+((Params!$K$9-Params!$G$4)/(Params!$K$33-Params!$G$33))*($B652-Params!$G$33),$C652&gt;Params!$K$9+((Params!$L$5-Params!$K$9)/(Params!$L$33-Params!$K$33))*($B652-Params!$K$33),$C652&lt;Params!$G$4+((Params!$L$5-Params!$G$4)/(Params!$L$33-Params!$G$33))*($B652-Params!$G$33)),$Q$2,"")</f>
        <v/>
      </c>
      <c r="R652" s="2" t="str">
        <f>IF(AND(OR($B652&lt;Params!$A$33,AND($B652&gt;=Params!$A$33,$B652&lt;Params!$C$33,$C652&gt;=Params!$A$18+((Params!$C$13-Params!$A$18)/(Params!$C$33-Params!$A$33))*($B652-Params!$A$33)),AND($B652&gt;=Params!$C$33,$B652&lt;Params!$D$33,$C652&gt;=Params!$C$13+((Params!$D$9-Params!$C$13)/(Params!$D$33-Params!$C$33))*($B652-Params!$C$33)),AND($B652&gt;=Params!$D$33,$C652&gt;=Params!$D$9+((Params!$G$4-Params!$D$9)/(Params!$G$33-Params!$D$33))*($B652-Params!$D$33))),$C652&lt;Params!$G$4,$B652&gt;0,$C652&gt;0),$R$2,"")</f>
        <v/>
      </c>
      <c r="S652" s="18" t="str">
        <f t="shared" si="10"/>
        <v>Rhyolite</v>
      </c>
      <c r="T652" s="14" t="str">
        <f>IF(AND($S652&lt;&gt;$J$2,$S652&lt;&gt;$K$2,$S652&lt;&gt;$L$2),"",
IF($S652=$J$2,IF(Data!$C652&gt;=Data!$D652+2,"Hawaiite","Potassic Trachybasalt"),
IF($S652=$K$2,IF(Data!$C652&gt;=Data!$D652+2,"Mugearite","Shoshonite"),
IF($S652=$L$2,(IF(Data!$C652&gt;=Data!$D652+2,"Benmoreite","Latite")),""))))</f>
        <v/>
      </c>
    </row>
    <row r="653" spans="1:20" x14ac:dyDescent="0.2">
      <c r="A653" s="16" t="str">
        <f>Data!$A653</f>
        <v>PDIKS113#</v>
      </c>
      <c r="B653" s="27">
        <f>Data!$B653</f>
        <v>77.5</v>
      </c>
      <c r="C653" s="28">
        <f>Data!$C653+Data!$D653</f>
        <v>8.4</v>
      </c>
      <c r="D653" s="1" t="str">
        <f>IF(AND(AND($B653&gt;=Params!$A$33,$B653&lt;Params!$C$33),AND($C653&gt;=Params!$A$32,$C653&lt;Params!$A$26)),$D$2,"")</f>
        <v/>
      </c>
      <c r="E653" s="1" t="str">
        <f>IF(AND(AND($B653&gt;=Params!$C$33,$B653&lt;Params!$F$33),AND($C653&gt;=Params!$C$32,$C653&lt;Params!$C$22)),$E$2,"")</f>
        <v/>
      </c>
      <c r="F653" s="4" t="str">
        <f>IF(AND($B653&gt;=Params!$F$33,$B653&lt;Params!$J$33,$C653&lt;Params!$F$22+((Params!$J$20-Params!$F$22)/(Params!$J$33-Params!$F$33))*($B653-Params!$F$33)),$F$2,"")</f>
        <v/>
      </c>
      <c r="G653" s="4" t="str">
        <f>IF(AND($B653&gt;=Params!$J$33,$B653&lt;Params!$N$33,$C653&lt;Params!$J$20+((Params!$N$18-Params!$J$20)/(Params!$N$33-Params!$J$33))*($B653-Params!$J$33)),$G$2,"")</f>
        <v/>
      </c>
      <c r="H653" s="4" t="str">
        <f>IF(AND($B653&gt;=Params!$N$33,$C653&lt;Params!$N$18+((Params!$Q$16-Params!$N$18)/(Params!$Q$33-Params!$N$33))*($B653-Params!$N$33),C$3&lt;Params!$Q$16+((Params!$S$32-Params!$Q$16)/(Params!$S$33-Params!$Q$33))*($B653-Params!$Q$33)),$H$2,"")</f>
        <v/>
      </c>
      <c r="I653" s="12" t="str">
        <f>IF(AND($B653&gt;=Params!$Q$33,$C653&gt;=Params!$Q$16+((Params!$S$32-Params!$Q$16)/(Params!$S$33-Params!$Q$33))*($B653-Params!$Q$33)),$I$2,"")</f>
        <v>Rhyolite</v>
      </c>
      <c r="J653" s="1" t="str">
        <f>IF(AND($C653&gt;=Params!$C$22,$C653&lt;Params!$C$22+((Params!$E$17-Params!$C$22)/(Params!$E$33-Params!$C$33))*($B653-Params!$C$33),$C653&lt;Params!$E$17+((Params!$F$22-Params!$E$17)/(Params!$F$33-Params!$E$33))*($B653-Params!$E$33)),$J$2,"")</f>
        <v/>
      </c>
      <c r="K653" s="1" t="str">
        <f>IF(AND($C653&gt;=Params!$E$17+((Params!$F$22-Params!$E$17)/(Params!$F$33-Params!$E$33))*($B653-Params!$E$33),$C653&gt;=Params!$F$22+((Params!$J$20-Params!$F$22)/(Params!$J$33-Params!$F$33))*($B653-Params!$F$33),$C653&lt;Params!$E$17+((Params!$H$13-Params!$E$17)/(Params!$H$33-Params!$E$33))*($B653-Params!$E$33),$C653&lt;Params!$H$13+((Params!$J$20-Params!$H$13)/(Params!$J$33-Params!$H$33))*($B653-Params!$H$33)),$K$2,"")</f>
        <v/>
      </c>
      <c r="L653" s="1" t="str">
        <f>IF(AND($C653&gt;=Params!$H$13+((Params!$J$20-Params!$H$13)/(Params!$J$33-Params!$H$33))*($B653-Params!$H$33),$C653&gt;=Params!$J$20+((Params!$N$18-Params!$J$20)/(Params!$N$33-Params!$J$33))*($B653-Params!$J$33),$C653&lt;Params!$H$13+((Params!$K$9-Params!$H$13)/(Params!$K$33-Params!$H$33))*($B653-Params!$H$33),$C653&lt;Params!$K$9+((Params!$N$18-Params!$K$9)/(Params!$N$33-Params!$K$33))*($B653-Params!$K$33)),$L$2,"")</f>
        <v/>
      </c>
      <c r="M653" s="2" t="str">
        <f>IF(AND($C653&gt;=Params!$K$9+((Params!$N$18-Params!$K$9)/(Params!$N$33-Params!$K$33))*($B653-Params!$K$33),$C653&gt;=Params!$N$18+((Params!$Q$16-Params!$N$18)/(Params!$Q$33-Params!$N683))*($B653-Params!$Q$33),$C653&lt;Params!$K$9+((Params!$L$5-Params!$K$9)/(Params!$L$33-Params!$K$33))*($B653-Params!$K$33),$C653&lt;Params!$L$5+((Params!$Q$4-Params!$L$5)/(Params!$Q$33-Params!$L$33))*($B653-Params!$L$33),$B653&lt;Params!$Q$33),$M$2,"")</f>
        <v/>
      </c>
      <c r="N653" s="3" t="str">
        <f>IF(OR(AND($C653&gt;=Params!$A$26,$B653&gt;=Params!$A$33,$B653&lt;Params!$C$33,$C653&lt;Params!$A$18+((Params!$C$13-Params!$A$18)/(Params!$C$33-Params!$A$33))*($B653-Params!$A$33)),AND($B653&gt;=Params!$C$33,$C653&gt;Params!$C$22+((Params!$E$17-Params!$C$22)/(Params!$E$33-Params!$C$33))*($B653-Params!$C$33),$C653&lt;Params!$C$13+((Params!$E$17-Params!$C$13)/(Params!$E$33-Params!$C$33))*($B653-Params!$C$33))),$N$2,"")</f>
        <v/>
      </c>
      <c r="O653" s="1" t="str">
        <f>IF(AND($C653&gt;=Params!$C$13+((Params!$E$17-Params!$C$13)/(Params!$E$33-Params!$C$33))*($B653-Params!$C$33),$C653&gt;=Params!$E$17+((Params!$H$13-Params!$E$17)/(Params!$H$33-Params!$E$33))*($B653-Params!$E$33),$C653&lt;Params!$C$13+((Params!$D$9-Params!$C$13)/(Params!$D$33-Params!$C$33))*($B653-Params!$C$33),$C653&lt;Params!$D$9+((Params!$H$13-Params!$D$9)/(Params!$H$33-Params!$D$33))*($B653-Params!$D$33)),$O$2,"")</f>
        <v/>
      </c>
      <c r="P653" s="1" t="str">
        <f>IF(AND($C653&gt;=Params!$D$9+((Params!$H$13-Params!$D$9)/(Params!$H$33-Params!$D$33))*($B653-Params!$D$33),$C653&gt;=Params!$H$13+((Params!$K$9-Params!$H$13)/(Params!$K$33-Params!$H$33))*($B653-Params!$H$33),$C653&lt;Params!$D$9+((Params!$G$4-Params!$D$9)/(Params!$G$33-Params!$D$33))*($B653-Params!$D$33),$C653&lt;Params!$G$4+((Params!$K$9-Params!$G$4)/(Params!$K$33-Params!$G$33))*($B653-Params!$G$33)),$P$2,"")</f>
        <v/>
      </c>
      <c r="Q653" s="1" t="str">
        <f>IF(AND($C653&gt;=Params!$G$4+((Params!$K$9-Params!$G$4)/(Params!$K$33-Params!$G$33))*($B653-Params!$G$33),$C653&gt;Params!$K$9+((Params!$L$5-Params!$K$9)/(Params!$L$33-Params!$K$33))*($B653-Params!$K$33),$C653&lt;Params!$G$4+((Params!$L$5-Params!$G$4)/(Params!$L$33-Params!$G$33))*($B653-Params!$G$33)),$Q$2,"")</f>
        <v/>
      </c>
      <c r="R653" s="2" t="str">
        <f>IF(AND(OR($B653&lt;Params!$A$33,AND($B653&gt;=Params!$A$33,$B653&lt;Params!$C$33,$C653&gt;=Params!$A$18+((Params!$C$13-Params!$A$18)/(Params!$C$33-Params!$A$33))*($B653-Params!$A$33)),AND($B653&gt;=Params!$C$33,$B653&lt;Params!$D$33,$C653&gt;=Params!$C$13+((Params!$D$9-Params!$C$13)/(Params!$D$33-Params!$C$33))*($B653-Params!$C$33)),AND($B653&gt;=Params!$D$33,$C653&gt;=Params!$D$9+((Params!$G$4-Params!$D$9)/(Params!$G$33-Params!$D$33))*($B653-Params!$D$33))),$C653&lt;Params!$G$4,$B653&gt;0,$C653&gt;0),$R$2,"")</f>
        <v/>
      </c>
      <c r="S653" s="18" t="str">
        <f t="shared" si="10"/>
        <v>Rhyolite</v>
      </c>
      <c r="T653" s="14" t="str">
        <f>IF(AND($S653&lt;&gt;$J$2,$S653&lt;&gt;$K$2,$S653&lt;&gt;$L$2),"",
IF($S653=$J$2,IF(Data!$C653&gt;=Data!$D653+2,"Hawaiite","Potassic Trachybasalt"),
IF($S653=$K$2,IF(Data!$C653&gt;=Data!$D653+2,"Mugearite","Shoshonite"),
IF($S653=$L$2,(IF(Data!$C653&gt;=Data!$D653+2,"Benmoreite","Latite")),""))))</f>
        <v/>
      </c>
    </row>
    <row r="654" spans="1:20" x14ac:dyDescent="0.2">
      <c r="A654" s="16">
        <f>Data!$A654</f>
        <v>0</v>
      </c>
      <c r="B654" s="27">
        <f>Data!$B654</f>
        <v>0</v>
      </c>
      <c r="C654" s="28">
        <f>Data!$C654+Data!$D654</f>
        <v>0</v>
      </c>
      <c r="D654" s="1" t="str">
        <f>IF(AND(AND($B654&gt;=Params!$A$33,$B654&lt;Params!$C$33),AND($C654&gt;=Params!$A$32,$C654&lt;Params!$A$26)),$D$2,"")</f>
        <v/>
      </c>
      <c r="E654" s="1" t="str">
        <f>IF(AND(AND($B654&gt;=Params!$C$33,$B654&lt;Params!$F$33),AND($C654&gt;=Params!$C$32,$C654&lt;Params!$C$22)),$E$2,"")</f>
        <v/>
      </c>
      <c r="F654" s="4" t="str">
        <f>IF(AND($B654&gt;=Params!$F$33,$B654&lt;Params!$J$33,$C654&lt;Params!$F$22+((Params!$J$20-Params!$F$22)/(Params!$J$33-Params!$F$33))*($B654-Params!$F$33)),$F$2,"")</f>
        <v/>
      </c>
      <c r="G654" s="4" t="str">
        <f>IF(AND($B654&gt;=Params!$J$33,$B654&lt;Params!$N$33,$C654&lt;Params!$J$20+((Params!$N$18-Params!$J$20)/(Params!$N$33-Params!$J$33))*($B654-Params!$J$33)),$G$2,"")</f>
        <v/>
      </c>
      <c r="H654" s="4" t="str">
        <f>IF(AND($B654&gt;=Params!$N$33,$C654&lt;Params!$N$18+((Params!$Q$16-Params!$N$18)/(Params!$Q$33-Params!$N$33))*($B654-Params!$N$33),C$3&lt;Params!$Q$16+((Params!$S$32-Params!$Q$16)/(Params!$S$33-Params!$Q$33))*($B654-Params!$Q$33)),$H$2,"")</f>
        <v/>
      </c>
      <c r="I654" s="12" t="str">
        <f>IF(AND($B654&gt;=Params!$Q$33,$C654&gt;=Params!$Q$16+((Params!$S$32-Params!$Q$16)/(Params!$S$33-Params!$Q$33))*($B654-Params!$Q$33)),$I$2,"")</f>
        <v/>
      </c>
      <c r="J654" s="1" t="str">
        <f>IF(AND($C654&gt;=Params!$C$22,$C654&lt;Params!$C$22+((Params!$E$17-Params!$C$22)/(Params!$E$33-Params!$C$33))*($B654-Params!$C$33),$C654&lt;Params!$E$17+((Params!$F$22-Params!$E$17)/(Params!$F$33-Params!$E$33))*($B654-Params!$E$33)),$J$2,"")</f>
        <v/>
      </c>
      <c r="K654" s="1" t="str">
        <f>IF(AND($C654&gt;=Params!$E$17+((Params!$F$22-Params!$E$17)/(Params!$F$33-Params!$E$33))*($B654-Params!$E$33),$C654&gt;=Params!$F$22+((Params!$J$20-Params!$F$22)/(Params!$J$33-Params!$F$33))*($B654-Params!$F$33),$C654&lt;Params!$E$17+((Params!$H$13-Params!$E$17)/(Params!$H$33-Params!$E$33))*($B654-Params!$E$33),$C654&lt;Params!$H$13+((Params!$J$20-Params!$H$13)/(Params!$J$33-Params!$H$33))*($B654-Params!$H$33)),$K$2,"")</f>
        <v/>
      </c>
      <c r="L654" s="1" t="str">
        <f>IF(AND($C654&gt;=Params!$H$13+((Params!$J$20-Params!$H$13)/(Params!$J$33-Params!$H$33))*($B654-Params!$H$33),$C654&gt;=Params!$J$20+((Params!$N$18-Params!$J$20)/(Params!$N$33-Params!$J$33))*($B654-Params!$J$33),$C654&lt;Params!$H$13+((Params!$K$9-Params!$H$13)/(Params!$K$33-Params!$H$33))*($B654-Params!$H$33),$C654&lt;Params!$K$9+((Params!$N$18-Params!$K$9)/(Params!$N$33-Params!$K$33))*($B654-Params!$K$33)),$L$2,"")</f>
        <v/>
      </c>
      <c r="M654" s="2" t="str">
        <f>IF(AND($C654&gt;=Params!$K$9+((Params!$N$18-Params!$K$9)/(Params!$N$33-Params!$K$33))*($B654-Params!$K$33),$C654&gt;=Params!$N$18+((Params!$Q$16-Params!$N$18)/(Params!$Q$33-Params!$N684))*($B654-Params!$Q$33),$C654&lt;Params!$K$9+((Params!$L$5-Params!$K$9)/(Params!$L$33-Params!$K$33))*($B654-Params!$K$33),$C654&lt;Params!$L$5+((Params!$Q$4-Params!$L$5)/(Params!$Q$33-Params!$L$33))*($B654-Params!$L$33),$B654&lt;Params!$Q$33),$M$2,"")</f>
        <v/>
      </c>
      <c r="N654" s="3" t="str">
        <f>IF(OR(AND($C654&gt;=Params!$A$26,$B654&gt;=Params!$A$33,$B654&lt;Params!$C$33,$C654&lt;Params!$A$18+((Params!$C$13-Params!$A$18)/(Params!$C$33-Params!$A$33))*($B654-Params!$A$33)),AND($B654&gt;=Params!$C$33,$C654&gt;Params!$C$22+((Params!$E$17-Params!$C$22)/(Params!$E$33-Params!$C$33))*($B654-Params!$C$33),$C654&lt;Params!$C$13+((Params!$E$17-Params!$C$13)/(Params!$E$33-Params!$C$33))*($B654-Params!$C$33))),$N$2,"")</f>
        <v/>
      </c>
      <c r="O654" s="1" t="str">
        <f>IF(AND($C654&gt;=Params!$C$13+((Params!$E$17-Params!$C$13)/(Params!$E$33-Params!$C$33))*($B654-Params!$C$33),$C654&gt;=Params!$E$17+((Params!$H$13-Params!$E$17)/(Params!$H$33-Params!$E$33))*($B654-Params!$E$33),$C654&lt;Params!$C$13+((Params!$D$9-Params!$C$13)/(Params!$D$33-Params!$C$33))*($B654-Params!$C$33),$C654&lt;Params!$D$9+((Params!$H$13-Params!$D$9)/(Params!$H$33-Params!$D$33))*($B654-Params!$D$33)),$O$2,"")</f>
        <v/>
      </c>
      <c r="P654" s="1" t="str">
        <f>IF(AND($C654&gt;=Params!$D$9+((Params!$H$13-Params!$D$9)/(Params!$H$33-Params!$D$33))*($B654-Params!$D$33),$C654&gt;=Params!$H$13+((Params!$K$9-Params!$H$13)/(Params!$K$33-Params!$H$33))*($B654-Params!$H$33),$C654&lt;Params!$D$9+((Params!$G$4-Params!$D$9)/(Params!$G$33-Params!$D$33))*($B654-Params!$D$33),$C654&lt;Params!$G$4+((Params!$K$9-Params!$G$4)/(Params!$K$33-Params!$G$33))*($B654-Params!$G$33)),$P$2,"")</f>
        <v/>
      </c>
      <c r="Q654" s="1" t="str">
        <f>IF(AND($C654&gt;=Params!$G$4+((Params!$K$9-Params!$G$4)/(Params!$K$33-Params!$G$33))*($B654-Params!$G$33),$C654&gt;Params!$K$9+((Params!$L$5-Params!$K$9)/(Params!$L$33-Params!$K$33))*($B654-Params!$K$33),$C654&lt;Params!$G$4+((Params!$L$5-Params!$G$4)/(Params!$L$33-Params!$G$33))*($B654-Params!$G$33)),$Q$2,"")</f>
        <v/>
      </c>
      <c r="R654" s="2" t="str">
        <f>IF(AND(OR($B654&lt;Params!$A$33,AND($B654&gt;=Params!$A$33,$B654&lt;Params!$C$33,$C654&gt;=Params!$A$18+((Params!$C$13-Params!$A$18)/(Params!$C$33-Params!$A$33))*($B654-Params!$A$33)),AND($B654&gt;=Params!$C$33,$B654&lt;Params!$D$33,$C654&gt;=Params!$C$13+((Params!$D$9-Params!$C$13)/(Params!$D$33-Params!$C$33))*($B654-Params!$C$33)),AND($B654&gt;=Params!$D$33,$C654&gt;=Params!$D$9+((Params!$G$4-Params!$D$9)/(Params!$G$33-Params!$D$33))*($B654-Params!$D$33))),$C654&lt;Params!$G$4,$B654&gt;0,$C654&gt;0),$R$2,"")</f>
        <v/>
      </c>
      <c r="S654" s="18" t="str">
        <f t="shared" si="10"/>
        <v/>
      </c>
      <c r="T654" s="14" t="str">
        <f>IF(AND($S654&lt;&gt;$J$2,$S654&lt;&gt;$K$2,$S654&lt;&gt;$L$2),"",
IF($S654=$J$2,IF(Data!$C654&gt;=Data!$D654+2,"Hawaiite","Potassic Trachybasalt"),
IF($S654=$K$2,IF(Data!$C654&gt;=Data!$D654+2,"Mugearite","Shoshonite"),
IF($S654=$L$2,(IF(Data!$C654&gt;=Data!$D654+2,"Benmoreite","Latite")),""))))</f>
        <v/>
      </c>
    </row>
    <row r="655" spans="1:20" x14ac:dyDescent="0.2">
      <c r="A655" s="16">
        <f>Data!$A655</f>
        <v>0</v>
      </c>
      <c r="B655" s="27">
        <f>Data!$B655</f>
        <v>0</v>
      </c>
      <c r="C655" s="28">
        <f>Data!$C655+Data!$D655</f>
        <v>0</v>
      </c>
      <c r="D655" s="1" t="str">
        <f>IF(AND(AND($B655&gt;=Params!$A$33,$B655&lt;Params!$C$33),AND($C655&gt;=Params!$A$32,$C655&lt;Params!$A$26)),$D$2,"")</f>
        <v/>
      </c>
      <c r="E655" s="1" t="str">
        <f>IF(AND(AND($B655&gt;=Params!$C$33,$B655&lt;Params!$F$33),AND($C655&gt;=Params!$C$32,$C655&lt;Params!$C$22)),$E$2,"")</f>
        <v/>
      </c>
      <c r="F655" s="4" t="str">
        <f>IF(AND($B655&gt;=Params!$F$33,$B655&lt;Params!$J$33,$C655&lt;Params!$F$22+((Params!$J$20-Params!$F$22)/(Params!$J$33-Params!$F$33))*($B655-Params!$F$33)),$F$2,"")</f>
        <v/>
      </c>
      <c r="G655" s="4" t="str">
        <f>IF(AND($B655&gt;=Params!$J$33,$B655&lt;Params!$N$33,$C655&lt;Params!$J$20+((Params!$N$18-Params!$J$20)/(Params!$N$33-Params!$J$33))*($B655-Params!$J$33)),$G$2,"")</f>
        <v/>
      </c>
      <c r="H655" s="4" t="str">
        <f>IF(AND($B655&gt;=Params!$N$33,$C655&lt;Params!$N$18+((Params!$Q$16-Params!$N$18)/(Params!$Q$33-Params!$N$33))*($B655-Params!$N$33),C$3&lt;Params!$Q$16+((Params!$S$32-Params!$Q$16)/(Params!$S$33-Params!$Q$33))*($B655-Params!$Q$33)),$H$2,"")</f>
        <v/>
      </c>
      <c r="I655" s="12" t="str">
        <f>IF(AND($B655&gt;=Params!$Q$33,$C655&gt;=Params!$Q$16+((Params!$S$32-Params!$Q$16)/(Params!$S$33-Params!$Q$33))*($B655-Params!$Q$33)),$I$2,"")</f>
        <v/>
      </c>
      <c r="J655" s="1" t="str">
        <f>IF(AND($C655&gt;=Params!$C$22,$C655&lt;Params!$C$22+((Params!$E$17-Params!$C$22)/(Params!$E$33-Params!$C$33))*($B655-Params!$C$33),$C655&lt;Params!$E$17+((Params!$F$22-Params!$E$17)/(Params!$F$33-Params!$E$33))*($B655-Params!$E$33)),$J$2,"")</f>
        <v/>
      </c>
      <c r="K655" s="1" t="str">
        <f>IF(AND($C655&gt;=Params!$E$17+((Params!$F$22-Params!$E$17)/(Params!$F$33-Params!$E$33))*($B655-Params!$E$33),$C655&gt;=Params!$F$22+((Params!$J$20-Params!$F$22)/(Params!$J$33-Params!$F$33))*($B655-Params!$F$33),$C655&lt;Params!$E$17+((Params!$H$13-Params!$E$17)/(Params!$H$33-Params!$E$33))*($B655-Params!$E$33),$C655&lt;Params!$H$13+((Params!$J$20-Params!$H$13)/(Params!$J$33-Params!$H$33))*($B655-Params!$H$33)),$K$2,"")</f>
        <v/>
      </c>
      <c r="L655" s="1" t="str">
        <f>IF(AND($C655&gt;=Params!$H$13+((Params!$J$20-Params!$H$13)/(Params!$J$33-Params!$H$33))*($B655-Params!$H$33),$C655&gt;=Params!$J$20+((Params!$N$18-Params!$J$20)/(Params!$N$33-Params!$J$33))*($B655-Params!$J$33),$C655&lt;Params!$H$13+((Params!$K$9-Params!$H$13)/(Params!$K$33-Params!$H$33))*($B655-Params!$H$33),$C655&lt;Params!$K$9+((Params!$N$18-Params!$K$9)/(Params!$N$33-Params!$K$33))*($B655-Params!$K$33)),$L$2,"")</f>
        <v/>
      </c>
      <c r="M655" s="2" t="str">
        <f>IF(AND($C655&gt;=Params!$K$9+((Params!$N$18-Params!$K$9)/(Params!$N$33-Params!$K$33))*($B655-Params!$K$33),$C655&gt;=Params!$N$18+((Params!$Q$16-Params!$N$18)/(Params!$Q$33-Params!$N685))*($B655-Params!$Q$33),$C655&lt;Params!$K$9+((Params!$L$5-Params!$K$9)/(Params!$L$33-Params!$K$33))*($B655-Params!$K$33),$C655&lt;Params!$L$5+((Params!$Q$4-Params!$L$5)/(Params!$Q$33-Params!$L$33))*($B655-Params!$L$33),$B655&lt;Params!$Q$33),$M$2,"")</f>
        <v/>
      </c>
      <c r="N655" s="3" t="str">
        <f>IF(OR(AND($C655&gt;=Params!$A$26,$B655&gt;=Params!$A$33,$B655&lt;Params!$C$33,$C655&lt;Params!$A$18+((Params!$C$13-Params!$A$18)/(Params!$C$33-Params!$A$33))*($B655-Params!$A$33)),AND($B655&gt;=Params!$C$33,$C655&gt;Params!$C$22+((Params!$E$17-Params!$C$22)/(Params!$E$33-Params!$C$33))*($B655-Params!$C$33),$C655&lt;Params!$C$13+((Params!$E$17-Params!$C$13)/(Params!$E$33-Params!$C$33))*($B655-Params!$C$33))),$N$2,"")</f>
        <v/>
      </c>
      <c r="O655" s="1" t="str">
        <f>IF(AND($C655&gt;=Params!$C$13+((Params!$E$17-Params!$C$13)/(Params!$E$33-Params!$C$33))*($B655-Params!$C$33),$C655&gt;=Params!$E$17+((Params!$H$13-Params!$E$17)/(Params!$H$33-Params!$E$33))*($B655-Params!$E$33),$C655&lt;Params!$C$13+((Params!$D$9-Params!$C$13)/(Params!$D$33-Params!$C$33))*($B655-Params!$C$33),$C655&lt;Params!$D$9+((Params!$H$13-Params!$D$9)/(Params!$H$33-Params!$D$33))*($B655-Params!$D$33)),$O$2,"")</f>
        <v/>
      </c>
      <c r="P655" s="1" t="str">
        <f>IF(AND($C655&gt;=Params!$D$9+((Params!$H$13-Params!$D$9)/(Params!$H$33-Params!$D$33))*($B655-Params!$D$33),$C655&gt;=Params!$H$13+((Params!$K$9-Params!$H$13)/(Params!$K$33-Params!$H$33))*($B655-Params!$H$33),$C655&lt;Params!$D$9+((Params!$G$4-Params!$D$9)/(Params!$G$33-Params!$D$33))*($B655-Params!$D$33),$C655&lt;Params!$G$4+((Params!$K$9-Params!$G$4)/(Params!$K$33-Params!$G$33))*($B655-Params!$G$33)),$P$2,"")</f>
        <v/>
      </c>
      <c r="Q655" s="1" t="str">
        <f>IF(AND($C655&gt;=Params!$G$4+((Params!$K$9-Params!$G$4)/(Params!$K$33-Params!$G$33))*($B655-Params!$G$33),$C655&gt;Params!$K$9+((Params!$L$5-Params!$K$9)/(Params!$L$33-Params!$K$33))*($B655-Params!$K$33),$C655&lt;Params!$G$4+((Params!$L$5-Params!$G$4)/(Params!$L$33-Params!$G$33))*($B655-Params!$G$33)),$Q$2,"")</f>
        <v/>
      </c>
      <c r="R655" s="2" t="str">
        <f>IF(AND(OR($B655&lt;Params!$A$33,AND($B655&gt;=Params!$A$33,$B655&lt;Params!$C$33,$C655&gt;=Params!$A$18+((Params!$C$13-Params!$A$18)/(Params!$C$33-Params!$A$33))*($B655-Params!$A$33)),AND($B655&gt;=Params!$C$33,$B655&lt;Params!$D$33,$C655&gt;=Params!$C$13+((Params!$D$9-Params!$C$13)/(Params!$D$33-Params!$C$33))*($B655-Params!$C$33)),AND($B655&gt;=Params!$D$33,$C655&gt;=Params!$D$9+((Params!$G$4-Params!$D$9)/(Params!$G$33-Params!$D$33))*($B655-Params!$D$33))),$C655&lt;Params!$G$4,$B655&gt;0,$C655&gt;0),$R$2,"")</f>
        <v/>
      </c>
      <c r="S655" s="18" t="str">
        <f t="shared" si="10"/>
        <v/>
      </c>
      <c r="T655" s="14" t="str">
        <f>IF(AND($S655&lt;&gt;$J$2,$S655&lt;&gt;$K$2,$S655&lt;&gt;$L$2),"",
IF($S655=$J$2,IF(Data!$C655&gt;=Data!$D655+2,"Hawaiite","Potassic Trachybasalt"),
IF($S655=$K$2,IF(Data!$C655&gt;=Data!$D655+2,"Mugearite","Shoshonite"),
IF($S655=$L$2,(IF(Data!$C655&gt;=Data!$D655+2,"Benmoreite","Latite")),""))))</f>
        <v/>
      </c>
    </row>
    <row r="656" spans="1:20" x14ac:dyDescent="0.2">
      <c r="A656" s="16">
        <f>Data!$A656</f>
        <v>0</v>
      </c>
      <c r="B656" s="27">
        <f>Data!$B656</f>
        <v>0</v>
      </c>
      <c r="C656" s="28">
        <f>Data!$C656+Data!$D656</f>
        <v>0</v>
      </c>
      <c r="D656" s="1" t="str">
        <f>IF(AND(AND($B656&gt;=Params!$A$33,$B656&lt;Params!$C$33),AND($C656&gt;=Params!$A$32,$C656&lt;Params!$A$26)),$D$2,"")</f>
        <v/>
      </c>
      <c r="E656" s="1" t="str">
        <f>IF(AND(AND($B656&gt;=Params!$C$33,$B656&lt;Params!$F$33),AND($C656&gt;=Params!$C$32,$C656&lt;Params!$C$22)),$E$2,"")</f>
        <v/>
      </c>
      <c r="F656" s="4" t="str">
        <f>IF(AND($B656&gt;=Params!$F$33,$B656&lt;Params!$J$33,$C656&lt;Params!$F$22+((Params!$J$20-Params!$F$22)/(Params!$J$33-Params!$F$33))*($B656-Params!$F$33)),$F$2,"")</f>
        <v/>
      </c>
      <c r="G656" s="4" t="str">
        <f>IF(AND($B656&gt;=Params!$J$33,$B656&lt;Params!$N$33,$C656&lt;Params!$J$20+((Params!$N$18-Params!$J$20)/(Params!$N$33-Params!$J$33))*($B656-Params!$J$33)),$G$2,"")</f>
        <v/>
      </c>
      <c r="H656" s="4" t="str">
        <f>IF(AND($B656&gt;=Params!$N$33,$C656&lt;Params!$N$18+((Params!$Q$16-Params!$N$18)/(Params!$Q$33-Params!$N$33))*($B656-Params!$N$33),C$3&lt;Params!$Q$16+((Params!$S$32-Params!$Q$16)/(Params!$S$33-Params!$Q$33))*($B656-Params!$Q$33)),$H$2,"")</f>
        <v/>
      </c>
      <c r="I656" s="12" t="str">
        <f>IF(AND($B656&gt;=Params!$Q$33,$C656&gt;=Params!$Q$16+((Params!$S$32-Params!$Q$16)/(Params!$S$33-Params!$Q$33))*($B656-Params!$Q$33)),$I$2,"")</f>
        <v/>
      </c>
      <c r="J656" s="1" t="str">
        <f>IF(AND($C656&gt;=Params!$C$22,$C656&lt;Params!$C$22+((Params!$E$17-Params!$C$22)/(Params!$E$33-Params!$C$33))*($B656-Params!$C$33),$C656&lt;Params!$E$17+((Params!$F$22-Params!$E$17)/(Params!$F$33-Params!$E$33))*($B656-Params!$E$33)),$J$2,"")</f>
        <v/>
      </c>
      <c r="K656" s="1" t="str">
        <f>IF(AND($C656&gt;=Params!$E$17+((Params!$F$22-Params!$E$17)/(Params!$F$33-Params!$E$33))*($B656-Params!$E$33),$C656&gt;=Params!$F$22+((Params!$J$20-Params!$F$22)/(Params!$J$33-Params!$F$33))*($B656-Params!$F$33),$C656&lt;Params!$E$17+((Params!$H$13-Params!$E$17)/(Params!$H$33-Params!$E$33))*($B656-Params!$E$33),$C656&lt;Params!$H$13+((Params!$J$20-Params!$H$13)/(Params!$J$33-Params!$H$33))*($B656-Params!$H$33)),$K$2,"")</f>
        <v/>
      </c>
      <c r="L656" s="1" t="str">
        <f>IF(AND($C656&gt;=Params!$H$13+((Params!$J$20-Params!$H$13)/(Params!$J$33-Params!$H$33))*($B656-Params!$H$33),$C656&gt;=Params!$J$20+((Params!$N$18-Params!$J$20)/(Params!$N$33-Params!$J$33))*($B656-Params!$J$33),$C656&lt;Params!$H$13+((Params!$K$9-Params!$H$13)/(Params!$K$33-Params!$H$33))*($B656-Params!$H$33),$C656&lt;Params!$K$9+((Params!$N$18-Params!$K$9)/(Params!$N$33-Params!$K$33))*($B656-Params!$K$33)),$L$2,"")</f>
        <v/>
      </c>
      <c r="M656" s="2" t="str">
        <f>IF(AND($C656&gt;=Params!$K$9+((Params!$N$18-Params!$K$9)/(Params!$N$33-Params!$K$33))*($B656-Params!$K$33),$C656&gt;=Params!$N$18+((Params!$Q$16-Params!$N$18)/(Params!$Q$33-Params!$N686))*($B656-Params!$Q$33),$C656&lt;Params!$K$9+((Params!$L$5-Params!$K$9)/(Params!$L$33-Params!$K$33))*($B656-Params!$K$33),$C656&lt;Params!$L$5+((Params!$Q$4-Params!$L$5)/(Params!$Q$33-Params!$L$33))*($B656-Params!$L$33),$B656&lt;Params!$Q$33),$M$2,"")</f>
        <v/>
      </c>
      <c r="N656" s="3" t="str">
        <f>IF(OR(AND($C656&gt;=Params!$A$26,$B656&gt;=Params!$A$33,$B656&lt;Params!$C$33,$C656&lt;Params!$A$18+((Params!$C$13-Params!$A$18)/(Params!$C$33-Params!$A$33))*($B656-Params!$A$33)),AND($B656&gt;=Params!$C$33,$C656&gt;Params!$C$22+((Params!$E$17-Params!$C$22)/(Params!$E$33-Params!$C$33))*($B656-Params!$C$33),$C656&lt;Params!$C$13+((Params!$E$17-Params!$C$13)/(Params!$E$33-Params!$C$33))*($B656-Params!$C$33))),$N$2,"")</f>
        <v/>
      </c>
      <c r="O656" s="1" t="str">
        <f>IF(AND($C656&gt;=Params!$C$13+((Params!$E$17-Params!$C$13)/(Params!$E$33-Params!$C$33))*($B656-Params!$C$33),$C656&gt;=Params!$E$17+((Params!$H$13-Params!$E$17)/(Params!$H$33-Params!$E$33))*($B656-Params!$E$33),$C656&lt;Params!$C$13+((Params!$D$9-Params!$C$13)/(Params!$D$33-Params!$C$33))*($B656-Params!$C$33),$C656&lt;Params!$D$9+((Params!$H$13-Params!$D$9)/(Params!$H$33-Params!$D$33))*($B656-Params!$D$33)),$O$2,"")</f>
        <v/>
      </c>
      <c r="P656" s="1" t="str">
        <f>IF(AND($C656&gt;=Params!$D$9+((Params!$H$13-Params!$D$9)/(Params!$H$33-Params!$D$33))*($B656-Params!$D$33),$C656&gt;=Params!$H$13+((Params!$K$9-Params!$H$13)/(Params!$K$33-Params!$H$33))*($B656-Params!$H$33),$C656&lt;Params!$D$9+((Params!$G$4-Params!$D$9)/(Params!$G$33-Params!$D$33))*($B656-Params!$D$33),$C656&lt;Params!$G$4+((Params!$K$9-Params!$G$4)/(Params!$K$33-Params!$G$33))*($B656-Params!$G$33)),$P$2,"")</f>
        <v/>
      </c>
      <c r="Q656" s="1" t="str">
        <f>IF(AND($C656&gt;=Params!$G$4+((Params!$K$9-Params!$G$4)/(Params!$K$33-Params!$G$33))*($B656-Params!$G$33),$C656&gt;Params!$K$9+((Params!$L$5-Params!$K$9)/(Params!$L$33-Params!$K$33))*($B656-Params!$K$33),$C656&lt;Params!$G$4+((Params!$L$5-Params!$G$4)/(Params!$L$33-Params!$G$33))*($B656-Params!$G$33)),$Q$2,"")</f>
        <v/>
      </c>
      <c r="R656" s="2" t="str">
        <f>IF(AND(OR($B656&lt;Params!$A$33,AND($B656&gt;=Params!$A$33,$B656&lt;Params!$C$33,$C656&gt;=Params!$A$18+((Params!$C$13-Params!$A$18)/(Params!$C$33-Params!$A$33))*($B656-Params!$A$33)),AND($B656&gt;=Params!$C$33,$B656&lt;Params!$D$33,$C656&gt;=Params!$C$13+((Params!$D$9-Params!$C$13)/(Params!$D$33-Params!$C$33))*($B656-Params!$C$33)),AND($B656&gt;=Params!$D$33,$C656&gt;=Params!$D$9+((Params!$G$4-Params!$D$9)/(Params!$G$33-Params!$D$33))*($B656-Params!$D$33))),$C656&lt;Params!$G$4,$B656&gt;0,$C656&gt;0),$R$2,"")</f>
        <v/>
      </c>
      <c r="S656" s="18" t="str">
        <f t="shared" si="10"/>
        <v/>
      </c>
      <c r="T656" s="14" t="str">
        <f>IF(AND($S656&lt;&gt;$J$2,$S656&lt;&gt;$K$2,$S656&lt;&gt;$L$2),"",
IF($S656=$J$2,IF(Data!$C656&gt;=Data!$D656+2,"Hawaiite","Potassic Trachybasalt"),
IF($S656=$K$2,IF(Data!$C656&gt;=Data!$D656+2,"Mugearite","Shoshonite"),
IF($S656=$L$2,(IF(Data!$C656&gt;=Data!$D656+2,"Benmoreite","Latite")),""))))</f>
        <v/>
      </c>
    </row>
    <row r="657" spans="1:20" x14ac:dyDescent="0.2">
      <c r="A657" s="16">
        <f>Data!$A657</f>
        <v>0</v>
      </c>
      <c r="B657" s="27">
        <f>Data!$B657</f>
        <v>0</v>
      </c>
      <c r="C657" s="28">
        <f>Data!$C657+Data!$D657</f>
        <v>0</v>
      </c>
      <c r="D657" s="1" t="str">
        <f>IF(AND(AND($B657&gt;=Params!$A$33,$B657&lt;Params!$C$33),AND($C657&gt;=Params!$A$32,$C657&lt;Params!$A$26)),$D$2,"")</f>
        <v/>
      </c>
      <c r="E657" s="1" t="str">
        <f>IF(AND(AND($B657&gt;=Params!$C$33,$B657&lt;Params!$F$33),AND($C657&gt;=Params!$C$32,$C657&lt;Params!$C$22)),$E$2,"")</f>
        <v/>
      </c>
      <c r="F657" s="4" t="str">
        <f>IF(AND($B657&gt;=Params!$F$33,$B657&lt;Params!$J$33,$C657&lt;Params!$F$22+((Params!$J$20-Params!$F$22)/(Params!$J$33-Params!$F$33))*($B657-Params!$F$33)),$F$2,"")</f>
        <v/>
      </c>
      <c r="G657" s="4" t="str">
        <f>IF(AND($B657&gt;=Params!$J$33,$B657&lt;Params!$N$33,$C657&lt;Params!$J$20+((Params!$N$18-Params!$J$20)/(Params!$N$33-Params!$J$33))*($B657-Params!$J$33)),$G$2,"")</f>
        <v/>
      </c>
      <c r="H657" s="4" t="str">
        <f>IF(AND($B657&gt;=Params!$N$33,$C657&lt;Params!$N$18+((Params!$Q$16-Params!$N$18)/(Params!$Q$33-Params!$N$33))*($B657-Params!$N$33),C$3&lt;Params!$Q$16+((Params!$S$32-Params!$Q$16)/(Params!$S$33-Params!$Q$33))*($B657-Params!$Q$33)),$H$2,"")</f>
        <v/>
      </c>
      <c r="I657" s="12" t="str">
        <f>IF(AND($B657&gt;=Params!$Q$33,$C657&gt;=Params!$Q$16+((Params!$S$32-Params!$Q$16)/(Params!$S$33-Params!$Q$33))*($B657-Params!$Q$33)),$I$2,"")</f>
        <v/>
      </c>
      <c r="J657" s="1" t="str">
        <f>IF(AND($C657&gt;=Params!$C$22,$C657&lt;Params!$C$22+((Params!$E$17-Params!$C$22)/(Params!$E$33-Params!$C$33))*($B657-Params!$C$33),$C657&lt;Params!$E$17+((Params!$F$22-Params!$E$17)/(Params!$F$33-Params!$E$33))*($B657-Params!$E$33)),$J$2,"")</f>
        <v/>
      </c>
      <c r="K657" s="1" t="str">
        <f>IF(AND($C657&gt;=Params!$E$17+((Params!$F$22-Params!$E$17)/(Params!$F$33-Params!$E$33))*($B657-Params!$E$33),$C657&gt;=Params!$F$22+((Params!$J$20-Params!$F$22)/(Params!$J$33-Params!$F$33))*($B657-Params!$F$33),$C657&lt;Params!$E$17+((Params!$H$13-Params!$E$17)/(Params!$H$33-Params!$E$33))*($B657-Params!$E$33),$C657&lt;Params!$H$13+((Params!$J$20-Params!$H$13)/(Params!$J$33-Params!$H$33))*($B657-Params!$H$33)),$K$2,"")</f>
        <v/>
      </c>
      <c r="L657" s="1" t="str">
        <f>IF(AND($C657&gt;=Params!$H$13+((Params!$J$20-Params!$H$13)/(Params!$J$33-Params!$H$33))*($B657-Params!$H$33),$C657&gt;=Params!$J$20+((Params!$N$18-Params!$J$20)/(Params!$N$33-Params!$J$33))*($B657-Params!$J$33),$C657&lt;Params!$H$13+((Params!$K$9-Params!$H$13)/(Params!$K$33-Params!$H$33))*($B657-Params!$H$33),$C657&lt;Params!$K$9+((Params!$N$18-Params!$K$9)/(Params!$N$33-Params!$K$33))*($B657-Params!$K$33)),$L$2,"")</f>
        <v/>
      </c>
      <c r="M657" s="2" t="str">
        <f>IF(AND($C657&gt;=Params!$K$9+((Params!$N$18-Params!$K$9)/(Params!$N$33-Params!$K$33))*($B657-Params!$K$33),$C657&gt;=Params!$N$18+((Params!$Q$16-Params!$N$18)/(Params!$Q$33-Params!$N687))*($B657-Params!$Q$33),$C657&lt;Params!$K$9+((Params!$L$5-Params!$K$9)/(Params!$L$33-Params!$K$33))*($B657-Params!$K$33),$C657&lt;Params!$L$5+((Params!$Q$4-Params!$L$5)/(Params!$Q$33-Params!$L$33))*($B657-Params!$L$33),$B657&lt;Params!$Q$33),$M$2,"")</f>
        <v/>
      </c>
      <c r="N657" s="3" t="str">
        <f>IF(OR(AND($C657&gt;=Params!$A$26,$B657&gt;=Params!$A$33,$B657&lt;Params!$C$33,$C657&lt;Params!$A$18+((Params!$C$13-Params!$A$18)/(Params!$C$33-Params!$A$33))*($B657-Params!$A$33)),AND($B657&gt;=Params!$C$33,$C657&gt;Params!$C$22+((Params!$E$17-Params!$C$22)/(Params!$E$33-Params!$C$33))*($B657-Params!$C$33),$C657&lt;Params!$C$13+((Params!$E$17-Params!$C$13)/(Params!$E$33-Params!$C$33))*($B657-Params!$C$33))),$N$2,"")</f>
        <v/>
      </c>
      <c r="O657" s="1" t="str">
        <f>IF(AND($C657&gt;=Params!$C$13+((Params!$E$17-Params!$C$13)/(Params!$E$33-Params!$C$33))*($B657-Params!$C$33),$C657&gt;=Params!$E$17+((Params!$H$13-Params!$E$17)/(Params!$H$33-Params!$E$33))*($B657-Params!$E$33),$C657&lt;Params!$C$13+((Params!$D$9-Params!$C$13)/(Params!$D$33-Params!$C$33))*($B657-Params!$C$33),$C657&lt;Params!$D$9+((Params!$H$13-Params!$D$9)/(Params!$H$33-Params!$D$33))*($B657-Params!$D$33)),$O$2,"")</f>
        <v/>
      </c>
      <c r="P657" s="1" t="str">
        <f>IF(AND($C657&gt;=Params!$D$9+((Params!$H$13-Params!$D$9)/(Params!$H$33-Params!$D$33))*($B657-Params!$D$33),$C657&gt;=Params!$H$13+((Params!$K$9-Params!$H$13)/(Params!$K$33-Params!$H$33))*($B657-Params!$H$33),$C657&lt;Params!$D$9+((Params!$G$4-Params!$D$9)/(Params!$G$33-Params!$D$33))*($B657-Params!$D$33),$C657&lt;Params!$G$4+((Params!$K$9-Params!$G$4)/(Params!$K$33-Params!$G$33))*($B657-Params!$G$33)),$P$2,"")</f>
        <v/>
      </c>
      <c r="Q657" s="1" t="str">
        <f>IF(AND($C657&gt;=Params!$G$4+((Params!$K$9-Params!$G$4)/(Params!$K$33-Params!$G$33))*($B657-Params!$G$33),$C657&gt;Params!$K$9+((Params!$L$5-Params!$K$9)/(Params!$L$33-Params!$K$33))*($B657-Params!$K$33),$C657&lt;Params!$G$4+((Params!$L$5-Params!$G$4)/(Params!$L$33-Params!$G$33))*($B657-Params!$G$33)),$Q$2,"")</f>
        <v/>
      </c>
      <c r="R657" s="2" t="str">
        <f>IF(AND(OR($B657&lt;Params!$A$33,AND($B657&gt;=Params!$A$33,$B657&lt;Params!$C$33,$C657&gt;=Params!$A$18+((Params!$C$13-Params!$A$18)/(Params!$C$33-Params!$A$33))*($B657-Params!$A$33)),AND($B657&gt;=Params!$C$33,$B657&lt;Params!$D$33,$C657&gt;=Params!$C$13+((Params!$D$9-Params!$C$13)/(Params!$D$33-Params!$C$33))*($B657-Params!$C$33)),AND($B657&gt;=Params!$D$33,$C657&gt;=Params!$D$9+((Params!$G$4-Params!$D$9)/(Params!$G$33-Params!$D$33))*($B657-Params!$D$33))),$C657&lt;Params!$G$4,$B657&gt;0,$C657&gt;0),$R$2,"")</f>
        <v/>
      </c>
      <c r="S657" s="18" t="str">
        <f t="shared" si="10"/>
        <v/>
      </c>
      <c r="T657" s="14" t="str">
        <f>IF(AND($S657&lt;&gt;$J$2,$S657&lt;&gt;$K$2,$S657&lt;&gt;$L$2),"",
IF($S657=$J$2,IF(Data!$C657&gt;=Data!$D657+2,"Hawaiite","Potassic Trachybasalt"),
IF($S657=$K$2,IF(Data!$C657&gt;=Data!$D657+2,"Mugearite","Shoshonite"),
IF($S657=$L$2,(IF(Data!$C657&gt;=Data!$D657+2,"Benmoreite","Latite")),""))))</f>
        <v/>
      </c>
    </row>
    <row r="658" spans="1:20" x14ac:dyDescent="0.2">
      <c r="A658" s="16">
        <f>Data!$A658</f>
        <v>0</v>
      </c>
      <c r="B658" s="27">
        <f>Data!$B658</f>
        <v>0</v>
      </c>
      <c r="C658" s="28">
        <f>Data!$C658+Data!$D658</f>
        <v>0</v>
      </c>
      <c r="D658" s="1" t="str">
        <f>IF(AND(AND($B658&gt;=Params!$A$33,$B658&lt;Params!$C$33),AND($C658&gt;=Params!$A$32,$C658&lt;Params!$A$26)),$D$2,"")</f>
        <v/>
      </c>
      <c r="E658" s="1" t="str">
        <f>IF(AND(AND($B658&gt;=Params!$C$33,$B658&lt;Params!$F$33),AND($C658&gt;=Params!$C$32,$C658&lt;Params!$C$22)),$E$2,"")</f>
        <v/>
      </c>
      <c r="F658" s="4" t="str">
        <f>IF(AND($B658&gt;=Params!$F$33,$B658&lt;Params!$J$33,$C658&lt;Params!$F$22+((Params!$J$20-Params!$F$22)/(Params!$J$33-Params!$F$33))*($B658-Params!$F$33)),$F$2,"")</f>
        <v/>
      </c>
      <c r="G658" s="4" t="str">
        <f>IF(AND($B658&gt;=Params!$J$33,$B658&lt;Params!$N$33,$C658&lt;Params!$J$20+((Params!$N$18-Params!$J$20)/(Params!$N$33-Params!$J$33))*($B658-Params!$J$33)),$G$2,"")</f>
        <v/>
      </c>
      <c r="H658" s="4" t="str">
        <f>IF(AND($B658&gt;=Params!$N$33,$C658&lt;Params!$N$18+((Params!$Q$16-Params!$N$18)/(Params!$Q$33-Params!$N$33))*($B658-Params!$N$33),C$3&lt;Params!$Q$16+((Params!$S$32-Params!$Q$16)/(Params!$S$33-Params!$Q$33))*($B658-Params!$Q$33)),$H$2,"")</f>
        <v/>
      </c>
      <c r="I658" s="12" t="str">
        <f>IF(AND($B658&gt;=Params!$Q$33,$C658&gt;=Params!$Q$16+((Params!$S$32-Params!$Q$16)/(Params!$S$33-Params!$Q$33))*($B658-Params!$Q$33)),$I$2,"")</f>
        <v/>
      </c>
      <c r="J658" s="1" t="str">
        <f>IF(AND($C658&gt;=Params!$C$22,$C658&lt;Params!$C$22+((Params!$E$17-Params!$C$22)/(Params!$E$33-Params!$C$33))*($B658-Params!$C$33),$C658&lt;Params!$E$17+((Params!$F$22-Params!$E$17)/(Params!$F$33-Params!$E$33))*($B658-Params!$E$33)),$J$2,"")</f>
        <v/>
      </c>
      <c r="K658" s="1" t="str">
        <f>IF(AND($C658&gt;=Params!$E$17+((Params!$F$22-Params!$E$17)/(Params!$F$33-Params!$E$33))*($B658-Params!$E$33),$C658&gt;=Params!$F$22+((Params!$J$20-Params!$F$22)/(Params!$J$33-Params!$F$33))*($B658-Params!$F$33),$C658&lt;Params!$E$17+((Params!$H$13-Params!$E$17)/(Params!$H$33-Params!$E$33))*($B658-Params!$E$33),$C658&lt;Params!$H$13+((Params!$J$20-Params!$H$13)/(Params!$J$33-Params!$H$33))*($B658-Params!$H$33)),$K$2,"")</f>
        <v/>
      </c>
      <c r="L658" s="1" t="str">
        <f>IF(AND($C658&gt;=Params!$H$13+((Params!$J$20-Params!$H$13)/(Params!$J$33-Params!$H$33))*($B658-Params!$H$33),$C658&gt;=Params!$J$20+((Params!$N$18-Params!$J$20)/(Params!$N$33-Params!$J$33))*($B658-Params!$J$33),$C658&lt;Params!$H$13+((Params!$K$9-Params!$H$13)/(Params!$K$33-Params!$H$33))*($B658-Params!$H$33),$C658&lt;Params!$K$9+((Params!$N$18-Params!$K$9)/(Params!$N$33-Params!$K$33))*($B658-Params!$K$33)),$L$2,"")</f>
        <v/>
      </c>
      <c r="M658" s="2" t="str">
        <f>IF(AND($C658&gt;=Params!$K$9+((Params!$N$18-Params!$K$9)/(Params!$N$33-Params!$K$33))*($B658-Params!$K$33),$C658&gt;=Params!$N$18+((Params!$Q$16-Params!$N$18)/(Params!$Q$33-Params!$N688))*($B658-Params!$Q$33),$C658&lt;Params!$K$9+((Params!$L$5-Params!$K$9)/(Params!$L$33-Params!$K$33))*($B658-Params!$K$33),$C658&lt;Params!$L$5+((Params!$Q$4-Params!$L$5)/(Params!$Q$33-Params!$L$33))*($B658-Params!$L$33),$B658&lt;Params!$Q$33),$M$2,"")</f>
        <v/>
      </c>
      <c r="N658" s="3" t="str">
        <f>IF(OR(AND($C658&gt;=Params!$A$26,$B658&gt;=Params!$A$33,$B658&lt;Params!$C$33,$C658&lt;Params!$A$18+((Params!$C$13-Params!$A$18)/(Params!$C$33-Params!$A$33))*($B658-Params!$A$33)),AND($B658&gt;=Params!$C$33,$C658&gt;Params!$C$22+((Params!$E$17-Params!$C$22)/(Params!$E$33-Params!$C$33))*($B658-Params!$C$33),$C658&lt;Params!$C$13+((Params!$E$17-Params!$C$13)/(Params!$E$33-Params!$C$33))*($B658-Params!$C$33))),$N$2,"")</f>
        <v/>
      </c>
      <c r="O658" s="1" t="str">
        <f>IF(AND($C658&gt;=Params!$C$13+((Params!$E$17-Params!$C$13)/(Params!$E$33-Params!$C$33))*($B658-Params!$C$33),$C658&gt;=Params!$E$17+((Params!$H$13-Params!$E$17)/(Params!$H$33-Params!$E$33))*($B658-Params!$E$33),$C658&lt;Params!$C$13+((Params!$D$9-Params!$C$13)/(Params!$D$33-Params!$C$33))*($B658-Params!$C$33),$C658&lt;Params!$D$9+((Params!$H$13-Params!$D$9)/(Params!$H$33-Params!$D$33))*($B658-Params!$D$33)),$O$2,"")</f>
        <v/>
      </c>
      <c r="P658" s="1" t="str">
        <f>IF(AND($C658&gt;=Params!$D$9+((Params!$H$13-Params!$D$9)/(Params!$H$33-Params!$D$33))*($B658-Params!$D$33),$C658&gt;=Params!$H$13+((Params!$K$9-Params!$H$13)/(Params!$K$33-Params!$H$33))*($B658-Params!$H$33),$C658&lt;Params!$D$9+((Params!$G$4-Params!$D$9)/(Params!$G$33-Params!$D$33))*($B658-Params!$D$33),$C658&lt;Params!$G$4+((Params!$K$9-Params!$G$4)/(Params!$K$33-Params!$G$33))*($B658-Params!$G$33)),$P$2,"")</f>
        <v/>
      </c>
      <c r="Q658" s="1" t="str">
        <f>IF(AND($C658&gt;=Params!$G$4+((Params!$K$9-Params!$G$4)/(Params!$K$33-Params!$G$33))*($B658-Params!$G$33),$C658&gt;Params!$K$9+((Params!$L$5-Params!$K$9)/(Params!$L$33-Params!$K$33))*($B658-Params!$K$33),$C658&lt;Params!$G$4+((Params!$L$5-Params!$G$4)/(Params!$L$33-Params!$G$33))*($B658-Params!$G$33)),$Q$2,"")</f>
        <v/>
      </c>
      <c r="R658" s="2" t="str">
        <f>IF(AND(OR($B658&lt;Params!$A$33,AND($B658&gt;=Params!$A$33,$B658&lt;Params!$C$33,$C658&gt;=Params!$A$18+((Params!$C$13-Params!$A$18)/(Params!$C$33-Params!$A$33))*($B658-Params!$A$33)),AND($B658&gt;=Params!$C$33,$B658&lt;Params!$D$33,$C658&gt;=Params!$C$13+((Params!$D$9-Params!$C$13)/(Params!$D$33-Params!$C$33))*($B658-Params!$C$33)),AND($B658&gt;=Params!$D$33,$C658&gt;=Params!$D$9+((Params!$G$4-Params!$D$9)/(Params!$G$33-Params!$D$33))*($B658-Params!$D$33))),$C658&lt;Params!$G$4,$B658&gt;0,$C658&gt;0),$R$2,"")</f>
        <v/>
      </c>
      <c r="S658" s="18" t="str">
        <f t="shared" si="10"/>
        <v/>
      </c>
      <c r="T658" s="14" t="str">
        <f>IF(AND($S658&lt;&gt;$J$2,$S658&lt;&gt;$K$2,$S658&lt;&gt;$L$2),"",
IF($S658=$J$2,IF(Data!$C658&gt;=Data!$D658+2,"Hawaiite","Potassic Trachybasalt"),
IF($S658=$K$2,IF(Data!$C658&gt;=Data!$D658+2,"Mugearite","Shoshonite"),
IF($S658=$L$2,(IF(Data!$C658&gt;=Data!$D658+2,"Benmoreite","Latite")),""))))</f>
        <v/>
      </c>
    </row>
    <row r="659" spans="1:20" x14ac:dyDescent="0.2">
      <c r="A659" s="16">
        <f>Data!$A659</f>
        <v>0</v>
      </c>
      <c r="B659" s="27">
        <f>Data!$B659</f>
        <v>0</v>
      </c>
      <c r="C659" s="28">
        <f>Data!$C659+Data!$D659</f>
        <v>0</v>
      </c>
      <c r="D659" s="1" t="str">
        <f>IF(AND(AND($B659&gt;=Params!$A$33,$B659&lt;Params!$C$33),AND($C659&gt;=Params!$A$32,$C659&lt;Params!$A$26)),$D$2,"")</f>
        <v/>
      </c>
      <c r="E659" s="1" t="str">
        <f>IF(AND(AND($B659&gt;=Params!$C$33,$B659&lt;Params!$F$33),AND($C659&gt;=Params!$C$32,$C659&lt;Params!$C$22)),$E$2,"")</f>
        <v/>
      </c>
      <c r="F659" s="4" t="str">
        <f>IF(AND($B659&gt;=Params!$F$33,$B659&lt;Params!$J$33,$C659&lt;Params!$F$22+((Params!$J$20-Params!$F$22)/(Params!$J$33-Params!$F$33))*($B659-Params!$F$33)),$F$2,"")</f>
        <v/>
      </c>
      <c r="G659" s="4" t="str">
        <f>IF(AND($B659&gt;=Params!$J$33,$B659&lt;Params!$N$33,$C659&lt;Params!$J$20+((Params!$N$18-Params!$J$20)/(Params!$N$33-Params!$J$33))*($B659-Params!$J$33)),$G$2,"")</f>
        <v/>
      </c>
      <c r="H659" s="4" t="str">
        <f>IF(AND($B659&gt;=Params!$N$33,$C659&lt;Params!$N$18+((Params!$Q$16-Params!$N$18)/(Params!$Q$33-Params!$N$33))*($B659-Params!$N$33),C$3&lt;Params!$Q$16+((Params!$S$32-Params!$Q$16)/(Params!$S$33-Params!$Q$33))*($B659-Params!$Q$33)),$H$2,"")</f>
        <v/>
      </c>
      <c r="I659" s="12" t="str">
        <f>IF(AND($B659&gt;=Params!$Q$33,$C659&gt;=Params!$Q$16+((Params!$S$32-Params!$Q$16)/(Params!$S$33-Params!$Q$33))*($B659-Params!$Q$33)),$I$2,"")</f>
        <v/>
      </c>
      <c r="J659" s="1" t="str">
        <f>IF(AND($C659&gt;=Params!$C$22,$C659&lt;Params!$C$22+((Params!$E$17-Params!$C$22)/(Params!$E$33-Params!$C$33))*($B659-Params!$C$33),$C659&lt;Params!$E$17+((Params!$F$22-Params!$E$17)/(Params!$F$33-Params!$E$33))*($B659-Params!$E$33)),$J$2,"")</f>
        <v/>
      </c>
      <c r="K659" s="1" t="str">
        <f>IF(AND($C659&gt;=Params!$E$17+((Params!$F$22-Params!$E$17)/(Params!$F$33-Params!$E$33))*($B659-Params!$E$33),$C659&gt;=Params!$F$22+((Params!$J$20-Params!$F$22)/(Params!$J$33-Params!$F$33))*($B659-Params!$F$33),$C659&lt;Params!$E$17+((Params!$H$13-Params!$E$17)/(Params!$H$33-Params!$E$33))*($B659-Params!$E$33),$C659&lt;Params!$H$13+((Params!$J$20-Params!$H$13)/(Params!$J$33-Params!$H$33))*($B659-Params!$H$33)),$K$2,"")</f>
        <v/>
      </c>
      <c r="L659" s="1" t="str">
        <f>IF(AND($C659&gt;=Params!$H$13+((Params!$J$20-Params!$H$13)/(Params!$J$33-Params!$H$33))*($B659-Params!$H$33),$C659&gt;=Params!$J$20+((Params!$N$18-Params!$J$20)/(Params!$N$33-Params!$J$33))*($B659-Params!$J$33),$C659&lt;Params!$H$13+((Params!$K$9-Params!$H$13)/(Params!$K$33-Params!$H$33))*($B659-Params!$H$33),$C659&lt;Params!$K$9+((Params!$N$18-Params!$K$9)/(Params!$N$33-Params!$K$33))*($B659-Params!$K$33)),$L$2,"")</f>
        <v/>
      </c>
      <c r="M659" s="2" t="str">
        <f>IF(AND($C659&gt;=Params!$K$9+((Params!$N$18-Params!$K$9)/(Params!$N$33-Params!$K$33))*($B659-Params!$K$33),$C659&gt;=Params!$N$18+((Params!$Q$16-Params!$N$18)/(Params!$Q$33-Params!$N689))*($B659-Params!$Q$33),$C659&lt;Params!$K$9+((Params!$L$5-Params!$K$9)/(Params!$L$33-Params!$K$33))*($B659-Params!$K$33),$C659&lt;Params!$L$5+((Params!$Q$4-Params!$L$5)/(Params!$Q$33-Params!$L$33))*($B659-Params!$L$33),$B659&lt;Params!$Q$33),$M$2,"")</f>
        <v/>
      </c>
      <c r="N659" s="3" t="str">
        <f>IF(OR(AND($C659&gt;=Params!$A$26,$B659&gt;=Params!$A$33,$B659&lt;Params!$C$33,$C659&lt;Params!$A$18+((Params!$C$13-Params!$A$18)/(Params!$C$33-Params!$A$33))*($B659-Params!$A$33)),AND($B659&gt;=Params!$C$33,$C659&gt;Params!$C$22+((Params!$E$17-Params!$C$22)/(Params!$E$33-Params!$C$33))*($B659-Params!$C$33),$C659&lt;Params!$C$13+((Params!$E$17-Params!$C$13)/(Params!$E$33-Params!$C$33))*($B659-Params!$C$33))),$N$2,"")</f>
        <v/>
      </c>
      <c r="O659" s="1" t="str">
        <f>IF(AND($C659&gt;=Params!$C$13+((Params!$E$17-Params!$C$13)/(Params!$E$33-Params!$C$33))*($B659-Params!$C$33),$C659&gt;=Params!$E$17+((Params!$H$13-Params!$E$17)/(Params!$H$33-Params!$E$33))*($B659-Params!$E$33),$C659&lt;Params!$C$13+((Params!$D$9-Params!$C$13)/(Params!$D$33-Params!$C$33))*($B659-Params!$C$33),$C659&lt;Params!$D$9+((Params!$H$13-Params!$D$9)/(Params!$H$33-Params!$D$33))*($B659-Params!$D$33)),$O$2,"")</f>
        <v/>
      </c>
      <c r="P659" s="1" t="str">
        <f>IF(AND($C659&gt;=Params!$D$9+((Params!$H$13-Params!$D$9)/(Params!$H$33-Params!$D$33))*($B659-Params!$D$33),$C659&gt;=Params!$H$13+((Params!$K$9-Params!$H$13)/(Params!$K$33-Params!$H$33))*($B659-Params!$H$33),$C659&lt;Params!$D$9+((Params!$G$4-Params!$D$9)/(Params!$G$33-Params!$D$33))*($B659-Params!$D$33),$C659&lt;Params!$G$4+((Params!$K$9-Params!$G$4)/(Params!$K$33-Params!$G$33))*($B659-Params!$G$33)),$P$2,"")</f>
        <v/>
      </c>
      <c r="Q659" s="1" t="str">
        <f>IF(AND($C659&gt;=Params!$G$4+((Params!$K$9-Params!$G$4)/(Params!$K$33-Params!$G$33))*($B659-Params!$G$33),$C659&gt;Params!$K$9+((Params!$L$5-Params!$K$9)/(Params!$L$33-Params!$K$33))*($B659-Params!$K$33),$C659&lt;Params!$G$4+((Params!$L$5-Params!$G$4)/(Params!$L$33-Params!$G$33))*($B659-Params!$G$33)),$Q$2,"")</f>
        <v/>
      </c>
      <c r="R659" s="2" t="str">
        <f>IF(AND(OR($B659&lt;Params!$A$33,AND($B659&gt;=Params!$A$33,$B659&lt;Params!$C$33,$C659&gt;=Params!$A$18+((Params!$C$13-Params!$A$18)/(Params!$C$33-Params!$A$33))*($B659-Params!$A$33)),AND($B659&gt;=Params!$C$33,$B659&lt;Params!$D$33,$C659&gt;=Params!$C$13+((Params!$D$9-Params!$C$13)/(Params!$D$33-Params!$C$33))*($B659-Params!$C$33)),AND($B659&gt;=Params!$D$33,$C659&gt;=Params!$D$9+((Params!$G$4-Params!$D$9)/(Params!$G$33-Params!$D$33))*($B659-Params!$D$33))),$C659&lt;Params!$G$4,$B659&gt;0,$C659&gt;0),$R$2,"")</f>
        <v/>
      </c>
      <c r="S659" s="18" t="str">
        <f t="shared" si="10"/>
        <v/>
      </c>
      <c r="T659" s="14" t="str">
        <f>IF(AND($S659&lt;&gt;$J$2,$S659&lt;&gt;$K$2,$S659&lt;&gt;$L$2),"",
IF($S659=$J$2,IF(Data!$C659&gt;=Data!$D659+2,"Hawaiite","Potassic Trachybasalt"),
IF($S659=$K$2,IF(Data!$C659&gt;=Data!$D659+2,"Mugearite","Shoshonite"),
IF($S659=$L$2,(IF(Data!$C659&gt;=Data!$D659+2,"Benmoreite","Latite")),""))))</f>
        <v/>
      </c>
    </row>
    <row r="660" spans="1:20" x14ac:dyDescent="0.2">
      <c r="A660" s="16">
        <f>Data!$A660</f>
        <v>0</v>
      </c>
      <c r="B660" s="27">
        <f>Data!$B660</f>
        <v>0</v>
      </c>
      <c r="C660" s="28">
        <f>Data!$C660+Data!$D660</f>
        <v>0</v>
      </c>
      <c r="D660" s="1" t="str">
        <f>IF(AND(AND($B660&gt;=Params!$A$33,$B660&lt;Params!$C$33),AND($C660&gt;=Params!$A$32,$C660&lt;Params!$A$26)),$D$2,"")</f>
        <v/>
      </c>
      <c r="E660" s="1" t="str">
        <f>IF(AND(AND($B660&gt;=Params!$C$33,$B660&lt;Params!$F$33),AND($C660&gt;=Params!$C$32,$C660&lt;Params!$C$22)),$E$2,"")</f>
        <v/>
      </c>
      <c r="F660" s="4" t="str">
        <f>IF(AND($B660&gt;=Params!$F$33,$B660&lt;Params!$J$33,$C660&lt;Params!$F$22+((Params!$J$20-Params!$F$22)/(Params!$J$33-Params!$F$33))*($B660-Params!$F$33)),$F$2,"")</f>
        <v/>
      </c>
      <c r="G660" s="4" t="str">
        <f>IF(AND($B660&gt;=Params!$J$33,$B660&lt;Params!$N$33,$C660&lt;Params!$J$20+((Params!$N$18-Params!$J$20)/(Params!$N$33-Params!$J$33))*($B660-Params!$J$33)),$G$2,"")</f>
        <v/>
      </c>
      <c r="H660" s="4" t="str">
        <f>IF(AND($B660&gt;=Params!$N$33,$C660&lt;Params!$N$18+((Params!$Q$16-Params!$N$18)/(Params!$Q$33-Params!$N$33))*($B660-Params!$N$33),C$3&lt;Params!$Q$16+((Params!$S$32-Params!$Q$16)/(Params!$S$33-Params!$Q$33))*($B660-Params!$Q$33)),$H$2,"")</f>
        <v/>
      </c>
      <c r="I660" s="12" t="str">
        <f>IF(AND($B660&gt;=Params!$Q$33,$C660&gt;=Params!$Q$16+((Params!$S$32-Params!$Q$16)/(Params!$S$33-Params!$Q$33))*($B660-Params!$Q$33)),$I$2,"")</f>
        <v/>
      </c>
      <c r="J660" s="1" t="str">
        <f>IF(AND($C660&gt;=Params!$C$22,$C660&lt;Params!$C$22+((Params!$E$17-Params!$C$22)/(Params!$E$33-Params!$C$33))*($B660-Params!$C$33),$C660&lt;Params!$E$17+((Params!$F$22-Params!$E$17)/(Params!$F$33-Params!$E$33))*($B660-Params!$E$33)),$J$2,"")</f>
        <v/>
      </c>
      <c r="K660" s="1" t="str">
        <f>IF(AND($C660&gt;=Params!$E$17+((Params!$F$22-Params!$E$17)/(Params!$F$33-Params!$E$33))*($B660-Params!$E$33),$C660&gt;=Params!$F$22+((Params!$J$20-Params!$F$22)/(Params!$J$33-Params!$F$33))*($B660-Params!$F$33),$C660&lt;Params!$E$17+((Params!$H$13-Params!$E$17)/(Params!$H$33-Params!$E$33))*($B660-Params!$E$33),$C660&lt;Params!$H$13+((Params!$J$20-Params!$H$13)/(Params!$J$33-Params!$H$33))*($B660-Params!$H$33)),$K$2,"")</f>
        <v/>
      </c>
      <c r="L660" s="1" t="str">
        <f>IF(AND($C660&gt;=Params!$H$13+((Params!$J$20-Params!$H$13)/(Params!$J$33-Params!$H$33))*($B660-Params!$H$33),$C660&gt;=Params!$J$20+((Params!$N$18-Params!$J$20)/(Params!$N$33-Params!$J$33))*($B660-Params!$J$33),$C660&lt;Params!$H$13+((Params!$K$9-Params!$H$13)/(Params!$K$33-Params!$H$33))*($B660-Params!$H$33),$C660&lt;Params!$K$9+((Params!$N$18-Params!$K$9)/(Params!$N$33-Params!$K$33))*($B660-Params!$K$33)),$L$2,"")</f>
        <v/>
      </c>
      <c r="M660" s="2" t="str">
        <f>IF(AND($C660&gt;=Params!$K$9+((Params!$N$18-Params!$K$9)/(Params!$N$33-Params!$K$33))*($B660-Params!$K$33),$C660&gt;=Params!$N$18+((Params!$Q$16-Params!$N$18)/(Params!$Q$33-Params!$N690))*($B660-Params!$Q$33),$C660&lt;Params!$K$9+((Params!$L$5-Params!$K$9)/(Params!$L$33-Params!$K$33))*($B660-Params!$K$33),$C660&lt;Params!$L$5+((Params!$Q$4-Params!$L$5)/(Params!$Q$33-Params!$L$33))*($B660-Params!$L$33),$B660&lt;Params!$Q$33),$M$2,"")</f>
        <v/>
      </c>
      <c r="N660" s="3" t="str">
        <f>IF(OR(AND($C660&gt;=Params!$A$26,$B660&gt;=Params!$A$33,$B660&lt;Params!$C$33,$C660&lt;Params!$A$18+((Params!$C$13-Params!$A$18)/(Params!$C$33-Params!$A$33))*($B660-Params!$A$33)),AND($B660&gt;=Params!$C$33,$C660&gt;Params!$C$22+((Params!$E$17-Params!$C$22)/(Params!$E$33-Params!$C$33))*($B660-Params!$C$33),$C660&lt;Params!$C$13+((Params!$E$17-Params!$C$13)/(Params!$E$33-Params!$C$33))*($B660-Params!$C$33))),$N$2,"")</f>
        <v/>
      </c>
      <c r="O660" s="1" t="str">
        <f>IF(AND($C660&gt;=Params!$C$13+((Params!$E$17-Params!$C$13)/(Params!$E$33-Params!$C$33))*($B660-Params!$C$33),$C660&gt;=Params!$E$17+((Params!$H$13-Params!$E$17)/(Params!$H$33-Params!$E$33))*($B660-Params!$E$33),$C660&lt;Params!$C$13+((Params!$D$9-Params!$C$13)/(Params!$D$33-Params!$C$33))*($B660-Params!$C$33),$C660&lt;Params!$D$9+((Params!$H$13-Params!$D$9)/(Params!$H$33-Params!$D$33))*($B660-Params!$D$33)),$O$2,"")</f>
        <v/>
      </c>
      <c r="P660" s="1" t="str">
        <f>IF(AND($C660&gt;=Params!$D$9+((Params!$H$13-Params!$D$9)/(Params!$H$33-Params!$D$33))*($B660-Params!$D$33),$C660&gt;=Params!$H$13+((Params!$K$9-Params!$H$13)/(Params!$K$33-Params!$H$33))*($B660-Params!$H$33),$C660&lt;Params!$D$9+((Params!$G$4-Params!$D$9)/(Params!$G$33-Params!$D$33))*($B660-Params!$D$33),$C660&lt;Params!$G$4+((Params!$K$9-Params!$G$4)/(Params!$K$33-Params!$G$33))*($B660-Params!$G$33)),$P$2,"")</f>
        <v/>
      </c>
      <c r="Q660" s="1" t="str">
        <f>IF(AND($C660&gt;=Params!$G$4+((Params!$K$9-Params!$G$4)/(Params!$K$33-Params!$G$33))*($B660-Params!$G$33),$C660&gt;Params!$K$9+((Params!$L$5-Params!$K$9)/(Params!$L$33-Params!$K$33))*($B660-Params!$K$33),$C660&lt;Params!$G$4+((Params!$L$5-Params!$G$4)/(Params!$L$33-Params!$G$33))*($B660-Params!$G$33)),$Q$2,"")</f>
        <v/>
      </c>
      <c r="R660" s="2" t="str">
        <f>IF(AND(OR($B660&lt;Params!$A$33,AND($B660&gt;=Params!$A$33,$B660&lt;Params!$C$33,$C660&gt;=Params!$A$18+((Params!$C$13-Params!$A$18)/(Params!$C$33-Params!$A$33))*($B660-Params!$A$33)),AND($B660&gt;=Params!$C$33,$B660&lt;Params!$D$33,$C660&gt;=Params!$C$13+((Params!$D$9-Params!$C$13)/(Params!$D$33-Params!$C$33))*($B660-Params!$C$33)),AND($B660&gt;=Params!$D$33,$C660&gt;=Params!$D$9+((Params!$G$4-Params!$D$9)/(Params!$G$33-Params!$D$33))*($B660-Params!$D$33))),$C660&lt;Params!$G$4,$B660&gt;0,$C660&gt;0),$R$2,"")</f>
        <v/>
      </c>
      <c r="S660" s="18" t="str">
        <f t="shared" si="10"/>
        <v/>
      </c>
      <c r="T660" s="14" t="str">
        <f>IF(AND($S660&lt;&gt;$J$2,$S660&lt;&gt;$K$2,$S660&lt;&gt;$L$2),"",
IF($S660=$J$2,IF(Data!$C660&gt;=Data!$D660+2,"Hawaiite","Potassic Trachybasalt"),
IF($S660=$K$2,IF(Data!$C660&gt;=Data!$D660+2,"Mugearite","Shoshonite"),
IF($S660=$L$2,(IF(Data!$C660&gt;=Data!$D660+2,"Benmoreite","Latite")),""))))</f>
        <v/>
      </c>
    </row>
    <row r="661" spans="1:20" x14ac:dyDescent="0.2">
      <c r="A661" s="16">
        <f>Data!$A661</f>
        <v>0</v>
      </c>
      <c r="B661" s="27">
        <f>Data!$B661</f>
        <v>0</v>
      </c>
      <c r="C661" s="28">
        <f>Data!$C661+Data!$D661</f>
        <v>0</v>
      </c>
      <c r="D661" s="1" t="str">
        <f>IF(AND(AND($B661&gt;=Params!$A$33,$B661&lt;Params!$C$33),AND($C661&gt;=Params!$A$32,$C661&lt;Params!$A$26)),$D$2,"")</f>
        <v/>
      </c>
      <c r="E661" s="1" t="str">
        <f>IF(AND(AND($B661&gt;=Params!$C$33,$B661&lt;Params!$F$33),AND($C661&gt;=Params!$C$32,$C661&lt;Params!$C$22)),$E$2,"")</f>
        <v/>
      </c>
      <c r="F661" s="4" t="str">
        <f>IF(AND($B661&gt;=Params!$F$33,$B661&lt;Params!$J$33,$C661&lt;Params!$F$22+((Params!$J$20-Params!$F$22)/(Params!$J$33-Params!$F$33))*($B661-Params!$F$33)),$F$2,"")</f>
        <v/>
      </c>
      <c r="G661" s="4" t="str">
        <f>IF(AND($B661&gt;=Params!$J$33,$B661&lt;Params!$N$33,$C661&lt;Params!$J$20+((Params!$N$18-Params!$J$20)/(Params!$N$33-Params!$J$33))*($B661-Params!$J$33)),$G$2,"")</f>
        <v/>
      </c>
      <c r="H661" s="4" t="str">
        <f>IF(AND($B661&gt;=Params!$N$33,$C661&lt;Params!$N$18+((Params!$Q$16-Params!$N$18)/(Params!$Q$33-Params!$N$33))*($B661-Params!$N$33),C$3&lt;Params!$Q$16+((Params!$S$32-Params!$Q$16)/(Params!$S$33-Params!$Q$33))*($B661-Params!$Q$33)),$H$2,"")</f>
        <v/>
      </c>
      <c r="I661" s="12" t="str">
        <f>IF(AND($B661&gt;=Params!$Q$33,$C661&gt;=Params!$Q$16+((Params!$S$32-Params!$Q$16)/(Params!$S$33-Params!$Q$33))*($B661-Params!$Q$33)),$I$2,"")</f>
        <v/>
      </c>
      <c r="J661" s="1" t="str">
        <f>IF(AND($C661&gt;=Params!$C$22,$C661&lt;Params!$C$22+((Params!$E$17-Params!$C$22)/(Params!$E$33-Params!$C$33))*($B661-Params!$C$33),$C661&lt;Params!$E$17+((Params!$F$22-Params!$E$17)/(Params!$F$33-Params!$E$33))*($B661-Params!$E$33)),$J$2,"")</f>
        <v/>
      </c>
      <c r="K661" s="1" t="str">
        <f>IF(AND($C661&gt;=Params!$E$17+((Params!$F$22-Params!$E$17)/(Params!$F$33-Params!$E$33))*($B661-Params!$E$33),$C661&gt;=Params!$F$22+((Params!$J$20-Params!$F$22)/(Params!$J$33-Params!$F$33))*($B661-Params!$F$33),$C661&lt;Params!$E$17+((Params!$H$13-Params!$E$17)/(Params!$H$33-Params!$E$33))*($B661-Params!$E$33),$C661&lt;Params!$H$13+((Params!$J$20-Params!$H$13)/(Params!$J$33-Params!$H$33))*($B661-Params!$H$33)),$K$2,"")</f>
        <v/>
      </c>
      <c r="L661" s="1" t="str">
        <f>IF(AND($C661&gt;=Params!$H$13+((Params!$J$20-Params!$H$13)/(Params!$J$33-Params!$H$33))*($B661-Params!$H$33),$C661&gt;=Params!$J$20+((Params!$N$18-Params!$J$20)/(Params!$N$33-Params!$J$33))*($B661-Params!$J$33),$C661&lt;Params!$H$13+((Params!$K$9-Params!$H$13)/(Params!$K$33-Params!$H$33))*($B661-Params!$H$33),$C661&lt;Params!$K$9+((Params!$N$18-Params!$K$9)/(Params!$N$33-Params!$K$33))*($B661-Params!$K$33)),$L$2,"")</f>
        <v/>
      </c>
      <c r="M661" s="2" t="str">
        <f>IF(AND($C661&gt;=Params!$K$9+((Params!$N$18-Params!$K$9)/(Params!$N$33-Params!$K$33))*($B661-Params!$K$33),$C661&gt;=Params!$N$18+((Params!$Q$16-Params!$N$18)/(Params!$Q$33-Params!$N691))*($B661-Params!$Q$33),$C661&lt;Params!$K$9+((Params!$L$5-Params!$K$9)/(Params!$L$33-Params!$K$33))*($B661-Params!$K$33),$C661&lt;Params!$L$5+((Params!$Q$4-Params!$L$5)/(Params!$Q$33-Params!$L$33))*($B661-Params!$L$33),$B661&lt;Params!$Q$33),$M$2,"")</f>
        <v/>
      </c>
      <c r="N661" s="3" t="str">
        <f>IF(OR(AND($C661&gt;=Params!$A$26,$B661&gt;=Params!$A$33,$B661&lt;Params!$C$33,$C661&lt;Params!$A$18+((Params!$C$13-Params!$A$18)/(Params!$C$33-Params!$A$33))*($B661-Params!$A$33)),AND($B661&gt;=Params!$C$33,$C661&gt;Params!$C$22+((Params!$E$17-Params!$C$22)/(Params!$E$33-Params!$C$33))*($B661-Params!$C$33),$C661&lt;Params!$C$13+((Params!$E$17-Params!$C$13)/(Params!$E$33-Params!$C$33))*($B661-Params!$C$33))),$N$2,"")</f>
        <v/>
      </c>
      <c r="O661" s="1" t="str">
        <f>IF(AND($C661&gt;=Params!$C$13+((Params!$E$17-Params!$C$13)/(Params!$E$33-Params!$C$33))*($B661-Params!$C$33),$C661&gt;=Params!$E$17+((Params!$H$13-Params!$E$17)/(Params!$H$33-Params!$E$33))*($B661-Params!$E$33),$C661&lt;Params!$C$13+((Params!$D$9-Params!$C$13)/(Params!$D$33-Params!$C$33))*($B661-Params!$C$33),$C661&lt;Params!$D$9+((Params!$H$13-Params!$D$9)/(Params!$H$33-Params!$D$33))*($B661-Params!$D$33)),$O$2,"")</f>
        <v/>
      </c>
      <c r="P661" s="1" t="str">
        <f>IF(AND($C661&gt;=Params!$D$9+((Params!$H$13-Params!$D$9)/(Params!$H$33-Params!$D$33))*($B661-Params!$D$33),$C661&gt;=Params!$H$13+((Params!$K$9-Params!$H$13)/(Params!$K$33-Params!$H$33))*($B661-Params!$H$33),$C661&lt;Params!$D$9+((Params!$G$4-Params!$D$9)/(Params!$G$33-Params!$D$33))*($B661-Params!$D$33),$C661&lt;Params!$G$4+((Params!$K$9-Params!$G$4)/(Params!$K$33-Params!$G$33))*($B661-Params!$G$33)),$P$2,"")</f>
        <v/>
      </c>
      <c r="Q661" s="1" t="str">
        <f>IF(AND($C661&gt;=Params!$G$4+((Params!$K$9-Params!$G$4)/(Params!$K$33-Params!$G$33))*($B661-Params!$G$33),$C661&gt;Params!$K$9+((Params!$L$5-Params!$K$9)/(Params!$L$33-Params!$K$33))*($B661-Params!$K$33),$C661&lt;Params!$G$4+((Params!$L$5-Params!$G$4)/(Params!$L$33-Params!$G$33))*($B661-Params!$G$33)),$Q$2,"")</f>
        <v/>
      </c>
      <c r="R661" s="2" t="str">
        <f>IF(AND(OR($B661&lt;Params!$A$33,AND($B661&gt;=Params!$A$33,$B661&lt;Params!$C$33,$C661&gt;=Params!$A$18+((Params!$C$13-Params!$A$18)/(Params!$C$33-Params!$A$33))*($B661-Params!$A$33)),AND($B661&gt;=Params!$C$33,$B661&lt;Params!$D$33,$C661&gt;=Params!$C$13+((Params!$D$9-Params!$C$13)/(Params!$D$33-Params!$C$33))*($B661-Params!$C$33)),AND($B661&gt;=Params!$D$33,$C661&gt;=Params!$D$9+((Params!$G$4-Params!$D$9)/(Params!$G$33-Params!$D$33))*($B661-Params!$D$33))),$C661&lt;Params!$G$4,$B661&gt;0,$C661&gt;0),$R$2,"")</f>
        <v/>
      </c>
      <c r="S661" s="18" t="str">
        <f t="shared" si="10"/>
        <v/>
      </c>
      <c r="T661" s="14" t="str">
        <f>IF(AND($S661&lt;&gt;$J$2,$S661&lt;&gt;$K$2,$S661&lt;&gt;$L$2),"",
IF($S661=$J$2,IF(Data!$C661&gt;=Data!$D661+2,"Hawaiite","Potassic Trachybasalt"),
IF($S661=$K$2,IF(Data!$C661&gt;=Data!$D661+2,"Mugearite","Shoshonite"),
IF($S661=$L$2,(IF(Data!$C661&gt;=Data!$D661+2,"Benmoreite","Latite")),""))))</f>
        <v/>
      </c>
    </row>
    <row r="662" spans="1:20" x14ac:dyDescent="0.2">
      <c r="A662" s="16">
        <f>Data!$A662</f>
        <v>0</v>
      </c>
      <c r="B662" s="27">
        <f>Data!$B662</f>
        <v>0</v>
      </c>
      <c r="C662" s="28">
        <f>Data!$C662+Data!$D662</f>
        <v>0</v>
      </c>
      <c r="D662" s="1" t="str">
        <f>IF(AND(AND($B662&gt;=Params!$A$33,$B662&lt;Params!$C$33),AND($C662&gt;=Params!$A$32,$C662&lt;Params!$A$26)),$D$2,"")</f>
        <v/>
      </c>
      <c r="E662" s="1" t="str">
        <f>IF(AND(AND($B662&gt;=Params!$C$33,$B662&lt;Params!$F$33),AND($C662&gt;=Params!$C$32,$C662&lt;Params!$C$22)),$E$2,"")</f>
        <v/>
      </c>
      <c r="F662" s="4" t="str">
        <f>IF(AND($B662&gt;=Params!$F$33,$B662&lt;Params!$J$33,$C662&lt;Params!$F$22+((Params!$J$20-Params!$F$22)/(Params!$J$33-Params!$F$33))*($B662-Params!$F$33)),$F$2,"")</f>
        <v/>
      </c>
      <c r="G662" s="4" t="str">
        <f>IF(AND($B662&gt;=Params!$J$33,$B662&lt;Params!$N$33,$C662&lt;Params!$J$20+((Params!$N$18-Params!$J$20)/(Params!$N$33-Params!$J$33))*($B662-Params!$J$33)),$G$2,"")</f>
        <v/>
      </c>
      <c r="H662" s="4" t="str">
        <f>IF(AND($B662&gt;=Params!$N$33,$C662&lt;Params!$N$18+((Params!$Q$16-Params!$N$18)/(Params!$Q$33-Params!$N$33))*($B662-Params!$N$33),C$3&lt;Params!$Q$16+((Params!$S$32-Params!$Q$16)/(Params!$S$33-Params!$Q$33))*($B662-Params!$Q$33)),$H$2,"")</f>
        <v/>
      </c>
      <c r="I662" s="12" t="str">
        <f>IF(AND($B662&gt;=Params!$Q$33,$C662&gt;=Params!$Q$16+((Params!$S$32-Params!$Q$16)/(Params!$S$33-Params!$Q$33))*($B662-Params!$Q$33)),$I$2,"")</f>
        <v/>
      </c>
      <c r="J662" s="1" t="str">
        <f>IF(AND($C662&gt;=Params!$C$22,$C662&lt;Params!$C$22+((Params!$E$17-Params!$C$22)/(Params!$E$33-Params!$C$33))*($B662-Params!$C$33),$C662&lt;Params!$E$17+((Params!$F$22-Params!$E$17)/(Params!$F$33-Params!$E$33))*($B662-Params!$E$33)),$J$2,"")</f>
        <v/>
      </c>
      <c r="K662" s="1" t="str">
        <f>IF(AND($C662&gt;=Params!$E$17+((Params!$F$22-Params!$E$17)/(Params!$F$33-Params!$E$33))*($B662-Params!$E$33),$C662&gt;=Params!$F$22+((Params!$J$20-Params!$F$22)/(Params!$J$33-Params!$F$33))*($B662-Params!$F$33),$C662&lt;Params!$E$17+((Params!$H$13-Params!$E$17)/(Params!$H$33-Params!$E$33))*($B662-Params!$E$33),$C662&lt;Params!$H$13+((Params!$J$20-Params!$H$13)/(Params!$J$33-Params!$H$33))*($B662-Params!$H$33)),$K$2,"")</f>
        <v/>
      </c>
      <c r="L662" s="1" t="str">
        <f>IF(AND($C662&gt;=Params!$H$13+((Params!$J$20-Params!$H$13)/(Params!$J$33-Params!$H$33))*($B662-Params!$H$33),$C662&gt;=Params!$J$20+((Params!$N$18-Params!$J$20)/(Params!$N$33-Params!$J$33))*($B662-Params!$J$33),$C662&lt;Params!$H$13+((Params!$K$9-Params!$H$13)/(Params!$K$33-Params!$H$33))*($B662-Params!$H$33),$C662&lt;Params!$K$9+((Params!$N$18-Params!$K$9)/(Params!$N$33-Params!$K$33))*($B662-Params!$K$33)),$L$2,"")</f>
        <v/>
      </c>
      <c r="M662" s="2" t="str">
        <f>IF(AND($C662&gt;=Params!$K$9+((Params!$N$18-Params!$K$9)/(Params!$N$33-Params!$K$33))*($B662-Params!$K$33),$C662&gt;=Params!$N$18+((Params!$Q$16-Params!$N$18)/(Params!$Q$33-Params!$N692))*($B662-Params!$Q$33),$C662&lt;Params!$K$9+((Params!$L$5-Params!$K$9)/(Params!$L$33-Params!$K$33))*($B662-Params!$K$33),$C662&lt;Params!$L$5+((Params!$Q$4-Params!$L$5)/(Params!$Q$33-Params!$L$33))*($B662-Params!$L$33),$B662&lt;Params!$Q$33),$M$2,"")</f>
        <v/>
      </c>
      <c r="N662" s="3" t="str">
        <f>IF(OR(AND($C662&gt;=Params!$A$26,$B662&gt;=Params!$A$33,$B662&lt;Params!$C$33,$C662&lt;Params!$A$18+((Params!$C$13-Params!$A$18)/(Params!$C$33-Params!$A$33))*($B662-Params!$A$33)),AND($B662&gt;=Params!$C$33,$C662&gt;Params!$C$22+((Params!$E$17-Params!$C$22)/(Params!$E$33-Params!$C$33))*($B662-Params!$C$33),$C662&lt;Params!$C$13+((Params!$E$17-Params!$C$13)/(Params!$E$33-Params!$C$33))*($B662-Params!$C$33))),$N$2,"")</f>
        <v/>
      </c>
      <c r="O662" s="1" t="str">
        <f>IF(AND($C662&gt;=Params!$C$13+((Params!$E$17-Params!$C$13)/(Params!$E$33-Params!$C$33))*($B662-Params!$C$33),$C662&gt;=Params!$E$17+((Params!$H$13-Params!$E$17)/(Params!$H$33-Params!$E$33))*($B662-Params!$E$33),$C662&lt;Params!$C$13+((Params!$D$9-Params!$C$13)/(Params!$D$33-Params!$C$33))*($B662-Params!$C$33),$C662&lt;Params!$D$9+((Params!$H$13-Params!$D$9)/(Params!$H$33-Params!$D$33))*($B662-Params!$D$33)),$O$2,"")</f>
        <v/>
      </c>
      <c r="P662" s="1" t="str">
        <f>IF(AND($C662&gt;=Params!$D$9+((Params!$H$13-Params!$D$9)/(Params!$H$33-Params!$D$33))*($B662-Params!$D$33),$C662&gt;=Params!$H$13+((Params!$K$9-Params!$H$13)/(Params!$K$33-Params!$H$33))*($B662-Params!$H$33),$C662&lt;Params!$D$9+((Params!$G$4-Params!$D$9)/(Params!$G$33-Params!$D$33))*($B662-Params!$D$33),$C662&lt;Params!$G$4+((Params!$K$9-Params!$G$4)/(Params!$K$33-Params!$G$33))*($B662-Params!$G$33)),$P$2,"")</f>
        <v/>
      </c>
      <c r="Q662" s="1" t="str">
        <f>IF(AND($C662&gt;=Params!$G$4+((Params!$K$9-Params!$G$4)/(Params!$K$33-Params!$G$33))*($B662-Params!$G$33),$C662&gt;Params!$K$9+((Params!$L$5-Params!$K$9)/(Params!$L$33-Params!$K$33))*($B662-Params!$K$33),$C662&lt;Params!$G$4+((Params!$L$5-Params!$G$4)/(Params!$L$33-Params!$G$33))*($B662-Params!$G$33)),$Q$2,"")</f>
        <v/>
      </c>
      <c r="R662" s="2" t="str">
        <f>IF(AND(OR($B662&lt;Params!$A$33,AND($B662&gt;=Params!$A$33,$B662&lt;Params!$C$33,$C662&gt;=Params!$A$18+((Params!$C$13-Params!$A$18)/(Params!$C$33-Params!$A$33))*($B662-Params!$A$33)),AND($B662&gt;=Params!$C$33,$B662&lt;Params!$D$33,$C662&gt;=Params!$C$13+((Params!$D$9-Params!$C$13)/(Params!$D$33-Params!$C$33))*($B662-Params!$C$33)),AND($B662&gt;=Params!$D$33,$C662&gt;=Params!$D$9+((Params!$G$4-Params!$D$9)/(Params!$G$33-Params!$D$33))*($B662-Params!$D$33))),$C662&lt;Params!$G$4,$B662&gt;0,$C662&gt;0),$R$2,"")</f>
        <v/>
      </c>
      <c r="S662" s="18" t="str">
        <f t="shared" si="10"/>
        <v/>
      </c>
      <c r="T662" s="14" t="str">
        <f>IF(AND($S662&lt;&gt;$J$2,$S662&lt;&gt;$K$2,$S662&lt;&gt;$L$2),"",
IF($S662=$J$2,IF(Data!$C662&gt;=Data!$D662+2,"Hawaiite","Potassic Trachybasalt"),
IF($S662=$K$2,IF(Data!$C662&gt;=Data!$D662+2,"Mugearite","Shoshonite"),
IF($S662=$L$2,(IF(Data!$C662&gt;=Data!$D662+2,"Benmoreite","Latite")),""))))</f>
        <v/>
      </c>
    </row>
    <row r="663" spans="1:20" x14ac:dyDescent="0.2">
      <c r="A663" s="16">
        <f>Data!$A663</f>
        <v>0</v>
      </c>
      <c r="B663" s="27">
        <f>Data!$B663</f>
        <v>0</v>
      </c>
      <c r="C663" s="28">
        <f>Data!$C663+Data!$D663</f>
        <v>0</v>
      </c>
      <c r="D663" s="1" t="str">
        <f>IF(AND(AND($B663&gt;=Params!$A$33,$B663&lt;Params!$C$33),AND($C663&gt;=Params!$A$32,$C663&lt;Params!$A$26)),$D$2,"")</f>
        <v/>
      </c>
      <c r="E663" s="1" t="str">
        <f>IF(AND(AND($B663&gt;=Params!$C$33,$B663&lt;Params!$F$33),AND($C663&gt;=Params!$C$32,$C663&lt;Params!$C$22)),$E$2,"")</f>
        <v/>
      </c>
      <c r="F663" s="4" t="str">
        <f>IF(AND($B663&gt;=Params!$F$33,$B663&lt;Params!$J$33,$C663&lt;Params!$F$22+((Params!$J$20-Params!$F$22)/(Params!$J$33-Params!$F$33))*($B663-Params!$F$33)),$F$2,"")</f>
        <v/>
      </c>
      <c r="G663" s="4" t="str">
        <f>IF(AND($B663&gt;=Params!$J$33,$B663&lt;Params!$N$33,$C663&lt;Params!$J$20+((Params!$N$18-Params!$J$20)/(Params!$N$33-Params!$J$33))*($B663-Params!$J$33)),$G$2,"")</f>
        <v/>
      </c>
      <c r="H663" s="4" t="str">
        <f>IF(AND($B663&gt;=Params!$N$33,$C663&lt;Params!$N$18+((Params!$Q$16-Params!$N$18)/(Params!$Q$33-Params!$N$33))*($B663-Params!$N$33),C$3&lt;Params!$Q$16+((Params!$S$32-Params!$Q$16)/(Params!$S$33-Params!$Q$33))*($B663-Params!$Q$33)),$H$2,"")</f>
        <v/>
      </c>
      <c r="I663" s="12" t="str">
        <f>IF(AND($B663&gt;=Params!$Q$33,$C663&gt;=Params!$Q$16+((Params!$S$32-Params!$Q$16)/(Params!$S$33-Params!$Q$33))*($B663-Params!$Q$33)),$I$2,"")</f>
        <v/>
      </c>
      <c r="J663" s="1" t="str">
        <f>IF(AND($C663&gt;=Params!$C$22,$C663&lt;Params!$C$22+((Params!$E$17-Params!$C$22)/(Params!$E$33-Params!$C$33))*($B663-Params!$C$33),$C663&lt;Params!$E$17+((Params!$F$22-Params!$E$17)/(Params!$F$33-Params!$E$33))*($B663-Params!$E$33)),$J$2,"")</f>
        <v/>
      </c>
      <c r="K663" s="1" t="str">
        <f>IF(AND($C663&gt;=Params!$E$17+((Params!$F$22-Params!$E$17)/(Params!$F$33-Params!$E$33))*($B663-Params!$E$33),$C663&gt;=Params!$F$22+((Params!$J$20-Params!$F$22)/(Params!$J$33-Params!$F$33))*($B663-Params!$F$33),$C663&lt;Params!$E$17+((Params!$H$13-Params!$E$17)/(Params!$H$33-Params!$E$33))*($B663-Params!$E$33),$C663&lt;Params!$H$13+((Params!$J$20-Params!$H$13)/(Params!$J$33-Params!$H$33))*($B663-Params!$H$33)),$K$2,"")</f>
        <v/>
      </c>
      <c r="L663" s="1" t="str">
        <f>IF(AND($C663&gt;=Params!$H$13+((Params!$J$20-Params!$H$13)/(Params!$J$33-Params!$H$33))*($B663-Params!$H$33),$C663&gt;=Params!$J$20+((Params!$N$18-Params!$J$20)/(Params!$N$33-Params!$J$33))*($B663-Params!$J$33),$C663&lt;Params!$H$13+((Params!$K$9-Params!$H$13)/(Params!$K$33-Params!$H$33))*($B663-Params!$H$33),$C663&lt;Params!$K$9+((Params!$N$18-Params!$K$9)/(Params!$N$33-Params!$K$33))*($B663-Params!$K$33)),$L$2,"")</f>
        <v/>
      </c>
      <c r="M663" s="2" t="str">
        <f>IF(AND($C663&gt;=Params!$K$9+((Params!$N$18-Params!$K$9)/(Params!$N$33-Params!$K$33))*($B663-Params!$K$33),$C663&gt;=Params!$N$18+((Params!$Q$16-Params!$N$18)/(Params!$Q$33-Params!$N693))*($B663-Params!$Q$33),$C663&lt;Params!$K$9+((Params!$L$5-Params!$K$9)/(Params!$L$33-Params!$K$33))*($B663-Params!$K$33),$C663&lt;Params!$L$5+((Params!$Q$4-Params!$L$5)/(Params!$Q$33-Params!$L$33))*($B663-Params!$L$33),$B663&lt;Params!$Q$33),$M$2,"")</f>
        <v/>
      </c>
      <c r="N663" s="3" t="str">
        <f>IF(OR(AND($C663&gt;=Params!$A$26,$B663&gt;=Params!$A$33,$B663&lt;Params!$C$33,$C663&lt;Params!$A$18+((Params!$C$13-Params!$A$18)/(Params!$C$33-Params!$A$33))*($B663-Params!$A$33)),AND($B663&gt;=Params!$C$33,$C663&gt;Params!$C$22+((Params!$E$17-Params!$C$22)/(Params!$E$33-Params!$C$33))*($B663-Params!$C$33),$C663&lt;Params!$C$13+((Params!$E$17-Params!$C$13)/(Params!$E$33-Params!$C$33))*($B663-Params!$C$33))),$N$2,"")</f>
        <v/>
      </c>
      <c r="O663" s="1" t="str">
        <f>IF(AND($C663&gt;=Params!$C$13+((Params!$E$17-Params!$C$13)/(Params!$E$33-Params!$C$33))*($B663-Params!$C$33),$C663&gt;=Params!$E$17+((Params!$H$13-Params!$E$17)/(Params!$H$33-Params!$E$33))*($B663-Params!$E$33),$C663&lt;Params!$C$13+((Params!$D$9-Params!$C$13)/(Params!$D$33-Params!$C$33))*($B663-Params!$C$33),$C663&lt;Params!$D$9+((Params!$H$13-Params!$D$9)/(Params!$H$33-Params!$D$33))*($B663-Params!$D$33)),$O$2,"")</f>
        <v/>
      </c>
      <c r="P663" s="1" t="str">
        <f>IF(AND($C663&gt;=Params!$D$9+((Params!$H$13-Params!$D$9)/(Params!$H$33-Params!$D$33))*($B663-Params!$D$33),$C663&gt;=Params!$H$13+((Params!$K$9-Params!$H$13)/(Params!$K$33-Params!$H$33))*($B663-Params!$H$33),$C663&lt;Params!$D$9+((Params!$G$4-Params!$D$9)/(Params!$G$33-Params!$D$33))*($B663-Params!$D$33),$C663&lt;Params!$G$4+((Params!$K$9-Params!$G$4)/(Params!$K$33-Params!$G$33))*($B663-Params!$G$33)),$P$2,"")</f>
        <v/>
      </c>
      <c r="Q663" s="1" t="str">
        <f>IF(AND($C663&gt;=Params!$G$4+((Params!$K$9-Params!$G$4)/(Params!$K$33-Params!$G$33))*($B663-Params!$G$33),$C663&gt;Params!$K$9+((Params!$L$5-Params!$K$9)/(Params!$L$33-Params!$K$33))*($B663-Params!$K$33),$C663&lt;Params!$G$4+((Params!$L$5-Params!$G$4)/(Params!$L$33-Params!$G$33))*($B663-Params!$G$33)),$Q$2,"")</f>
        <v/>
      </c>
      <c r="R663" s="2" t="str">
        <f>IF(AND(OR($B663&lt;Params!$A$33,AND($B663&gt;=Params!$A$33,$B663&lt;Params!$C$33,$C663&gt;=Params!$A$18+((Params!$C$13-Params!$A$18)/(Params!$C$33-Params!$A$33))*($B663-Params!$A$33)),AND($B663&gt;=Params!$C$33,$B663&lt;Params!$D$33,$C663&gt;=Params!$C$13+((Params!$D$9-Params!$C$13)/(Params!$D$33-Params!$C$33))*($B663-Params!$C$33)),AND($B663&gt;=Params!$D$33,$C663&gt;=Params!$D$9+((Params!$G$4-Params!$D$9)/(Params!$G$33-Params!$D$33))*($B663-Params!$D$33))),$C663&lt;Params!$G$4,$B663&gt;0,$C663&gt;0),$R$2,"")</f>
        <v/>
      </c>
      <c r="S663" s="18" t="str">
        <f t="shared" si="10"/>
        <v/>
      </c>
      <c r="T663" s="14" t="str">
        <f>IF(AND($S663&lt;&gt;$J$2,$S663&lt;&gt;$K$2,$S663&lt;&gt;$L$2),"",
IF($S663=$J$2,IF(Data!$C663&gt;=Data!$D663+2,"Hawaiite","Potassic Trachybasalt"),
IF($S663=$K$2,IF(Data!$C663&gt;=Data!$D663+2,"Mugearite","Shoshonite"),
IF($S663=$L$2,(IF(Data!$C663&gt;=Data!$D663+2,"Benmoreite","Latite")),""))))</f>
        <v/>
      </c>
    </row>
    <row r="664" spans="1:20" x14ac:dyDescent="0.2">
      <c r="A664" s="16">
        <f>Data!$A664</f>
        <v>0</v>
      </c>
      <c r="B664" s="27">
        <f>Data!$B664</f>
        <v>0</v>
      </c>
      <c r="C664" s="28">
        <f>Data!$C664+Data!$D664</f>
        <v>0</v>
      </c>
      <c r="D664" s="1" t="str">
        <f>IF(AND(AND($B664&gt;=Params!$A$33,$B664&lt;Params!$C$33),AND($C664&gt;=Params!$A$32,$C664&lt;Params!$A$26)),$D$2,"")</f>
        <v/>
      </c>
      <c r="E664" s="1" t="str">
        <f>IF(AND(AND($B664&gt;=Params!$C$33,$B664&lt;Params!$F$33),AND($C664&gt;=Params!$C$32,$C664&lt;Params!$C$22)),$E$2,"")</f>
        <v/>
      </c>
      <c r="F664" s="4" t="str">
        <f>IF(AND($B664&gt;=Params!$F$33,$B664&lt;Params!$J$33,$C664&lt;Params!$F$22+((Params!$J$20-Params!$F$22)/(Params!$J$33-Params!$F$33))*($B664-Params!$F$33)),$F$2,"")</f>
        <v/>
      </c>
      <c r="G664" s="4" t="str">
        <f>IF(AND($B664&gt;=Params!$J$33,$B664&lt;Params!$N$33,$C664&lt;Params!$J$20+((Params!$N$18-Params!$J$20)/(Params!$N$33-Params!$J$33))*($B664-Params!$J$33)),$G$2,"")</f>
        <v/>
      </c>
      <c r="H664" s="4" t="str">
        <f>IF(AND($B664&gt;=Params!$N$33,$C664&lt;Params!$N$18+((Params!$Q$16-Params!$N$18)/(Params!$Q$33-Params!$N$33))*($B664-Params!$N$33),C$3&lt;Params!$Q$16+((Params!$S$32-Params!$Q$16)/(Params!$S$33-Params!$Q$33))*($B664-Params!$Q$33)),$H$2,"")</f>
        <v/>
      </c>
      <c r="I664" s="12" t="str">
        <f>IF(AND($B664&gt;=Params!$Q$33,$C664&gt;=Params!$Q$16+((Params!$S$32-Params!$Q$16)/(Params!$S$33-Params!$Q$33))*($B664-Params!$Q$33)),$I$2,"")</f>
        <v/>
      </c>
      <c r="J664" s="1" t="str">
        <f>IF(AND($C664&gt;=Params!$C$22,$C664&lt;Params!$C$22+((Params!$E$17-Params!$C$22)/(Params!$E$33-Params!$C$33))*($B664-Params!$C$33),$C664&lt;Params!$E$17+((Params!$F$22-Params!$E$17)/(Params!$F$33-Params!$E$33))*($B664-Params!$E$33)),$J$2,"")</f>
        <v/>
      </c>
      <c r="K664" s="1" t="str">
        <f>IF(AND($C664&gt;=Params!$E$17+((Params!$F$22-Params!$E$17)/(Params!$F$33-Params!$E$33))*($B664-Params!$E$33),$C664&gt;=Params!$F$22+((Params!$J$20-Params!$F$22)/(Params!$J$33-Params!$F$33))*($B664-Params!$F$33),$C664&lt;Params!$E$17+((Params!$H$13-Params!$E$17)/(Params!$H$33-Params!$E$33))*($B664-Params!$E$33),$C664&lt;Params!$H$13+((Params!$J$20-Params!$H$13)/(Params!$J$33-Params!$H$33))*($B664-Params!$H$33)),$K$2,"")</f>
        <v/>
      </c>
      <c r="L664" s="1" t="str">
        <f>IF(AND($C664&gt;=Params!$H$13+((Params!$J$20-Params!$H$13)/(Params!$J$33-Params!$H$33))*($B664-Params!$H$33),$C664&gt;=Params!$J$20+((Params!$N$18-Params!$J$20)/(Params!$N$33-Params!$J$33))*($B664-Params!$J$33),$C664&lt;Params!$H$13+((Params!$K$9-Params!$H$13)/(Params!$K$33-Params!$H$33))*($B664-Params!$H$33),$C664&lt;Params!$K$9+((Params!$N$18-Params!$K$9)/(Params!$N$33-Params!$K$33))*($B664-Params!$K$33)),$L$2,"")</f>
        <v/>
      </c>
      <c r="M664" s="2" t="str">
        <f>IF(AND($C664&gt;=Params!$K$9+((Params!$N$18-Params!$K$9)/(Params!$N$33-Params!$K$33))*($B664-Params!$K$33),$C664&gt;=Params!$N$18+((Params!$Q$16-Params!$N$18)/(Params!$Q$33-Params!$N694))*($B664-Params!$Q$33),$C664&lt;Params!$K$9+((Params!$L$5-Params!$K$9)/(Params!$L$33-Params!$K$33))*($B664-Params!$K$33),$C664&lt;Params!$L$5+((Params!$Q$4-Params!$L$5)/(Params!$Q$33-Params!$L$33))*($B664-Params!$L$33),$B664&lt;Params!$Q$33),$M$2,"")</f>
        <v/>
      </c>
      <c r="N664" s="3" t="str">
        <f>IF(OR(AND($C664&gt;=Params!$A$26,$B664&gt;=Params!$A$33,$B664&lt;Params!$C$33,$C664&lt;Params!$A$18+((Params!$C$13-Params!$A$18)/(Params!$C$33-Params!$A$33))*($B664-Params!$A$33)),AND($B664&gt;=Params!$C$33,$C664&gt;Params!$C$22+((Params!$E$17-Params!$C$22)/(Params!$E$33-Params!$C$33))*($B664-Params!$C$33),$C664&lt;Params!$C$13+((Params!$E$17-Params!$C$13)/(Params!$E$33-Params!$C$33))*($B664-Params!$C$33))),$N$2,"")</f>
        <v/>
      </c>
      <c r="O664" s="1" t="str">
        <f>IF(AND($C664&gt;=Params!$C$13+((Params!$E$17-Params!$C$13)/(Params!$E$33-Params!$C$33))*($B664-Params!$C$33),$C664&gt;=Params!$E$17+((Params!$H$13-Params!$E$17)/(Params!$H$33-Params!$E$33))*($B664-Params!$E$33),$C664&lt;Params!$C$13+((Params!$D$9-Params!$C$13)/(Params!$D$33-Params!$C$33))*($B664-Params!$C$33),$C664&lt;Params!$D$9+((Params!$H$13-Params!$D$9)/(Params!$H$33-Params!$D$33))*($B664-Params!$D$33)),$O$2,"")</f>
        <v/>
      </c>
      <c r="P664" s="1" t="str">
        <f>IF(AND($C664&gt;=Params!$D$9+((Params!$H$13-Params!$D$9)/(Params!$H$33-Params!$D$33))*($B664-Params!$D$33),$C664&gt;=Params!$H$13+((Params!$K$9-Params!$H$13)/(Params!$K$33-Params!$H$33))*($B664-Params!$H$33),$C664&lt;Params!$D$9+((Params!$G$4-Params!$D$9)/(Params!$G$33-Params!$D$33))*($B664-Params!$D$33),$C664&lt;Params!$G$4+((Params!$K$9-Params!$G$4)/(Params!$K$33-Params!$G$33))*($B664-Params!$G$33)),$P$2,"")</f>
        <v/>
      </c>
      <c r="Q664" s="1" t="str">
        <f>IF(AND($C664&gt;=Params!$G$4+((Params!$K$9-Params!$G$4)/(Params!$K$33-Params!$G$33))*($B664-Params!$G$33),$C664&gt;Params!$K$9+((Params!$L$5-Params!$K$9)/(Params!$L$33-Params!$K$33))*($B664-Params!$K$33),$C664&lt;Params!$G$4+((Params!$L$5-Params!$G$4)/(Params!$L$33-Params!$G$33))*($B664-Params!$G$33)),$Q$2,"")</f>
        <v/>
      </c>
      <c r="R664" s="2" t="str">
        <f>IF(AND(OR($B664&lt;Params!$A$33,AND($B664&gt;=Params!$A$33,$B664&lt;Params!$C$33,$C664&gt;=Params!$A$18+((Params!$C$13-Params!$A$18)/(Params!$C$33-Params!$A$33))*($B664-Params!$A$33)),AND($B664&gt;=Params!$C$33,$B664&lt;Params!$D$33,$C664&gt;=Params!$C$13+((Params!$D$9-Params!$C$13)/(Params!$D$33-Params!$C$33))*($B664-Params!$C$33)),AND($B664&gt;=Params!$D$33,$C664&gt;=Params!$D$9+((Params!$G$4-Params!$D$9)/(Params!$G$33-Params!$D$33))*($B664-Params!$D$33))),$C664&lt;Params!$G$4,$B664&gt;0,$C664&gt;0),$R$2,"")</f>
        <v/>
      </c>
      <c r="S664" s="18" t="str">
        <f t="shared" si="10"/>
        <v/>
      </c>
      <c r="T664" s="14" t="str">
        <f>IF(AND($S664&lt;&gt;$J$2,$S664&lt;&gt;$K$2,$S664&lt;&gt;$L$2),"",
IF($S664=$J$2,IF(Data!$C664&gt;=Data!$D664+2,"Hawaiite","Potassic Trachybasalt"),
IF($S664=$K$2,IF(Data!$C664&gt;=Data!$D664+2,"Mugearite","Shoshonite"),
IF($S664=$L$2,(IF(Data!$C664&gt;=Data!$D664+2,"Benmoreite","Latite")),""))))</f>
        <v/>
      </c>
    </row>
    <row r="665" spans="1:20" x14ac:dyDescent="0.2">
      <c r="A665" s="16">
        <f>Data!$A665</f>
        <v>0</v>
      </c>
      <c r="B665" s="27">
        <f>Data!$B665</f>
        <v>0</v>
      </c>
      <c r="C665" s="28">
        <f>Data!$C665+Data!$D665</f>
        <v>0</v>
      </c>
      <c r="D665" s="1" t="str">
        <f>IF(AND(AND($B665&gt;=Params!$A$33,$B665&lt;Params!$C$33),AND($C665&gt;=Params!$A$32,$C665&lt;Params!$A$26)),$D$2,"")</f>
        <v/>
      </c>
      <c r="E665" s="1" t="str">
        <f>IF(AND(AND($B665&gt;=Params!$C$33,$B665&lt;Params!$F$33),AND($C665&gt;=Params!$C$32,$C665&lt;Params!$C$22)),$E$2,"")</f>
        <v/>
      </c>
      <c r="F665" s="4" t="str">
        <f>IF(AND($B665&gt;=Params!$F$33,$B665&lt;Params!$J$33,$C665&lt;Params!$F$22+((Params!$J$20-Params!$F$22)/(Params!$J$33-Params!$F$33))*($B665-Params!$F$33)),$F$2,"")</f>
        <v/>
      </c>
      <c r="G665" s="4" t="str">
        <f>IF(AND($B665&gt;=Params!$J$33,$B665&lt;Params!$N$33,$C665&lt;Params!$J$20+((Params!$N$18-Params!$J$20)/(Params!$N$33-Params!$J$33))*($B665-Params!$J$33)),$G$2,"")</f>
        <v/>
      </c>
      <c r="H665" s="4" t="str">
        <f>IF(AND($B665&gt;=Params!$N$33,$C665&lt;Params!$N$18+((Params!$Q$16-Params!$N$18)/(Params!$Q$33-Params!$N$33))*($B665-Params!$N$33),C$3&lt;Params!$Q$16+((Params!$S$32-Params!$Q$16)/(Params!$S$33-Params!$Q$33))*($B665-Params!$Q$33)),$H$2,"")</f>
        <v/>
      </c>
      <c r="I665" s="12" t="str">
        <f>IF(AND($B665&gt;=Params!$Q$33,$C665&gt;=Params!$Q$16+((Params!$S$32-Params!$Q$16)/(Params!$S$33-Params!$Q$33))*($B665-Params!$Q$33)),$I$2,"")</f>
        <v/>
      </c>
      <c r="J665" s="1" t="str">
        <f>IF(AND($C665&gt;=Params!$C$22,$C665&lt;Params!$C$22+((Params!$E$17-Params!$C$22)/(Params!$E$33-Params!$C$33))*($B665-Params!$C$33),$C665&lt;Params!$E$17+((Params!$F$22-Params!$E$17)/(Params!$F$33-Params!$E$33))*($B665-Params!$E$33)),$J$2,"")</f>
        <v/>
      </c>
      <c r="K665" s="1" t="str">
        <f>IF(AND($C665&gt;=Params!$E$17+((Params!$F$22-Params!$E$17)/(Params!$F$33-Params!$E$33))*($B665-Params!$E$33),$C665&gt;=Params!$F$22+((Params!$J$20-Params!$F$22)/(Params!$J$33-Params!$F$33))*($B665-Params!$F$33),$C665&lt;Params!$E$17+((Params!$H$13-Params!$E$17)/(Params!$H$33-Params!$E$33))*($B665-Params!$E$33),$C665&lt;Params!$H$13+((Params!$J$20-Params!$H$13)/(Params!$J$33-Params!$H$33))*($B665-Params!$H$33)),$K$2,"")</f>
        <v/>
      </c>
      <c r="L665" s="1" t="str">
        <f>IF(AND($C665&gt;=Params!$H$13+((Params!$J$20-Params!$H$13)/(Params!$J$33-Params!$H$33))*($B665-Params!$H$33),$C665&gt;=Params!$J$20+((Params!$N$18-Params!$J$20)/(Params!$N$33-Params!$J$33))*($B665-Params!$J$33),$C665&lt;Params!$H$13+((Params!$K$9-Params!$H$13)/(Params!$K$33-Params!$H$33))*($B665-Params!$H$33),$C665&lt;Params!$K$9+((Params!$N$18-Params!$K$9)/(Params!$N$33-Params!$K$33))*($B665-Params!$K$33)),$L$2,"")</f>
        <v/>
      </c>
      <c r="M665" s="2" t="str">
        <f>IF(AND($C665&gt;=Params!$K$9+((Params!$N$18-Params!$K$9)/(Params!$N$33-Params!$K$33))*($B665-Params!$K$33),$C665&gt;=Params!$N$18+((Params!$Q$16-Params!$N$18)/(Params!$Q$33-Params!$N695))*($B665-Params!$Q$33),$C665&lt;Params!$K$9+((Params!$L$5-Params!$K$9)/(Params!$L$33-Params!$K$33))*($B665-Params!$K$33),$C665&lt;Params!$L$5+((Params!$Q$4-Params!$L$5)/(Params!$Q$33-Params!$L$33))*($B665-Params!$L$33),$B665&lt;Params!$Q$33),$M$2,"")</f>
        <v/>
      </c>
      <c r="N665" s="3" t="str">
        <f>IF(OR(AND($C665&gt;=Params!$A$26,$B665&gt;=Params!$A$33,$B665&lt;Params!$C$33,$C665&lt;Params!$A$18+((Params!$C$13-Params!$A$18)/(Params!$C$33-Params!$A$33))*($B665-Params!$A$33)),AND($B665&gt;=Params!$C$33,$C665&gt;Params!$C$22+((Params!$E$17-Params!$C$22)/(Params!$E$33-Params!$C$33))*($B665-Params!$C$33),$C665&lt;Params!$C$13+((Params!$E$17-Params!$C$13)/(Params!$E$33-Params!$C$33))*($B665-Params!$C$33))),$N$2,"")</f>
        <v/>
      </c>
      <c r="O665" s="1" t="str">
        <f>IF(AND($C665&gt;=Params!$C$13+((Params!$E$17-Params!$C$13)/(Params!$E$33-Params!$C$33))*($B665-Params!$C$33),$C665&gt;=Params!$E$17+((Params!$H$13-Params!$E$17)/(Params!$H$33-Params!$E$33))*($B665-Params!$E$33),$C665&lt;Params!$C$13+((Params!$D$9-Params!$C$13)/(Params!$D$33-Params!$C$33))*($B665-Params!$C$33),$C665&lt;Params!$D$9+((Params!$H$13-Params!$D$9)/(Params!$H$33-Params!$D$33))*($B665-Params!$D$33)),$O$2,"")</f>
        <v/>
      </c>
      <c r="P665" s="1" t="str">
        <f>IF(AND($C665&gt;=Params!$D$9+((Params!$H$13-Params!$D$9)/(Params!$H$33-Params!$D$33))*($B665-Params!$D$33),$C665&gt;=Params!$H$13+((Params!$K$9-Params!$H$13)/(Params!$K$33-Params!$H$33))*($B665-Params!$H$33),$C665&lt;Params!$D$9+((Params!$G$4-Params!$D$9)/(Params!$G$33-Params!$D$33))*($B665-Params!$D$33),$C665&lt;Params!$G$4+((Params!$K$9-Params!$G$4)/(Params!$K$33-Params!$G$33))*($B665-Params!$G$33)),$P$2,"")</f>
        <v/>
      </c>
      <c r="Q665" s="1" t="str">
        <f>IF(AND($C665&gt;=Params!$G$4+((Params!$K$9-Params!$G$4)/(Params!$K$33-Params!$G$33))*($B665-Params!$G$33),$C665&gt;Params!$K$9+((Params!$L$5-Params!$K$9)/(Params!$L$33-Params!$K$33))*($B665-Params!$K$33),$C665&lt;Params!$G$4+((Params!$L$5-Params!$G$4)/(Params!$L$33-Params!$G$33))*($B665-Params!$G$33)),$Q$2,"")</f>
        <v/>
      </c>
      <c r="R665" s="2" t="str">
        <f>IF(AND(OR($B665&lt;Params!$A$33,AND($B665&gt;=Params!$A$33,$B665&lt;Params!$C$33,$C665&gt;=Params!$A$18+((Params!$C$13-Params!$A$18)/(Params!$C$33-Params!$A$33))*($B665-Params!$A$33)),AND($B665&gt;=Params!$C$33,$B665&lt;Params!$D$33,$C665&gt;=Params!$C$13+((Params!$D$9-Params!$C$13)/(Params!$D$33-Params!$C$33))*($B665-Params!$C$33)),AND($B665&gt;=Params!$D$33,$C665&gt;=Params!$D$9+((Params!$G$4-Params!$D$9)/(Params!$G$33-Params!$D$33))*($B665-Params!$D$33))),$C665&lt;Params!$G$4,$B665&gt;0,$C665&gt;0),$R$2,"")</f>
        <v/>
      </c>
      <c r="S665" s="18" t="str">
        <f t="shared" si="10"/>
        <v/>
      </c>
      <c r="T665" s="14" t="str">
        <f>IF(AND($S665&lt;&gt;$J$2,$S665&lt;&gt;$K$2,$S665&lt;&gt;$L$2),"",
IF($S665=$J$2,IF(Data!$C665&gt;=Data!$D665+2,"Hawaiite","Potassic Trachybasalt"),
IF($S665=$K$2,IF(Data!$C665&gt;=Data!$D665+2,"Mugearite","Shoshonite"),
IF($S665=$L$2,(IF(Data!$C665&gt;=Data!$D665+2,"Benmoreite","Latite")),""))))</f>
        <v/>
      </c>
    </row>
    <row r="666" spans="1:20" x14ac:dyDescent="0.2">
      <c r="A666" s="16">
        <f>Data!$A666</f>
        <v>0</v>
      </c>
      <c r="B666" s="27">
        <f>Data!$B666</f>
        <v>0</v>
      </c>
      <c r="C666" s="28">
        <f>Data!$C666+Data!$D666</f>
        <v>0</v>
      </c>
      <c r="D666" s="1" t="str">
        <f>IF(AND(AND($B666&gt;=Params!$A$33,$B666&lt;Params!$C$33),AND($C666&gt;=Params!$A$32,$C666&lt;Params!$A$26)),$D$2,"")</f>
        <v/>
      </c>
      <c r="E666" s="1" t="str">
        <f>IF(AND(AND($B666&gt;=Params!$C$33,$B666&lt;Params!$F$33),AND($C666&gt;=Params!$C$32,$C666&lt;Params!$C$22)),$E$2,"")</f>
        <v/>
      </c>
      <c r="F666" s="4" t="str">
        <f>IF(AND($B666&gt;=Params!$F$33,$B666&lt;Params!$J$33,$C666&lt;Params!$F$22+((Params!$J$20-Params!$F$22)/(Params!$J$33-Params!$F$33))*($B666-Params!$F$33)),$F$2,"")</f>
        <v/>
      </c>
      <c r="G666" s="4" t="str">
        <f>IF(AND($B666&gt;=Params!$J$33,$B666&lt;Params!$N$33,$C666&lt;Params!$J$20+((Params!$N$18-Params!$J$20)/(Params!$N$33-Params!$J$33))*($B666-Params!$J$33)),$G$2,"")</f>
        <v/>
      </c>
      <c r="H666" s="4" t="str">
        <f>IF(AND($B666&gt;=Params!$N$33,$C666&lt;Params!$N$18+((Params!$Q$16-Params!$N$18)/(Params!$Q$33-Params!$N$33))*($B666-Params!$N$33),C$3&lt;Params!$Q$16+((Params!$S$32-Params!$Q$16)/(Params!$S$33-Params!$Q$33))*($B666-Params!$Q$33)),$H$2,"")</f>
        <v/>
      </c>
      <c r="I666" s="12" t="str">
        <f>IF(AND($B666&gt;=Params!$Q$33,$C666&gt;=Params!$Q$16+((Params!$S$32-Params!$Q$16)/(Params!$S$33-Params!$Q$33))*($B666-Params!$Q$33)),$I$2,"")</f>
        <v/>
      </c>
      <c r="J666" s="1" t="str">
        <f>IF(AND($C666&gt;=Params!$C$22,$C666&lt;Params!$C$22+((Params!$E$17-Params!$C$22)/(Params!$E$33-Params!$C$33))*($B666-Params!$C$33),$C666&lt;Params!$E$17+((Params!$F$22-Params!$E$17)/(Params!$F$33-Params!$E$33))*($B666-Params!$E$33)),$J$2,"")</f>
        <v/>
      </c>
      <c r="K666" s="1" t="str">
        <f>IF(AND($C666&gt;=Params!$E$17+((Params!$F$22-Params!$E$17)/(Params!$F$33-Params!$E$33))*($B666-Params!$E$33),$C666&gt;=Params!$F$22+((Params!$J$20-Params!$F$22)/(Params!$J$33-Params!$F$33))*($B666-Params!$F$33),$C666&lt;Params!$E$17+((Params!$H$13-Params!$E$17)/(Params!$H$33-Params!$E$33))*($B666-Params!$E$33),$C666&lt;Params!$H$13+((Params!$J$20-Params!$H$13)/(Params!$J$33-Params!$H$33))*($B666-Params!$H$33)),$K$2,"")</f>
        <v/>
      </c>
      <c r="L666" s="1" t="str">
        <f>IF(AND($C666&gt;=Params!$H$13+((Params!$J$20-Params!$H$13)/(Params!$J$33-Params!$H$33))*($B666-Params!$H$33),$C666&gt;=Params!$J$20+((Params!$N$18-Params!$J$20)/(Params!$N$33-Params!$J$33))*($B666-Params!$J$33),$C666&lt;Params!$H$13+((Params!$K$9-Params!$H$13)/(Params!$K$33-Params!$H$33))*($B666-Params!$H$33),$C666&lt;Params!$K$9+((Params!$N$18-Params!$K$9)/(Params!$N$33-Params!$K$33))*($B666-Params!$K$33)),$L$2,"")</f>
        <v/>
      </c>
      <c r="M666" s="2" t="str">
        <f>IF(AND($C666&gt;=Params!$K$9+((Params!$N$18-Params!$K$9)/(Params!$N$33-Params!$K$33))*($B666-Params!$K$33),$C666&gt;=Params!$N$18+((Params!$Q$16-Params!$N$18)/(Params!$Q$33-Params!$N696))*($B666-Params!$Q$33),$C666&lt;Params!$K$9+((Params!$L$5-Params!$K$9)/(Params!$L$33-Params!$K$33))*($B666-Params!$K$33),$C666&lt;Params!$L$5+((Params!$Q$4-Params!$L$5)/(Params!$Q$33-Params!$L$33))*($B666-Params!$L$33),$B666&lt;Params!$Q$33),$M$2,"")</f>
        <v/>
      </c>
      <c r="N666" s="3" t="str">
        <f>IF(OR(AND($C666&gt;=Params!$A$26,$B666&gt;=Params!$A$33,$B666&lt;Params!$C$33,$C666&lt;Params!$A$18+((Params!$C$13-Params!$A$18)/(Params!$C$33-Params!$A$33))*($B666-Params!$A$33)),AND($B666&gt;=Params!$C$33,$C666&gt;Params!$C$22+((Params!$E$17-Params!$C$22)/(Params!$E$33-Params!$C$33))*($B666-Params!$C$33),$C666&lt;Params!$C$13+((Params!$E$17-Params!$C$13)/(Params!$E$33-Params!$C$33))*($B666-Params!$C$33))),$N$2,"")</f>
        <v/>
      </c>
      <c r="O666" s="1" t="str">
        <f>IF(AND($C666&gt;=Params!$C$13+((Params!$E$17-Params!$C$13)/(Params!$E$33-Params!$C$33))*($B666-Params!$C$33),$C666&gt;=Params!$E$17+((Params!$H$13-Params!$E$17)/(Params!$H$33-Params!$E$33))*($B666-Params!$E$33),$C666&lt;Params!$C$13+((Params!$D$9-Params!$C$13)/(Params!$D$33-Params!$C$33))*($B666-Params!$C$33),$C666&lt;Params!$D$9+((Params!$H$13-Params!$D$9)/(Params!$H$33-Params!$D$33))*($B666-Params!$D$33)),$O$2,"")</f>
        <v/>
      </c>
      <c r="P666" s="1" t="str">
        <f>IF(AND($C666&gt;=Params!$D$9+((Params!$H$13-Params!$D$9)/(Params!$H$33-Params!$D$33))*($B666-Params!$D$33),$C666&gt;=Params!$H$13+((Params!$K$9-Params!$H$13)/(Params!$K$33-Params!$H$33))*($B666-Params!$H$33),$C666&lt;Params!$D$9+((Params!$G$4-Params!$D$9)/(Params!$G$33-Params!$D$33))*($B666-Params!$D$33),$C666&lt;Params!$G$4+((Params!$K$9-Params!$G$4)/(Params!$K$33-Params!$G$33))*($B666-Params!$G$33)),$P$2,"")</f>
        <v/>
      </c>
      <c r="Q666" s="1" t="str">
        <f>IF(AND($C666&gt;=Params!$G$4+((Params!$K$9-Params!$G$4)/(Params!$K$33-Params!$G$33))*($B666-Params!$G$33),$C666&gt;Params!$K$9+((Params!$L$5-Params!$K$9)/(Params!$L$33-Params!$K$33))*($B666-Params!$K$33),$C666&lt;Params!$G$4+((Params!$L$5-Params!$G$4)/(Params!$L$33-Params!$G$33))*($B666-Params!$G$33)),$Q$2,"")</f>
        <v/>
      </c>
      <c r="R666" s="2" t="str">
        <f>IF(AND(OR($B666&lt;Params!$A$33,AND($B666&gt;=Params!$A$33,$B666&lt;Params!$C$33,$C666&gt;=Params!$A$18+((Params!$C$13-Params!$A$18)/(Params!$C$33-Params!$A$33))*($B666-Params!$A$33)),AND($B666&gt;=Params!$C$33,$B666&lt;Params!$D$33,$C666&gt;=Params!$C$13+((Params!$D$9-Params!$C$13)/(Params!$D$33-Params!$C$33))*($B666-Params!$C$33)),AND($B666&gt;=Params!$D$33,$C666&gt;=Params!$D$9+((Params!$G$4-Params!$D$9)/(Params!$G$33-Params!$D$33))*($B666-Params!$D$33))),$C666&lt;Params!$G$4,$B666&gt;0,$C666&gt;0),$R$2,"")</f>
        <v/>
      </c>
      <c r="S666" s="18" t="str">
        <f t="shared" si="10"/>
        <v/>
      </c>
      <c r="T666" s="14" t="str">
        <f>IF(AND($S666&lt;&gt;$J$2,$S666&lt;&gt;$K$2,$S666&lt;&gt;$L$2),"",
IF($S666=$J$2,IF(Data!$C666&gt;=Data!$D666+2,"Hawaiite","Potassic Trachybasalt"),
IF($S666=$K$2,IF(Data!$C666&gt;=Data!$D666+2,"Mugearite","Shoshonite"),
IF($S666=$L$2,(IF(Data!$C666&gt;=Data!$D666+2,"Benmoreite","Latite")),""))))</f>
        <v/>
      </c>
    </row>
    <row r="667" spans="1:20" x14ac:dyDescent="0.2">
      <c r="A667" s="16">
        <f>Data!$A667</f>
        <v>0</v>
      </c>
      <c r="B667" s="27">
        <f>Data!$B667</f>
        <v>0</v>
      </c>
      <c r="C667" s="28">
        <f>Data!$C667+Data!$D667</f>
        <v>0</v>
      </c>
      <c r="D667" s="1" t="str">
        <f>IF(AND(AND($B667&gt;=Params!$A$33,$B667&lt;Params!$C$33),AND($C667&gt;=Params!$A$32,$C667&lt;Params!$A$26)),$D$2,"")</f>
        <v/>
      </c>
      <c r="E667" s="1" t="str">
        <f>IF(AND(AND($B667&gt;=Params!$C$33,$B667&lt;Params!$F$33),AND($C667&gt;=Params!$C$32,$C667&lt;Params!$C$22)),$E$2,"")</f>
        <v/>
      </c>
      <c r="F667" s="4" t="str">
        <f>IF(AND($B667&gt;=Params!$F$33,$B667&lt;Params!$J$33,$C667&lt;Params!$F$22+((Params!$J$20-Params!$F$22)/(Params!$J$33-Params!$F$33))*($B667-Params!$F$33)),$F$2,"")</f>
        <v/>
      </c>
      <c r="G667" s="4" t="str">
        <f>IF(AND($B667&gt;=Params!$J$33,$B667&lt;Params!$N$33,$C667&lt;Params!$J$20+((Params!$N$18-Params!$J$20)/(Params!$N$33-Params!$J$33))*($B667-Params!$J$33)),$G$2,"")</f>
        <v/>
      </c>
      <c r="H667" s="4" t="str">
        <f>IF(AND($B667&gt;=Params!$N$33,$C667&lt;Params!$N$18+((Params!$Q$16-Params!$N$18)/(Params!$Q$33-Params!$N$33))*($B667-Params!$N$33),C$3&lt;Params!$Q$16+((Params!$S$32-Params!$Q$16)/(Params!$S$33-Params!$Q$33))*($B667-Params!$Q$33)),$H$2,"")</f>
        <v/>
      </c>
      <c r="I667" s="12" t="str">
        <f>IF(AND($B667&gt;=Params!$Q$33,$C667&gt;=Params!$Q$16+((Params!$S$32-Params!$Q$16)/(Params!$S$33-Params!$Q$33))*($B667-Params!$Q$33)),$I$2,"")</f>
        <v/>
      </c>
      <c r="J667" s="1" t="str">
        <f>IF(AND($C667&gt;=Params!$C$22,$C667&lt;Params!$C$22+((Params!$E$17-Params!$C$22)/(Params!$E$33-Params!$C$33))*($B667-Params!$C$33),$C667&lt;Params!$E$17+((Params!$F$22-Params!$E$17)/(Params!$F$33-Params!$E$33))*($B667-Params!$E$33)),$J$2,"")</f>
        <v/>
      </c>
      <c r="K667" s="1" t="str">
        <f>IF(AND($C667&gt;=Params!$E$17+((Params!$F$22-Params!$E$17)/(Params!$F$33-Params!$E$33))*($B667-Params!$E$33),$C667&gt;=Params!$F$22+((Params!$J$20-Params!$F$22)/(Params!$J$33-Params!$F$33))*($B667-Params!$F$33),$C667&lt;Params!$E$17+((Params!$H$13-Params!$E$17)/(Params!$H$33-Params!$E$33))*($B667-Params!$E$33),$C667&lt;Params!$H$13+((Params!$J$20-Params!$H$13)/(Params!$J$33-Params!$H$33))*($B667-Params!$H$33)),$K$2,"")</f>
        <v/>
      </c>
      <c r="L667" s="1" t="str">
        <f>IF(AND($C667&gt;=Params!$H$13+((Params!$J$20-Params!$H$13)/(Params!$J$33-Params!$H$33))*($B667-Params!$H$33),$C667&gt;=Params!$J$20+((Params!$N$18-Params!$J$20)/(Params!$N$33-Params!$J$33))*($B667-Params!$J$33),$C667&lt;Params!$H$13+((Params!$K$9-Params!$H$13)/(Params!$K$33-Params!$H$33))*($B667-Params!$H$33),$C667&lt;Params!$K$9+((Params!$N$18-Params!$K$9)/(Params!$N$33-Params!$K$33))*($B667-Params!$K$33)),$L$2,"")</f>
        <v/>
      </c>
      <c r="M667" s="2" t="str">
        <f>IF(AND($C667&gt;=Params!$K$9+((Params!$N$18-Params!$K$9)/(Params!$N$33-Params!$K$33))*($B667-Params!$K$33),$C667&gt;=Params!$N$18+((Params!$Q$16-Params!$N$18)/(Params!$Q$33-Params!$N697))*($B667-Params!$Q$33),$C667&lt;Params!$K$9+((Params!$L$5-Params!$K$9)/(Params!$L$33-Params!$K$33))*($B667-Params!$K$33),$C667&lt;Params!$L$5+((Params!$Q$4-Params!$L$5)/(Params!$Q$33-Params!$L$33))*($B667-Params!$L$33),$B667&lt;Params!$Q$33),$M$2,"")</f>
        <v/>
      </c>
      <c r="N667" s="3" t="str">
        <f>IF(OR(AND($C667&gt;=Params!$A$26,$B667&gt;=Params!$A$33,$B667&lt;Params!$C$33,$C667&lt;Params!$A$18+((Params!$C$13-Params!$A$18)/(Params!$C$33-Params!$A$33))*($B667-Params!$A$33)),AND($B667&gt;=Params!$C$33,$C667&gt;Params!$C$22+((Params!$E$17-Params!$C$22)/(Params!$E$33-Params!$C$33))*($B667-Params!$C$33),$C667&lt;Params!$C$13+((Params!$E$17-Params!$C$13)/(Params!$E$33-Params!$C$33))*($B667-Params!$C$33))),$N$2,"")</f>
        <v/>
      </c>
      <c r="O667" s="1" t="str">
        <f>IF(AND($C667&gt;=Params!$C$13+((Params!$E$17-Params!$C$13)/(Params!$E$33-Params!$C$33))*($B667-Params!$C$33),$C667&gt;=Params!$E$17+((Params!$H$13-Params!$E$17)/(Params!$H$33-Params!$E$33))*($B667-Params!$E$33),$C667&lt;Params!$C$13+((Params!$D$9-Params!$C$13)/(Params!$D$33-Params!$C$33))*($B667-Params!$C$33),$C667&lt;Params!$D$9+((Params!$H$13-Params!$D$9)/(Params!$H$33-Params!$D$33))*($B667-Params!$D$33)),$O$2,"")</f>
        <v/>
      </c>
      <c r="P667" s="1" t="str">
        <f>IF(AND($C667&gt;=Params!$D$9+((Params!$H$13-Params!$D$9)/(Params!$H$33-Params!$D$33))*($B667-Params!$D$33),$C667&gt;=Params!$H$13+((Params!$K$9-Params!$H$13)/(Params!$K$33-Params!$H$33))*($B667-Params!$H$33),$C667&lt;Params!$D$9+((Params!$G$4-Params!$D$9)/(Params!$G$33-Params!$D$33))*($B667-Params!$D$33),$C667&lt;Params!$G$4+((Params!$K$9-Params!$G$4)/(Params!$K$33-Params!$G$33))*($B667-Params!$G$33)),$P$2,"")</f>
        <v/>
      </c>
      <c r="Q667" s="1" t="str">
        <f>IF(AND($C667&gt;=Params!$G$4+((Params!$K$9-Params!$G$4)/(Params!$K$33-Params!$G$33))*($B667-Params!$G$33),$C667&gt;Params!$K$9+((Params!$L$5-Params!$K$9)/(Params!$L$33-Params!$K$33))*($B667-Params!$K$33),$C667&lt;Params!$G$4+((Params!$L$5-Params!$G$4)/(Params!$L$33-Params!$G$33))*($B667-Params!$G$33)),$Q$2,"")</f>
        <v/>
      </c>
      <c r="R667" s="2" t="str">
        <f>IF(AND(OR($B667&lt;Params!$A$33,AND($B667&gt;=Params!$A$33,$B667&lt;Params!$C$33,$C667&gt;=Params!$A$18+((Params!$C$13-Params!$A$18)/(Params!$C$33-Params!$A$33))*($B667-Params!$A$33)),AND($B667&gt;=Params!$C$33,$B667&lt;Params!$D$33,$C667&gt;=Params!$C$13+((Params!$D$9-Params!$C$13)/(Params!$D$33-Params!$C$33))*($B667-Params!$C$33)),AND($B667&gt;=Params!$D$33,$C667&gt;=Params!$D$9+((Params!$G$4-Params!$D$9)/(Params!$G$33-Params!$D$33))*($B667-Params!$D$33))),$C667&lt;Params!$G$4,$B667&gt;0,$C667&gt;0),$R$2,"")</f>
        <v/>
      </c>
      <c r="S667" s="18" t="str">
        <f t="shared" si="10"/>
        <v/>
      </c>
      <c r="T667" s="14" t="str">
        <f>IF(AND($S667&lt;&gt;$J$2,$S667&lt;&gt;$K$2,$S667&lt;&gt;$L$2),"",
IF($S667=$J$2,IF(Data!$C667&gt;=Data!$D667+2,"Hawaiite","Potassic Trachybasalt"),
IF($S667=$K$2,IF(Data!$C667&gt;=Data!$D667+2,"Mugearite","Shoshonite"),
IF($S667=$L$2,(IF(Data!$C667&gt;=Data!$D667+2,"Benmoreite","Latite")),""))))</f>
        <v/>
      </c>
    </row>
    <row r="668" spans="1:20" x14ac:dyDescent="0.2">
      <c r="A668" s="16">
        <f>Data!$A668</f>
        <v>0</v>
      </c>
      <c r="B668" s="27">
        <f>Data!$B668</f>
        <v>0</v>
      </c>
      <c r="C668" s="28">
        <f>Data!$C668+Data!$D668</f>
        <v>0</v>
      </c>
      <c r="D668" s="1" t="str">
        <f>IF(AND(AND($B668&gt;=Params!$A$33,$B668&lt;Params!$C$33),AND($C668&gt;=Params!$A$32,$C668&lt;Params!$A$26)),$D$2,"")</f>
        <v/>
      </c>
      <c r="E668" s="1" t="str">
        <f>IF(AND(AND($B668&gt;=Params!$C$33,$B668&lt;Params!$F$33),AND($C668&gt;=Params!$C$32,$C668&lt;Params!$C$22)),$E$2,"")</f>
        <v/>
      </c>
      <c r="F668" s="4" t="str">
        <f>IF(AND($B668&gt;=Params!$F$33,$B668&lt;Params!$J$33,$C668&lt;Params!$F$22+((Params!$J$20-Params!$F$22)/(Params!$J$33-Params!$F$33))*($B668-Params!$F$33)),$F$2,"")</f>
        <v/>
      </c>
      <c r="G668" s="4" t="str">
        <f>IF(AND($B668&gt;=Params!$J$33,$B668&lt;Params!$N$33,$C668&lt;Params!$J$20+((Params!$N$18-Params!$J$20)/(Params!$N$33-Params!$J$33))*($B668-Params!$J$33)),$G$2,"")</f>
        <v/>
      </c>
      <c r="H668" s="4" t="str">
        <f>IF(AND($B668&gt;=Params!$N$33,$C668&lt;Params!$N$18+((Params!$Q$16-Params!$N$18)/(Params!$Q$33-Params!$N$33))*($B668-Params!$N$33),C$3&lt;Params!$Q$16+((Params!$S$32-Params!$Q$16)/(Params!$S$33-Params!$Q$33))*($B668-Params!$Q$33)),$H$2,"")</f>
        <v/>
      </c>
      <c r="I668" s="12" t="str">
        <f>IF(AND($B668&gt;=Params!$Q$33,$C668&gt;=Params!$Q$16+((Params!$S$32-Params!$Q$16)/(Params!$S$33-Params!$Q$33))*($B668-Params!$Q$33)),$I$2,"")</f>
        <v/>
      </c>
      <c r="J668" s="1" t="str">
        <f>IF(AND($C668&gt;=Params!$C$22,$C668&lt;Params!$C$22+((Params!$E$17-Params!$C$22)/(Params!$E$33-Params!$C$33))*($B668-Params!$C$33),$C668&lt;Params!$E$17+((Params!$F$22-Params!$E$17)/(Params!$F$33-Params!$E$33))*($B668-Params!$E$33)),$J$2,"")</f>
        <v/>
      </c>
      <c r="K668" s="1" t="str">
        <f>IF(AND($C668&gt;=Params!$E$17+((Params!$F$22-Params!$E$17)/(Params!$F$33-Params!$E$33))*($B668-Params!$E$33),$C668&gt;=Params!$F$22+((Params!$J$20-Params!$F$22)/(Params!$J$33-Params!$F$33))*($B668-Params!$F$33),$C668&lt;Params!$E$17+((Params!$H$13-Params!$E$17)/(Params!$H$33-Params!$E$33))*($B668-Params!$E$33),$C668&lt;Params!$H$13+((Params!$J$20-Params!$H$13)/(Params!$J$33-Params!$H$33))*($B668-Params!$H$33)),$K$2,"")</f>
        <v/>
      </c>
      <c r="L668" s="1" t="str">
        <f>IF(AND($C668&gt;=Params!$H$13+((Params!$J$20-Params!$H$13)/(Params!$J$33-Params!$H$33))*($B668-Params!$H$33),$C668&gt;=Params!$J$20+((Params!$N$18-Params!$J$20)/(Params!$N$33-Params!$J$33))*($B668-Params!$J$33),$C668&lt;Params!$H$13+((Params!$K$9-Params!$H$13)/(Params!$K$33-Params!$H$33))*($B668-Params!$H$33),$C668&lt;Params!$K$9+((Params!$N$18-Params!$K$9)/(Params!$N$33-Params!$K$33))*($B668-Params!$K$33)),$L$2,"")</f>
        <v/>
      </c>
      <c r="M668" s="2" t="str">
        <f>IF(AND($C668&gt;=Params!$K$9+((Params!$N$18-Params!$K$9)/(Params!$N$33-Params!$K$33))*($B668-Params!$K$33),$C668&gt;=Params!$N$18+((Params!$Q$16-Params!$N$18)/(Params!$Q$33-Params!$N698))*($B668-Params!$Q$33),$C668&lt;Params!$K$9+((Params!$L$5-Params!$K$9)/(Params!$L$33-Params!$K$33))*($B668-Params!$K$33),$C668&lt;Params!$L$5+((Params!$Q$4-Params!$L$5)/(Params!$Q$33-Params!$L$33))*($B668-Params!$L$33),$B668&lt;Params!$Q$33),$M$2,"")</f>
        <v/>
      </c>
      <c r="N668" s="3" t="str">
        <f>IF(OR(AND($C668&gt;=Params!$A$26,$B668&gt;=Params!$A$33,$B668&lt;Params!$C$33,$C668&lt;Params!$A$18+((Params!$C$13-Params!$A$18)/(Params!$C$33-Params!$A$33))*($B668-Params!$A$33)),AND($B668&gt;=Params!$C$33,$C668&gt;Params!$C$22+((Params!$E$17-Params!$C$22)/(Params!$E$33-Params!$C$33))*($B668-Params!$C$33),$C668&lt;Params!$C$13+((Params!$E$17-Params!$C$13)/(Params!$E$33-Params!$C$33))*($B668-Params!$C$33))),$N$2,"")</f>
        <v/>
      </c>
      <c r="O668" s="1" t="str">
        <f>IF(AND($C668&gt;=Params!$C$13+((Params!$E$17-Params!$C$13)/(Params!$E$33-Params!$C$33))*($B668-Params!$C$33),$C668&gt;=Params!$E$17+((Params!$H$13-Params!$E$17)/(Params!$H$33-Params!$E$33))*($B668-Params!$E$33),$C668&lt;Params!$C$13+((Params!$D$9-Params!$C$13)/(Params!$D$33-Params!$C$33))*($B668-Params!$C$33),$C668&lt;Params!$D$9+((Params!$H$13-Params!$D$9)/(Params!$H$33-Params!$D$33))*($B668-Params!$D$33)),$O$2,"")</f>
        <v/>
      </c>
      <c r="P668" s="1" t="str">
        <f>IF(AND($C668&gt;=Params!$D$9+((Params!$H$13-Params!$D$9)/(Params!$H$33-Params!$D$33))*($B668-Params!$D$33),$C668&gt;=Params!$H$13+((Params!$K$9-Params!$H$13)/(Params!$K$33-Params!$H$33))*($B668-Params!$H$33),$C668&lt;Params!$D$9+((Params!$G$4-Params!$D$9)/(Params!$G$33-Params!$D$33))*($B668-Params!$D$33),$C668&lt;Params!$G$4+((Params!$K$9-Params!$G$4)/(Params!$K$33-Params!$G$33))*($B668-Params!$G$33)),$P$2,"")</f>
        <v/>
      </c>
      <c r="Q668" s="1" t="str">
        <f>IF(AND($C668&gt;=Params!$G$4+((Params!$K$9-Params!$G$4)/(Params!$K$33-Params!$G$33))*($B668-Params!$G$33),$C668&gt;Params!$K$9+((Params!$L$5-Params!$K$9)/(Params!$L$33-Params!$K$33))*($B668-Params!$K$33),$C668&lt;Params!$G$4+((Params!$L$5-Params!$G$4)/(Params!$L$33-Params!$G$33))*($B668-Params!$G$33)),$Q$2,"")</f>
        <v/>
      </c>
      <c r="R668" s="2" t="str">
        <f>IF(AND(OR($B668&lt;Params!$A$33,AND($B668&gt;=Params!$A$33,$B668&lt;Params!$C$33,$C668&gt;=Params!$A$18+((Params!$C$13-Params!$A$18)/(Params!$C$33-Params!$A$33))*($B668-Params!$A$33)),AND($B668&gt;=Params!$C$33,$B668&lt;Params!$D$33,$C668&gt;=Params!$C$13+((Params!$D$9-Params!$C$13)/(Params!$D$33-Params!$C$33))*($B668-Params!$C$33)),AND($B668&gt;=Params!$D$33,$C668&gt;=Params!$D$9+((Params!$G$4-Params!$D$9)/(Params!$G$33-Params!$D$33))*($B668-Params!$D$33))),$C668&lt;Params!$G$4,$B668&gt;0,$C668&gt;0),$R$2,"")</f>
        <v/>
      </c>
      <c r="S668" s="18" t="str">
        <f t="shared" si="10"/>
        <v/>
      </c>
      <c r="T668" s="14" t="str">
        <f>IF(AND($S668&lt;&gt;$J$2,$S668&lt;&gt;$K$2,$S668&lt;&gt;$L$2),"",
IF($S668=$J$2,IF(Data!$C668&gt;=Data!$D668+2,"Hawaiite","Potassic Trachybasalt"),
IF($S668=$K$2,IF(Data!$C668&gt;=Data!$D668+2,"Mugearite","Shoshonite"),
IF($S668=$L$2,(IF(Data!$C668&gt;=Data!$D668+2,"Benmoreite","Latite")),""))))</f>
        <v/>
      </c>
    </row>
    <row r="669" spans="1:20" x14ac:dyDescent="0.2">
      <c r="A669" s="16">
        <f>Data!$A669</f>
        <v>0</v>
      </c>
      <c r="B669" s="27">
        <f>Data!$B669</f>
        <v>0</v>
      </c>
      <c r="C669" s="28">
        <f>Data!$C669+Data!$D669</f>
        <v>0</v>
      </c>
      <c r="D669" s="1" t="str">
        <f>IF(AND(AND($B669&gt;=Params!$A$33,$B669&lt;Params!$C$33),AND($C669&gt;=Params!$A$32,$C669&lt;Params!$A$26)),$D$2,"")</f>
        <v/>
      </c>
      <c r="E669" s="1" t="str">
        <f>IF(AND(AND($B669&gt;=Params!$C$33,$B669&lt;Params!$F$33),AND($C669&gt;=Params!$C$32,$C669&lt;Params!$C$22)),$E$2,"")</f>
        <v/>
      </c>
      <c r="F669" s="4" t="str">
        <f>IF(AND($B669&gt;=Params!$F$33,$B669&lt;Params!$J$33,$C669&lt;Params!$F$22+((Params!$J$20-Params!$F$22)/(Params!$J$33-Params!$F$33))*($B669-Params!$F$33)),$F$2,"")</f>
        <v/>
      </c>
      <c r="G669" s="4" t="str">
        <f>IF(AND($B669&gt;=Params!$J$33,$B669&lt;Params!$N$33,$C669&lt;Params!$J$20+((Params!$N$18-Params!$J$20)/(Params!$N$33-Params!$J$33))*($B669-Params!$J$33)),$G$2,"")</f>
        <v/>
      </c>
      <c r="H669" s="4" t="str">
        <f>IF(AND($B669&gt;=Params!$N$33,$C669&lt;Params!$N$18+((Params!$Q$16-Params!$N$18)/(Params!$Q$33-Params!$N$33))*($B669-Params!$N$33),C$3&lt;Params!$Q$16+((Params!$S$32-Params!$Q$16)/(Params!$S$33-Params!$Q$33))*($B669-Params!$Q$33)),$H$2,"")</f>
        <v/>
      </c>
      <c r="I669" s="12" t="str">
        <f>IF(AND($B669&gt;=Params!$Q$33,$C669&gt;=Params!$Q$16+((Params!$S$32-Params!$Q$16)/(Params!$S$33-Params!$Q$33))*($B669-Params!$Q$33)),$I$2,"")</f>
        <v/>
      </c>
      <c r="J669" s="1" t="str">
        <f>IF(AND($C669&gt;=Params!$C$22,$C669&lt;Params!$C$22+((Params!$E$17-Params!$C$22)/(Params!$E$33-Params!$C$33))*($B669-Params!$C$33),$C669&lt;Params!$E$17+((Params!$F$22-Params!$E$17)/(Params!$F$33-Params!$E$33))*($B669-Params!$E$33)),$J$2,"")</f>
        <v/>
      </c>
      <c r="K669" s="1" t="str">
        <f>IF(AND($C669&gt;=Params!$E$17+((Params!$F$22-Params!$E$17)/(Params!$F$33-Params!$E$33))*($B669-Params!$E$33),$C669&gt;=Params!$F$22+((Params!$J$20-Params!$F$22)/(Params!$J$33-Params!$F$33))*($B669-Params!$F$33),$C669&lt;Params!$E$17+((Params!$H$13-Params!$E$17)/(Params!$H$33-Params!$E$33))*($B669-Params!$E$33),$C669&lt;Params!$H$13+((Params!$J$20-Params!$H$13)/(Params!$J$33-Params!$H$33))*($B669-Params!$H$33)),$K$2,"")</f>
        <v/>
      </c>
      <c r="L669" s="1" t="str">
        <f>IF(AND($C669&gt;=Params!$H$13+((Params!$J$20-Params!$H$13)/(Params!$J$33-Params!$H$33))*($B669-Params!$H$33),$C669&gt;=Params!$J$20+((Params!$N$18-Params!$J$20)/(Params!$N$33-Params!$J$33))*($B669-Params!$J$33),$C669&lt;Params!$H$13+((Params!$K$9-Params!$H$13)/(Params!$K$33-Params!$H$33))*($B669-Params!$H$33),$C669&lt;Params!$K$9+((Params!$N$18-Params!$K$9)/(Params!$N$33-Params!$K$33))*($B669-Params!$K$33)),$L$2,"")</f>
        <v/>
      </c>
      <c r="M669" s="2" t="str">
        <f>IF(AND($C669&gt;=Params!$K$9+((Params!$N$18-Params!$K$9)/(Params!$N$33-Params!$K$33))*($B669-Params!$K$33),$C669&gt;=Params!$N$18+((Params!$Q$16-Params!$N$18)/(Params!$Q$33-Params!$N699))*($B669-Params!$Q$33),$C669&lt;Params!$K$9+((Params!$L$5-Params!$K$9)/(Params!$L$33-Params!$K$33))*($B669-Params!$K$33),$C669&lt;Params!$L$5+((Params!$Q$4-Params!$L$5)/(Params!$Q$33-Params!$L$33))*($B669-Params!$L$33),$B669&lt;Params!$Q$33),$M$2,"")</f>
        <v/>
      </c>
      <c r="N669" s="3" t="str">
        <f>IF(OR(AND($C669&gt;=Params!$A$26,$B669&gt;=Params!$A$33,$B669&lt;Params!$C$33,$C669&lt;Params!$A$18+((Params!$C$13-Params!$A$18)/(Params!$C$33-Params!$A$33))*($B669-Params!$A$33)),AND($B669&gt;=Params!$C$33,$C669&gt;Params!$C$22+((Params!$E$17-Params!$C$22)/(Params!$E$33-Params!$C$33))*($B669-Params!$C$33),$C669&lt;Params!$C$13+((Params!$E$17-Params!$C$13)/(Params!$E$33-Params!$C$33))*($B669-Params!$C$33))),$N$2,"")</f>
        <v/>
      </c>
      <c r="O669" s="1" t="str">
        <f>IF(AND($C669&gt;=Params!$C$13+((Params!$E$17-Params!$C$13)/(Params!$E$33-Params!$C$33))*($B669-Params!$C$33),$C669&gt;=Params!$E$17+((Params!$H$13-Params!$E$17)/(Params!$H$33-Params!$E$33))*($B669-Params!$E$33),$C669&lt;Params!$C$13+((Params!$D$9-Params!$C$13)/(Params!$D$33-Params!$C$33))*($B669-Params!$C$33),$C669&lt;Params!$D$9+((Params!$H$13-Params!$D$9)/(Params!$H$33-Params!$D$33))*($B669-Params!$D$33)),$O$2,"")</f>
        <v/>
      </c>
      <c r="P669" s="1" t="str">
        <f>IF(AND($C669&gt;=Params!$D$9+((Params!$H$13-Params!$D$9)/(Params!$H$33-Params!$D$33))*($B669-Params!$D$33),$C669&gt;=Params!$H$13+((Params!$K$9-Params!$H$13)/(Params!$K$33-Params!$H$33))*($B669-Params!$H$33),$C669&lt;Params!$D$9+((Params!$G$4-Params!$D$9)/(Params!$G$33-Params!$D$33))*($B669-Params!$D$33),$C669&lt;Params!$G$4+((Params!$K$9-Params!$G$4)/(Params!$K$33-Params!$G$33))*($B669-Params!$G$33)),$P$2,"")</f>
        <v/>
      </c>
      <c r="Q669" s="1" t="str">
        <f>IF(AND($C669&gt;=Params!$G$4+((Params!$K$9-Params!$G$4)/(Params!$K$33-Params!$G$33))*($B669-Params!$G$33),$C669&gt;Params!$K$9+((Params!$L$5-Params!$K$9)/(Params!$L$33-Params!$K$33))*($B669-Params!$K$33),$C669&lt;Params!$G$4+((Params!$L$5-Params!$G$4)/(Params!$L$33-Params!$G$33))*($B669-Params!$G$33)),$Q$2,"")</f>
        <v/>
      </c>
      <c r="R669" s="2" t="str">
        <f>IF(AND(OR($B669&lt;Params!$A$33,AND($B669&gt;=Params!$A$33,$B669&lt;Params!$C$33,$C669&gt;=Params!$A$18+((Params!$C$13-Params!$A$18)/(Params!$C$33-Params!$A$33))*($B669-Params!$A$33)),AND($B669&gt;=Params!$C$33,$B669&lt;Params!$D$33,$C669&gt;=Params!$C$13+((Params!$D$9-Params!$C$13)/(Params!$D$33-Params!$C$33))*($B669-Params!$C$33)),AND($B669&gt;=Params!$D$33,$C669&gt;=Params!$D$9+((Params!$G$4-Params!$D$9)/(Params!$G$33-Params!$D$33))*($B669-Params!$D$33))),$C669&lt;Params!$G$4,$B669&gt;0,$C669&gt;0),$R$2,"")</f>
        <v/>
      </c>
      <c r="S669" s="18" t="str">
        <f t="shared" si="10"/>
        <v/>
      </c>
      <c r="T669" s="14" t="str">
        <f>IF(AND($S669&lt;&gt;$J$2,$S669&lt;&gt;$K$2,$S669&lt;&gt;$L$2),"",
IF($S669=$J$2,IF(Data!$C669&gt;=Data!$D669+2,"Hawaiite","Potassic Trachybasalt"),
IF($S669=$K$2,IF(Data!$C669&gt;=Data!$D669+2,"Mugearite","Shoshonite"),
IF($S669=$L$2,(IF(Data!$C669&gt;=Data!$D669+2,"Benmoreite","Latite")),""))))</f>
        <v/>
      </c>
    </row>
    <row r="670" spans="1:20" x14ac:dyDescent="0.2">
      <c r="A670" s="16">
        <f>Data!$A670</f>
        <v>0</v>
      </c>
      <c r="B670" s="27">
        <f>Data!$B670</f>
        <v>0</v>
      </c>
      <c r="C670" s="28">
        <f>Data!$C670+Data!$D670</f>
        <v>0</v>
      </c>
      <c r="D670" s="1" t="str">
        <f>IF(AND(AND($B670&gt;=Params!$A$33,$B670&lt;Params!$C$33),AND($C670&gt;=Params!$A$32,$C670&lt;Params!$A$26)),$D$2,"")</f>
        <v/>
      </c>
      <c r="E670" s="1" t="str">
        <f>IF(AND(AND($B670&gt;=Params!$C$33,$B670&lt;Params!$F$33),AND($C670&gt;=Params!$C$32,$C670&lt;Params!$C$22)),$E$2,"")</f>
        <v/>
      </c>
      <c r="F670" s="4" t="str">
        <f>IF(AND($B670&gt;=Params!$F$33,$B670&lt;Params!$J$33,$C670&lt;Params!$F$22+((Params!$J$20-Params!$F$22)/(Params!$J$33-Params!$F$33))*($B670-Params!$F$33)),$F$2,"")</f>
        <v/>
      </c>
      <c r="G670" s="4" t="str">
        <f>IF(AND($B670&gt;=Params!$J$33,$B670&lt;Params!$N$33,$C670&lt;Params!$J$20+((Params!$N$18-Params!$J$20)/(Params!$N$33-Params!$J$33))*($B670-Params!$J$33)),$G$2,"")</f>
        <v/>
      </c>
      <c r="H670" s="4" t="str">
        <f>IF(AND($B670&gt;=Params!$N$33,$C670&lt;Params!$N$18+((Params!$Q$16-Params!$N$18)/(Params!$Q$33-Params!$N$33))*($B670-Params!$N$33),C$3&lt;Params!$Q$16+((Params!$S$32-Params!$Q$16)/(Params!$S$33-Params!$Q$33))*($B670-Params!$Q$33)),$H$2,"")</f>
        <v/>
      </c>
      <c r="I670" s="12" t="str">
        <f>IF(AND($B670&gt;=Params!$Q$33,$C670&gt;=Params!$Q$16+((Params!$S$32-Params!$Q$16)/(Params!$S$33-Params!$Q$33))*($B670-Params!$Q$33)),$I$2,"")</f>
        <v/>
      </c>
      <c r="J670" s="1" t="str">
        <f>IF(AND($C670&gt;=Params!$C$22,$C670&lt;Params!$C$22+((Params!$E$17-Params!$C$22)/(Params!$E$33-Params!$C$33))*($B670-Params!$C$33),$C670&lt;Params!$E$17+((Params!$F$22-Params!$E$17)/(Params!$F$33-Params!$E$33))*($B670-Params!$E$33)),$J$2,"")</f>
        <v/>
      </c>
      <c r="K670" s="1" t="str">
        <f>IF(AND($C670&gt;=Params!$E$17+((Params!$F$22-Params!$E$17)/(Params!$F$33-Params!$E$33))*($B670-Params!$E$33),$C670&gt;=Params!$F$22+((Params!$J$20-Params!$F$22)/(Params!$J$33-Params!$F$33))*($B670-Params!$F$33),$C670&lt;Params!$E$17+((Params!$H$13-Params!$E$17)/(Params!$H$33-Params!$E$33))*($B670-Params!$E$33),$C670&lt;Params!$H$13+((Params!$J$20-Params!$H$13)/(Params!$J$33-Params!$H$33))*($B670-Params!$H$33)),$K$2,"")</f>
        <v/>
      </c>
      <c r="L670" s="1" t="str">
        <f>IF(AND($C670&gt;=Params!$H$13+((Params!$J$20-Params!$H$13)/(Params!$J$33-Params!$H$33))*($B670-Params!$H$33),$C670&gt;=Params!$J$20+((Params!$N$18-Params!$J$20)/(Params!$N$33-Params!$J$33))*($B670-Params!$J$33),$C670&lt;Params!$H$13+((Params!$K$9-Params!$H$13)/(Params!$K$33-Params!$H$33))*($B670-Params!$H$33),$C670&lt;Params!$K$9+((Params!$N$18-Params!$K$9)/(Params!$N$33-Params!$K$33))*($B670-Params!$K$33)),$L$2,"")</f>
        <v/>
      </c>
      <c r="M670" s="2" t="str">
        <f>IF(AND($C670&gt;=Params!$K$9+((Params!$N$18-Params!$K$9)/(Params!$N$33-Params!$K$33))*($B670-Params!$K$33),$C670&gt;=Params!$N$18+((Params!$Q$16-Params!$N$18)/(Params!$Q$33-Params!$N700))*($B670-Params!$Q$33),$C670&lt;Params!$K$9+((Params!$L$5-Params!$K$9)/(Params!$L$33-Params!$K$33))*($B670-Params!$K$33),$C670&lt;Params!$L$5+((Params!$Q$4-Params!$L$5)/(Params!$Q$33-Params!$L$33))*($B670-Params!$L$33),$B670&lt;Params!$Q$33),$M$2,"")</f>
        <v/>
      </c>
      <c r="N670" s="3" t="str">
        <f>IF(OR(AND($C670&gt;=Params!$A$26,$B670&gt;=Params!$A$33,$B670&lt;Params!$C$33,$C670&lt;Params!$A$18+((Params!$C$13-Params!$A$18)/(Params!$C$33-Params!$A$33))*($B670-Params!$A$33)),AND($B670&gt;=Params!$C$33,$C670&gt;Params!$C$22+((Params!$E$17-Params!$C$22)/(Params!$E$33-Params!$C$33))*($B670-Params!$C$33),$C670&lt;Params!$C$13+((Params!$E$17-Params!$C$13)/(Params!$E$33-Params!$C$33))*($B670-Params!$C$33))),$N$2,"")</f>
        <v/>
      </c>
      <c r="O670" s="1" t="str">
        <f>IF(AND($C670&gt;=Params!$C$13+((Params!$E$17-Params!$C$13)/(Params!$E$33-Params!$C$33))*($B670-Params!$C$33),$C670&gt;=Params!$E$17+((Params!$H$13-Params!$E$17)/(Params!$H$33-Params!$E$33))*($B670-Params!$E$33),$C670&lt;Params!$C$13+((Params!$D$9-Params!$C$13)/(Params!$D$33-Params!$C$33))*($B670-Params!$C$33),$C670&lt;Params!$D$9+((Params!$H$13-Params!$D$9)/(Params!$H$33-Params!$D$33))*($B670-Params!$D$33)),$O$2,"")</f>
        <v/>
      </c>
      <c r="P670" s="1" t="str">
        <f>IF(AND($C670&gt;=Params!$D$9+((Params!$H$13-Params!$D$9)/(Params!$H$33-Params!$D$33))*($B670-Params!$D$33),$C670&gt;=Params!$H$13+((Params!$K$9-Params!$H$13)/(Params!$K$33-Params!$H$33))*($B670-Params!$H$33),$C670&lt;Params!$D$9+((Params!$G$4-Params!$D$9)/(Params!$G$33-Params!$D$33))*($B670-Params!$D$33),$C670&lt;Params!$G$4+((Params!$K$9-Params!$G$4)/(Params!$K$33-Params!$G$33))*($B670-Params!$G$33)),$P$2,"")</f>
        <v/>
      </c>
      <c r="Q670" s="1" t="str">
        <f>IF(AND($C670&gt;=Params!$G$4+((Params!$K$9-Params!$G$4)/(Params!$K$33-Params!$G$33))*($B670-Params!$G$33),$C670&gt;Params!$K$9+((Params!$L$5-Params!$K$9)/(Params!$L$33-Params!$K$33))*($B670-Params!$K$33),$C670&lt;Params!$G$4+((Params!$L$5-Params!$G$4)/(Params!$L$33-Params!$G$33))*($B670-Params!$G$33)),$Q$2,"")</f>
        <v/>
      </c>
      <c r="R670" s="2" t="str">
        <f>IF(AND(OR($B670&lt;Params!$A$33,AND($B670&gt;=Params!$A$33,$B670&lt;Params!$C$33,$C670&gt;=Params!$A$18+((Params!$C$13-Params!$A$18)/(Params!$C$33-Params!$A$33))*($B670-Params!$A$33)),AND($B670&gt;=Params!$C$33,$B670&lt;Params!$D$33,$C670&gt;=Params!$C$13+((Params!$D$9-Params!$C$13)/(Params!$D$33-Params!$C$33))*($B670-Params!$C$33)),AND($B670&gt;=Params!$D$33,$C670&gt;=Params!$D$9+((Params!$G$4-Params!$D$9)/(Params!$G$33-Params!$D$33))*($B670-Params!$D$33))),$C670&lt;Params!$G$4,$B670&gt;0,$C670&gt;0),$R$2,"")</f>
        <v/>
      </c>
      <c r="S670" s="18" t="str">
        <f t="shared" si="10"/>
        <v/>
      </c>
      <c r="T670" s="14" t="str">
        <f>IF(AND($S670&lt;&gt;$J$2,$S670&lt;&gt;$K$2,$S670&lt;&gt;$L$2),"",
IF($S670=$J$2,IF(Data!$C670&gt;=Data!$D670+2,"Hawaiite","Potassic Trachybasalt"),
IF($S670=$K$2,IF(Data!$C670&gt;=Data!$D670+2,"Mugearite","Shoshonite"),
IF($S670=$L$2,(IF(Data!$C670&gt;=Data!$D670+2,"Benmoreite","Latite")),""))))</f>
        <v/>
      </c>
    </row>
    <row r="671" spans="1:20" x14ac:dyDescent="0.2">
      <c r="A671" s="16">
        <f>Data!$A671</f>
        <v>0</v>
      </c>
      <c r="B671" s="27">
        <f>Data!$B671</f>
        <v>0</v>
      </c>
      <c r="C671" s="28">
        <f>Data!$C671+Data!$D671</f>
        <v>0</v>
      </c>
      <c r="D671" s="1" t="str">
        <f>IF(AND(AND($B671&gt;=Params!$A$33,$B671&lt;Params!$C$33),AND($C671&gt;=Params!$A$32,$C671&lt;Params!$A$26)),$D$2,"")</f>
        <v/>
      </c>
      <c r="E671" s="1" t="str">
        <f>IF(AND(AND($B671&gt;=Params!$C$33,$B671&lt;Params!$F$33),AND($C671&gt;=Params!$C$32,$C671&lt;Params!$C$22)),$E$2,"")</f>
        <v/>
      </c>
      <c r="F671" s="4" t="str">
        <f>IF(AND($B671&gt;=Params!$F$33,$B671&lt;Params!$J$33,$C671&lt;Params!$F$22+((Params!$J$20-Params!$F$22)/(Params!$J$33-Params!$F$33))*($B671-Params!$F$33)),$F$2,"")</f>
        <v/>
      </c>
      <c r="G671" s="4" t="str">
        <f>IF(AND($B671&gt;=Params!$J$33,$B671&lt;Params!$N$33,$C671&lt;Params!$J$20+((Params!$N$18-Params!$J$20)/(Params!$N$33-Params!$J$33))*($B671-Params!$J$33)),$G$2,"")</f>
        <v/>
      </c>
      <c r="H671" s="4" t="str">
        <f>IF(AND($B671&gt;=Params!$N$33,$C671&lt;Params!$N$18+((Params!$Q$16-Params!$N$18)/(Params!$Q$33-Params!$N$33))*($B671-Params!$N$33),C$3&lt;Params!$Q$16+((Params!$S$32-Params!$Q$16)/(Params!$S$33-Params!$Q$33))*($B671-Params!$Q$33)),$H$2,"")</f>
        <v/>
      </c>
      <c r="I671" s="12" t="str">
        <f>IF(AND($B671&gt;=Params!$Q$33,$C671&gt;=Params!$Q$16+((Params!$S$32-Params!$Q$16)/(Params!$S$33-Params!$Q$33))*($B671-Params!$Q$33)),$I$2,"")</f>
        <v/>
      </c>
      <c r="J671" s="1" t="str">
        <f>IF(AND($C671&gt;=Params!$C$22,$C671&lt;Params!$C$22+((Params!$E$17-Params!$C$22)/(Params!$E$33-Params!$C$33))*($B671-Params!$C$33),$C671&lt;Params!$E$17+((Params!$F$22-Params!$E$17)/(Params!$F$33-Params!$E$33))*($B671-Params!$E$33)),$J$2,"")</f>
        <v/>
      </c>
      <c r="K671" s="1" t="str">
        <f>IF(AND($C671&gt;=Params!$E$17+((Params!$F$22-Params!$E$17)/(Params!$F$33-Params!$E$33))*($B671-Params!$E$33),$C671&gt;=Params!$F$22+((Params!$J$20-Params!$F$22)/(Params!$J$33-Params!$F$33))*($B671-Params!$F$33),$C671&lt;Params!$E$17+((Params!$H$13-Params!$E$17)/(Params!$H$33-Params!$E$33))*($B671-Params!$E$33),$C671&lt;Params!$H$13+((Params!$J$20-Params!$H$13)/(Params!$J$33-Params!$H$33))*($B671-Params!$H$33)),$K$2,"")</f>
        <v/>
      </c>
      <c r="L671" s="1" t="str">
        <f>IF(AND($C671&gt;=Params!$H$13+((Params!$J$20-Params!$H$13)/(Params!$J$33-Params!$H$33))*($B671-Params!$H$33),$C671&gt;=Params!$J$20+((Params!$N$18-Params!$J$20)/(Params!$N$33-Params!$J$33))*($B671-Params!$J$33),$C671&lt;Params!$H$13+((Params!$K$9-Params!$H$13)/(Params!$K$33-Params!$H$33))*($B671-Params!$H$33),$C671&lt;Params!$K$9+((Params!$N$18-Params!$K$9)/(Params!$N$33-Params!$K$33))*($B671-Params!$K$33)),$L$2,"")</f>
        <v/>
      </c>
      <c r="M671" s="2" t="str">
        <f>IF(AND($C671&gt;=Params!$K$9+((Params!$N$18-Params!$K$9)/(Params!$N$33-Params!$K$33))*($B671-Params!$K$33),$C671&gt;=Params!$N$18+((Params!$Q$16-Params!$N$18)/(Params!$Q$33-Params!$N701))*($B671-Params!$Q$33),$C671&lt;Params!$K$9+((Params!$L$5-Params!$K$9)/(Params!$L$33-Params!$K$33))*($B671-Params!$K$33),$C671&lt;Params!$L$5+((Params!$Q$4-Params!$L$5)/(Params!$Q$33-Params!$L$33))*($B671-Params!$L$33),$B671&lt;Params!$Q$33),$M$2,"")</f>
        <v/>
      </c>
      <c r="N671" s="3" t="str">
        <f>IF(OR(AND($C671&gt;=Params!$A$26,$B671&gt;=Params!$A$33,$B671&lt;Params!$C$33,$C671&lt;Params!$A$18+((Params!$C$13-Params!$A$18)/(Params!$C$33-Params!$A$33))*($B671-Params!$A$33)),AND($B671&gt;=Params!$C$33,$C671&gt;Params!$C$22+((Params!$E$17-Params!$C$22)/(Params!$E$33-Params!$C$33))*($B671-Params!$C$33),$C671&lt;Params!$C$13+((Params!$E$17-Params!$C$13)/(Params!$E$33-Params!$C$33))*($B671-Params!$C$33))),$N$2,"")</f>
        <v/>
      </c>
      <c r="O671" s="1" t="str">
        <f>IF(AND($C671&gt;=Params!$C$13+((Params!$E$17-Params!$C$13)/(Params!$E$33-Params!$C$33))*($B671-Params!$C$33),$C671&gt;=Params!$E$17+((Params!$H$13-Params!$E$17)/(Params!$H$33-Params!$E$33))*($B671-Params!$E$33),$C671&lt;Params!$C$13+((Params!$D$9-Params!$C$13)/(Params!$D$33-Params!$C$33))*($B671-Params!$C$33),$C671&lt;Params!$D$9+((Params!$H$13-Params!$D$9)/(Params!$H$33-Params!$D$33))*($B671-Params!$D$33)),$O$2,"")</f>
        <v/>
      </c>
      <c r="P671" s="1" t="str">
        <f>IF(AND($C671&gt;=Params!$D$9+((Params!$H$13-Params!$D$9)/(Params!$H$33-Params!$D$33))*($B671-Params!$D$33),$C671&gt;=Params!$H$13+((Params!$K$9-Params!$H$13)/(Params!$K$33-Params!$H$33))*($B671-Params!$H$33),$C671&lt;Params!$D$9+((Params!$G$4-Params!$D$9)/(Params!$G$33-Params!$D$33))*($B671-Params!$D$33),$C671&lt;Params!$G$4+((Params!$K$9-Params!$G$4)/(Params!$K$33-Params!$G$33))*($B671-Params!$G$33)),$P$2,"")</f>
        <v/>
      </c>
      <c r="Q671" s="1" t="str">
        <f>IF(AND($C671&gt;=Params!$G$4+((Params!$K$9-Params!$G$4)/(Params!$K$33-Params!$G$33))*($B671-Params!$G$33),$C671&gt;Params!$K$9+((Params!$L$5-Params!$K$9)/(Params!$L$33-Params!$K$33))*($B671-Params!$K$33),$C671&lt;Params!$G$4+((Params!$L$5-Params!$G$4)/(Params!$L$33-Params!$G$33))*($B671-Params!$G$33)),$Q$2,"")</f>
        <v/>
      </c>
      <c r="R671" s="2" t="str">
        <f>IF(AND(OR($B671&lt;Params!$A$33,AND($B671&gt;=Params!$A$33,$B671&lt;Params!$C$33,$C671&gt;=Params!$A$18+((Params!$C$13-Params!$A$18)/(Params!$C$33-Params!$A$33))*($B671-Params!$A$33)),AND($B671&gt;=Params!$C$33,$B671&lt;Params!$D$33,$C671&gt;=Params!$C$13+((Params!$D$9-Params!$C$13)/(Params!$D$33-Params!$C$33))*($B671-Params!$C$33)),AND($B671&gt;=Params!$D$33,$C671&gt;=Params!$D$9+((Params!$G$4-Params!$D$9)/(Params!$G$33-Params!$D$33))*($B671-Params!$D$33))),$C671&lt;Params!$G$4,$B671&gt;0,$C671&gt;0),$R$2,"")</f>
        <v/>
      </c>
      <c r="S671" s="18" t="str">
        <f t="shared" si="10"/>
        <v/>
      </c>
      <c r="T671" s="14" t="str">
        <f>IF(AND($S671&lt;&gt;$J$2,$S671&lt;&gt;$K$2,$S671&lt;&gt;$L$2),"",
IF($S671=$J$2,IF(Data!$C671&gt;=Data!$D671+2,"Hawaiite","Potassic Trachybasalt"),
IF($S671=$K$2,IF(Data!$C671&gt;=Data!$D671+2,"Mugearite","Shoshonite"),
IF($S671=$L$2,(IF(Data!$C671&gt;=Data!$D671+2,"Benmoreite","Latite")),""))))</f>
        <v/>
      </c>
    </row>
    <row r="672" spans="1:20" x14ac:dyDescent="0.2">
      <c r="A672" s="16">
        <f>Data!$A672</f>
        <v>0</v>
      </c>
      <c r="B672" s="27">
        <f>Data!$B672</f>
        <v>0</v>
      </c>
      <c r="C672" s="28">
        <f>Data!$C672+Data!$D672</f>
        <v>0</v>
      </c>
      <c r="D672" s="1" t="str">
        <f>IF(AND(AND($B672&gt;=Params!$A$33,$B672&lt;Params!$C$33),AND($C672&gt;=Params!$A$32,$C672&lt;Params!$A$26)),$D$2,"")</f>
        <v/>
      </c>
      <c r="E672" s="1" t="str">
        <f>IF(AND(AND($B672&gt;=Params!$C$33,$B672&lt;Params!$F$33),AND($C672&gt;=Params!$C$32,$C672&lt;Params!$C$22)),$E$2,"")</f>
        <v/>
      </c>
      <c r="F672" s="4" t="str">
        <f>IF(AND($B672&gt;=Params!$F$33,$B672&lt;Params!$J$33,$C672&lt;Params!$F$22+((Params!$J$20-Params!$F$22)/(Params!$J$33-Params!$F$33))*($B672-Params!$F$33)),$F$2,"")</f>
        <v/>
      </c>
      <c r="G672" s="4" t="str">
        <f>IF(AND($B672&gt;=Params!$J$33,$B672&lt;Params!$N$33,$C672&lt;Params!$J$20+((Params!$N$18-Params!$J$20)/(Params!$N$33-Params!$J$33))*($B672-Params!$J$33)),$G$2,"")</f>
        <v/>
      </c>
      <c r="H672" s="4" t="str">
        <f>IF(AND($B672&gt;=Params!$N$33,$C672&lt;Params!$N$18+((Params!$Q$16-Params!$N$18)/(Params!$Q$33-Params!$N$33))*($B672-Params!$N$33),C$3&lt;Params!$Q$16+((Params!$S$32-Params!$Q$16)/(Params!$S$33-Params!$Q$33))*($B672-Params!$Q$33)),$H$2,"")</f>
        <v/>
      </c>
      <c r="I672" s="12" t="str">
        <f>IF(AND($B672&gt;=Params!$Q$33,$C672&gt;=Params!$Q$16+((Params!$S$32-Params!$Q$16)/(Params!$S$33-Params!$Q$33))*($B672-Params!$Q$33)),$I$2,"")</f>
        <v/>
      </c>
      <c r="J672" s="1" t="str">
        <f>IF(AND($C672&gt;=Params!$C$22,$C672&lt;Params!$C$22+((Params!$E$17-Params!$C$22)/(Params!$E$33-Params!$C$33))*($B672-Params!$C$33),$C672&lt;Params!$E$17+((Params!$F$22-Params!$E$17)/(Params!$F$33-Params!$E$33))*($B672-Params!$E$33)),$J$2,"")</f>
        <v/>
      </c>
      <c r="K672" s="1" t="str">
        <f>IF(AND($C672&gt;=Params!$E$17+((Params!$F$22-Params!$E$17)/(Params!$F$33-Params!$E$33))*($B672-Params!$E$33),$C672&gt;=Params!$F$22+((Params!$J$20-Params!$F$22)/(Params!$J$33-Params!$F$33))*($B672-Params!$F$33),$C672&lt;Params!$E$17+((Params!$H$13-Params!$E$17)/(Params!$H$33-Params!$E$33))*($B672-Params!$E$33),$C672&lt;Params!$H$13+((Params!$J$20-Params!$H$13)/(Params!$J$33-Params!$H$33))*($B672-Params!$H$33)),$K$2,"")</f>
        <v/>
      </c>
      <c r="L672" s="1" t="str">
        <f>IF(AND($C672&gt;=Params!$H$13+((Params!$J$20-Params!$H$13)/(Params!$J$33-Params!$H$33))*($B672-Params!$H$33),$C672&gt;=Params!$J$20+((Params!$N$18-Params!$J$20)/(Params!$N$33-Params!$J$33))*($B672-Params!$J$33),$C672&lt;Params!$H$13+((Params!$K$9-Params!$H$13)/(Params!$K$33-Params!$H$33))*($B672-Params!$H$33),$C672&lt;Params!$K$9+((Params!$N$18-Params!$K$9)/(Params!$N$33-Params!$K$33))*($B672-Params!$K$33)),$L$2,"")</f>
        <v/>
      </c>
      <c r="M672" s="2" t="str">
        <f>IF(AND($C672&gt;=Params!$K$9+((Params!$N$18-Params!$K$9)/(Params!$N$33-Params!$K$33))*($B672-Params!$K$33),$C672&gt;=Params!$N$18+((Params!$Q$16-Params!$N$18)/(Params!$Q$33-Params!$N702))*($B672-Params!$Q$33),$C672&lt;Params!$K$9+((Params!$L$5-Params!$K$9)/(Params!$L$33-Params!$K$33))*($B672-Params!$K$33),$C672&lt;Params!$L$5+((Params!$Q$4-Params!$L$5)/(Params!$Q$33-Params!$L$33))*($B672-Params!$L$33),$B672&lt;Params!$Q$33),$M$2,"")</f>
        <v/>
      </c>
      <c r="N672" s="3" t="str">
        <f>IF(OR(AND($C672&gt;=Params!$A$26,$B672&gt;=Params!$A$33,$B672&lt;Params!$C$33,$C672&lt;Params!$A$18+((Params!$C$13-Params!$A$18)/(Params!$C$33-Params!$A$33))*($B672-Params!$A$33)),AND($B672&gt;=Params!$C$33,$C672&gt;Params!$C$22+((Params!$E$17-Params!$C$22)/(Params!$E$33-Params!$C$33))*($B672-Params!$C$33),$C672&lt;Params!$C$13+((Params!$E$17-Params!$C$13)/(Params!$E$33-Params!$C$33))*($B672-Params!$C$33))),$N$2,"")</f>
        <v/>
      </c>
      <c r="O672" s="1" t="str">
        <f>IF(AND($C672&gt;=Params!$C$13+((Params!$E$17-Params!$C$13)/(Params!$E$33-Params!$C$33))*($B672-Params!$C$33),$C672&gt;=Params!$E$17+((Params!$H$13-Params!$E$17)/(Params!$H$33-Params!$E$33))*($B672-Params!$E$33),$C672&lt;Params!$C$13+((Params!$D$9-Params!$C$13)/(Params!$D$33-Params!$C$33))*($B672-Params!$C$33),$C672&lt;Params!$D$9+((Params!$H$13-Params!$D$9)/(Params!$H$33-Params!$D$33))*($B672-Params!$D$33)),$O$2,"")</f>
        <v/>
      </c>
      <c r="P672" s="1" t="str">
        <f>IF(AND($C672&gt;=Params!$D$9+((Params!$H$13-Params!$D$9)/(Params!$H$33-Params!$D$33))*($B672-Params!$D$33),$C672&gt;=Params!$H$13+((Params!$K$9-Params!$H$13)/(Params!$K$33-Params!$H$33))*($B672-Params!$H$33),$C672&lt;Params!$D$9+((Params!$G$4-Params!$D$9)/(Params!$G$33-Params!$D$33))*($B672-Params!$D$33),$C672&lt;Params!$G$4+((Params!$K$9-Params!$G$4)/(Params!$K$33-Params!$G$33))*($B672-Params!$G$33)),$P$2,"")</f>
        <v/>
      </c>
      <c r="Q672" s="1" t="str">
        <f>IF(AND($C672&gt;=Params!$G$4+((Params!$K$9-Params!$G$4)/(Params!$K$33-Params!$G$33))*($B672-Params!$G$33),$C672&gt;Params!$K$9+((Params!$L$5-Params!$K$9)/(Params!$L$33-Params!$K$33))*($B672-Params!$K$33),$C672&lt;Params!$G$4+((Params!$L$5-Params!$G$4)/(Params!$L$33-Params!$G$33))*($B672-Params!$G$33)),$Q$2,"")</f>
        <v/>
      </c>
      <c r="R672" s="2" t="str">
        <f>IF(AND(OR($B672&lt;Params!$A$33,AND($B672&gt;=Params!$A$33,$B672&lt;Params!$C$33,$C672&gt;=Params!$A$18+((Params!$C$13-Params!$A$18)/(Params!$C$33-Params!$A$33))*($B672-Params!$A$33)),AND($B672&gt;=Params!$C$33,$B672&lt;Params!$D$33,$C672&gt;=Params!$C$13+((Params!$D$9-Params!$C$13)/(Params!$D$33-Params!$C$33))*($B672-Params!$C$33)),AND($B672&gt;=Params!$D$33,$C672&gt;=Params!$D$9+((Params!$G$4-Params!$D$9)/(Params!$G$33-Params!$D$33))*($B672-Params!$D$33))),$C672&lt;Params!$G$4,$B672&gt;0,$C672&gt;0),$R$2,"")</f>
        <v/>
      </c>
      <c r="S672" s="18" t="str">
        <f t="shared" si="10"/>
        <v/>
      </c>
      <c r="T672" s="14" t="str">
        <f>IF(AND($S672&lt;&gt;$J$2,$S672&lt;&gt;$K$2,$S672&lt;&gt;$L$2),"",
IF($S672=$J$2,IF(Data!$C672&gt;=Data!$D672+2,"Hawaiite","Potassic Trachybasalt"),
IF($S672=$K$2,IF(Data!$C672&gt;=Data!$D672+2,"Mugearite","Shoshonite"),
IF($S672=$L$2,(IF(Data!$C672&gt;=Data!$D672+2,"Benmoreite","Latite")),""))))</f>
        <v/>
      </c>
    </row>
    <row r="673" spans="1:20" x14ac:dyDescent="0.2">
      <c r="A673" s="16">
        <f>Data!$A673</f>
        <v>0</v>
      </c>
      <c r="B673" s="27">
        <f>Data!$B673</f>
        <v>0</v>
      </c>
      <c r="C673" s="28">
        <f>Data!$C673+Data!$D673</f>
        <v>0</v>
      </c>
      <c r="D673" s="1" t="str">
        <f>IF(AND(AND($B673&gt;=Params!$A$33,$B673&lt;Params!$C$33),AND($C673&gt;=Params!$A$32,$C673&lt;Params!$A$26)),$D$2,"")</f>
        <v/>
      </c>
      <c r="E673" s="1" t="str">
        <f>IF(AND(AND($B673&gt;=Params!$C$33,$B673&lt;Params!$F$33),AND($C673&gt;=Params!$C$32,$C673&lt;Params!$C$22)),$E$2,"")</f>
        <v/>
      </c>
      <c r="F673" s="4" t="str">
        <f>IF(AND($B673&gt;=Params!$F$33,$B673&lt;Params!$J$33,$C673&lt;Params!$F$22+((Params!$J$20-Params!$F$22)/(Params!$J$33-Params!$F$33))*($B673-Params!$F$33)),$F$2,"")</f>
        <v/>
      </c>
      <c r="G673" s="4" t="str">
        <f>IF(AND($B673&gt;=Params!$J$33,$B673&lt;Params!$N$33,$C673&lt;Params!$J$20+((Params!$N$18-Params!$J$20)/(Params!$N$33-Params!$J$33))*($B673-Params!$J$33)),$G$2,"")</f>
        <v/>
      </c>
      <c r="H673" s="4" t="str">
        <f>IF(AND($B673&gt;=Params!$N$33,$C673&lt;Params!$N$18+((Params!$Q$16-Params!$N$18)/(Params!$Q$33-Params!$N$33))*($B673-Params!$N$33),C$3&lt;Params!$Q$16+((Params!$S$32-Params!$Q$16)/(Params!$S$33-Params!$Q$33))*($B673-Params!$Q$33)),$H$2,"")</f>
        <v/>
      </c>
      <c r="I673" s="12" t="str">
        <f>IF(AND($B673&gt;=Params!$Q$33,$C673&gt;=Params!$Q$16+((Params!$S$32-Params!$Q$16)/(Params!$S$33-Params!$Q$33))*($B673-Params!$Q$33)),$I$2,"")</f>
        <v/>
      </c>
      <c r="J673" s="1" t="str">
        <f>IF(AND($C673&gt;=Params!$C$22,$C673&lt;Params!$C$22+((Params!$E$17-Params!$C$22)/(Params!$E$33-Params!$C$33))*($B673-Params!$C$33),$C673&lt;Params!$E$17+((Params!$F$22-Params!$E$17)/(Params!$F$33-Params!$E$33))*($B673-Params!$E$33)),$J$2,"")</f>
        <v/>
      </c>
      <c r="K673" s="1" t="str">
        <f>IF(AND($C673&gt;=Params!$E$17+((Params!$F$22-Params!$E$17)/(Params!$F$33-Params!$E$33))*($B673-Params!$E$33),$C673&gt;=Params!$F$22+((Params!$J$20-Params!$F$22)/(Params!$J$33-Params!$F$33))*($B673-Params!$F$33),$C673&lt;Params!$E$17+((Params!$H$13-Params!$E$17)/(Params!$H$33-Params!$E$33))*($B673-Params!$E$33),$C673&lt;Params!$H$13+((Params!$J$20-Params!$H$13)/(Params!$J$33-Params!$H$33))*($B673-Params!$H$33)),$K$2,"")</f>
        <v/>
      </c>
      <c r="L673" s="1" t="str">
        <f>IF(AND($C673&gt;=Params!$H$13+((Params!$J$20-Params!$H$13)/(Params!$J$33-Params!$H$33))*($B673-Params!$H$33),$C673&gt;=Params!$J$20+((Params!$N$18-Params!$J$20)/(Params!$N$33-Params!$J$33))*($B673-Params!$J$33),$C673&lt;Params!$H$13+((Params!$K$9-Params!$H$13)/(Params!$K$33-Params!$H$33))*($B673-Params!$H$33),$C673&lt;Params!$K$9+((Params!$N$18-Params!$K$9)/(Params!$N$33-Params!$K$33))*($B673-Params!$K$33)),$L$2,"")</f>
        <v/>
      </c>
      <c r="M673" s="2" t="str">
        <f>IF(AND($C673&gt;=Params!$K$9+((Params!$N$18-Params!$K$9)/(Params!$N$33-Params!$K$33))*($B673-Params!$K$33),$C673&gt;=Params!$N$18+((Params!$Q$16-Params!$N$18)/(Params!$Q$33-Params!$N703))*($B673-Params!$Q$33),$C673&lt;Params!$K$9+((Params!$L$5-Params!$K$9)/(Params!$L$33-Params!$K$33))*($B673-Params!$K$33),$C673&lt;Params!$L$5+((Params!$Q$4-Params!$L$5)/(Params!$Q$33-Params!$L$33))*($B673-Params!$L$33),$B673&lt;Params!$Q$33),$M$2,"")</f>
        <v/>
      </c>
      <c r="N673" s="3" t="str">
        <f>IF(OR(AND($C673&gt;=Params!$A$26,$B673&gt;=Params!$A$33,$B673&lt;Params!$C$33,$C673&lt;Params!$A$18+((Params!$C$13-Params!$A$18)/(Params!$C$33-Params!$A$33))*($B673-Params!$A$33)),AND($B673&gt;=Params!$C$33,$C673&gt;Params!$C$22+((Params!$E$17-Params!$C$22)/(Params!$E$33-Params!$C$33))*($B673-Params!$C$33),$C673&lt;Params!$C$13+((Params!$E$17-Params!$C$13)/(Params!$E$33-Params!$C$33))*($B673-Params!$C$33))),$N$2,"")</f>
        <v/>
      </c>
      <c r="O673" s="1" t="str">
        <f>IF(AND($C673&gt;=Params!$C$13+((Params!$E$17-Params!$C$13)/(Params!$E$33-Params!$C$33))*($B673-Params!$C$33),$C673&gt;=Params!$E$17+((Params!$H$13-Params!$E$17)/(Params!$H$33-Params!$E$33))*($B673-Params!$E$33),$C673&lt;Params!$C$13+((Params!$D$9-Params!$C$13)/(Params!$D$33-Params!$C$33))*($B673-Params!$C$33),$C673&lt;Params!$D$9+((Params!$H$13-Params!$D$9)/(Params!$H$33-Params!$D$33))*($B673-Params!$D$33)),$O$2,"")</f>
        <v/>
      </c>
      <c r="P673" s="1" t="str">
        <f>IF(AND($C673&gt;=Params!$D$9+((Params!$H$13-Params!$D$9)/(Params!$H$33-Params!$D$33))*($B673-Params!$D$33),$C673&gt;=Params!$H$13+((Params!$K$9-Params!$H$13)/(Params!$K$33-Params!$H$33))*($B673-Params!$H$33),$C673&lt;Params!$D$9+((Params!$G$4-Params!$D$9)/(Params!$G$33-Params!$D$33))*($B673-Params!$D$33),$C673&lt;Params!$G$4+((Params!$K$9-Params!$G$4)/(Params!$K$33-Params!$G$33))*($B673-Params!$G$33)),$P$2,"")</f>
        <v/>
      </c>
      <c r="Q673" s="1" t="str">
        <f>IF(AND($C673&gt;=Params!$G$4+((Params!$K$9-Params!$G$4)/(Params!$K$33-Params!$G$33))*($B673-Params!$G$33),$C673&gt;Params!$K$9+((Params!$L$5-Params!$K$9)/(Params!$L$33-Params!$K$33))*($B673-Params!$K$33),$C673&lt;Params!$G$4+((Params!$L$5-Params!$G$4)/(Params!$L$33-Params!$G$33))*($B673-Params!$G$33)),$Q$2,"")</f>
        <v/>
      </c>
      <c r="R673" s="2" t="str">
        <f>IF(AND(OR($B673&lt;Params!$A$33,AND($B673&gt;=Params!$A$33,$B673&lt;Params!$C$33,$C673&gt;=Params!$A$18+((Params!$C$13-Params!$A$18)/(Params!$C$33-Params!$A$33))*($B673-Params!$A$33)),AND($B673&gt;=Params!$C$33,$B673&lt;Params!$D$33,$C673&gt;=Params!$C$13+((Params!$D$9-Params!$C$13)/(Params!$D$33-Params!$C$33))*($B673-Params!$C$33)),AND($B673&gt;=Params!$D$33,$C673&gt;=Params!$D$9+((Params!$G$4-Params!$D$9)/(Params!$G$33-Params!$D$33))*($B673-Params!$D$33))),$C673&lt;Params!$G$4,$B673&gt;0,$C673&gt;0),$R$2,"")</f>
        <v/>
      </c>
      <c r="S673" s="18" t="str">
        <f t="shared" si="10"/>
        <v/>
      </c>
      <c r="T673" s="14" t="str">
        <f>IF(AND($S673&lt;&gt;$J$2,$S673&lt;&gt;$K$2,$S673&lt;&gt;$L$2),"",
IF($S673=$J$2,IF(Data!$C673&gt;=Data!$D673+2,"Hawaiite","Potassic Trachybasalt"),
IF($S673=$K$2,IF(Data!$C673&gt;=Data!$D673+2,"Mugearite","Shoshonite"),
IF($S673=$L$2,(IF(Data!$C673&gt;=Data!$D673+2,"Benmoreite","Latite")),""))))</f>
        <v/>
      </c>
    </row>
    <row r="674" spans="1:20" x14ac:dyDescent="0.2">
      <c r="A674" s="16">
        <f>Data!$A674</f>
        <v>0</v>
      </c>
      <c r="B674" s="27">
        <f>Data!$B674</f>
        <v>0</v>
      </c>
      <c r="C674" s="28">
        <f>Data!$C674+Data!$D674</f>
        <v>0</v>
      </c>
      <c r="D674" s="1" t="str">
        <f>IF(AND(AND($B674&gt;=Params!$A$33,$B674&lt;Params!$C$33),AND($C674&gt;=Params!$A$32,$C674&lt;Params!$A$26)),$D$2,"")</f>
        <v/>
      </c>
      <c r="E674" s="1" t="str">
        <f>IF(AND(AND($B674&gt;=Params!$C$33,$B674&lt;Params!$F$33),AND($C674&gt;=Params!$C$32,$C674&lt;Params!$C$22)),$E$2,"")</f>
        <v/>
      </c>
      <c r="F674" s="4" t="str">
        <f>IF(AND($B674&gt;=Params!$F$33,$B674&lt;Params!$J$33,$C674&lt;Params!$F$22+((Params!$J$20-Params!$F$22)/(Params!$J$33-Params!$F$33))*($B674-Params!$F$33)),$F$2,"")</f>
        <v/>
      </c>
      <c r="G674" s="4" t="str">
        <f>IF(AND($B674&gt;=Params!$J$33,$B674&lt;Params!$N$33,$C674&lt;Params!$J$20+((Params!$N$18-Params!$J$20)/(Params!$N$33-Params!$J$33))*($B674-Params!$J$33)),$G$2,"")</f>
        <v/>
      </c>
      <c r="H674" s="4" t="str">
        <f>IF(AND($B674&gt;=Params!$N$33,$C674&lt;Params!$N$18+((Params!$Q$16-Params!$N$18)/(Params!$Q$33-Params!$N$33))*($B674-Params!$N$33),C$3&lt;Params!$Q$16+((Params!$S$32-Params!$Q$16)/(Params!$S$33-Params!$Q$33))*($B674-Params!$Q$33)),$H$2,"")</f>
        <v/>
      </c>
      <c r="I674" s="12" t="str">
        <f>IF(AND($B674&gt;=Params!$Q$33,$C674&gt;=Params!$Q$16+((Params!$S$32-Params!$Q$16)/(Params!$S$33-Params!$Q$33))*($B674-Params!$Q$33)),$I$2,"")</f>
        <v/>
      </c>
      <c r="J674" s="1" t="str">
        <f>IF(AND($C674&gt;=Params!$C$22,$C674&lt;Params!$C$22+((Params!$E$17-Params!$C$22)/(Params!$E$33-Params!$C$33))*($B674-Params!$C$33),$C674&lt;Params!$E$17+((Params!$F$22-Params!$E$17)/(Params!$F$33-Params!$E$33))*($B674-Params!$E$33)),$J$2,"")</f>
        <v/>
      </c>
      <c r="K674" s="1" t="str">
        <f>IF(AND($C674&gt;=Params!$E$17+((Params!$F$22-Params!$E$17)/(Params!$F$33-Params!$E$33))*($B674-Params!$E$33),$C674&gt;=Params!$F$22+((Params!$J$20-Params!$F$22)/(Params!$J$33-Params!$F$33))*($B674-Params!$F$33),$C674&lt;Params!$E$17+((Params!$H$13-Params!$E$17)/(Params!$H$33-Params!$E$33))*($B674-Params!$E$33),$C674&lt;Params!$H$13+((Params!$J$20-Params!$H$13)/(Params!$J$33-Params!$H$33))*($B674-Params!$H$33)),$K$2,"")</f>
        <v/>
      </c>
      <c r="L674" s="1" t="str">
        <f>IF(AND($C674&gt;=Params!$H$13+((Params!$J$20-Params!$H$13)/(Params!$J$33-Params!$H$33))*($B674-Params!$H$33),$C674&gt;=Params!$J$20+((Params!$N$18-Params!$J$20)/(Params!$N$33-Params!$J$33))*($B674-Params!$J$33),$C674&lt;Params!$H$13+((Params!$K$9-Params!$H$13)/(Params!$K$33-Params!$H$33))*($B674-Params!$H$33),$C674&lt;Params!$K$9+((Params!$N$18-Params!$K$9)/(Params!$N$33-Params!$K$33))*($B674-Params!$K$33)),$L$2,"")</f>
        <v/>
      </c>
      <c r="M674" s="2" t="str">
        <f>IF(AND($C674&gt;=Params!$K$9+((Params!$N$18-Params!$K$9)/(Params!$N$33-Params!$K$33))*($B674-Params!$K$33),$C674&gt;=Params!$N$18+((Params!$Q$16-Params!$N$18)/(Params!$Q$33-Params!$N704))*($B674-Params!$Q$33),$C674&lt;Params!$K$9+((Params!$L$5-Params!$K$9)/(Params!$L$33-Params!$K$33))*($B674-Params!$K$33),$C674&lt;Params!$L$5+((Params!$Q$4-Params!$L$5)/(Params!$Q$33-Params!$L$33))*($B674-Params!$L$33),$B674&lt;Params!$Q$33),$M$2,"")</f>
        <v/>
      </c>
      <c r="N674" s="3" t="str">
        <f>IF(OR(AND($C674&gt;=Params!$A$26,$B674&gt;=Params!$A$33,$B674&lt;Params!$C$33,$C674&lt;Params!$A$18+((Params!$C$13-Params!$A$18)/(Params!$C$33-Params!$A$33))*($B674-Params!$A$33)),AND($B674&gt;=Params!$C$33,$C674&gt;Params!$C$22+((Params!$E$17-Params!$C$22)/(Params!$E$33-Params!$C$33))*($B674-Params!$C$33),$C674&lt;Params!$C$13+((Params!$E$17-Params!$C$13)/(Params!$E$33-Params!$C$33))*($B674-Params!$C$33))),$N$2,"")</f>
        <v/>
      </c>
      <c r="O674" s="1" t="str">
        <f>IF(AND($C674&gt;=Params!$C$13+((Params!$E$17-Params!$C$13)/(Params!$E$33-Params!$C$33))*($B674-Params!$C$33),$C674&gt;=Params!$E$17+((Params!$H$13-Params!$E$17)/(Params!$H$33-Params!$E$33))*($B674-Params!$E$33),$C674&lt;Params!$C$13+((Params!$D$9-Params!$C$13)/(Params!$D$33-Params!$C$33))*($B674-Params!$C$33),$C674&lt;Params!$D$9+((Params!$H$13-Params!$D$9)/(Params!$H$33-Params!$D$33))*($B674-Params!$D$33)),$O$2,"")</f>
        <v/>
      </c>
      <c r="P674" s="1" t="str">
        <f>IF(AND($C674&gt;=Params!$D$9+((Params!$H$13-Params!$D$9)/(Params!$H$33-Params!$D$33))*($B674-Params!$D$33),$C674&gt;=Params!$H$13+((Params!$K$9-Params!$H$13)/(Params!$K$33-Params!$H$33))*($B674-Params!$H$33),$C674&lt;Params!$D$9+((Params!$G$4-Params!$D$9)/(Params!$G$33-Params!$D$33))*($B674-Params!$D$33),$C674&lt;Params!$G$4+((Params!$K$9-Params!$G$4)/(Params!$K$33-Params!$G$33))*($B674-Params!$G$33)),$P$2,"")</f>
        <v/>
      </c>
      <c r="Q674" s="1" t="str">
        <f>IF(AND($C674&gt;=Params!$G$4+((Params!$K$9-Params!$G$4)/(Params!$K$33-Params!$G$33))*($B674-Params!$G$33),$C674&gt;Params!$K$9+((Params!$L$5-Params!$K$9)/(Params!$L$33-Params!$K$33))*($B674-Params!$K$33),$C674&lt;Params!$G$4+((Params!$L$5-Params!$G$4)/(Params!$L$33-Params!$G$33))*($B674-Params!$G$33)),$Q$2,"")</f>
        <v/>
      </c>
      <c r="R674" s="2" t="str">
        <f>IF(AND(OR($B674&lt;Params!$A$33,AND($B674&gt;=Params!$A$33,$B674&lt;Params!$C$33,$C674&gt;=Params!$A$18+((Params!$C$13-Params!$A$18)/(Params!$C$33-Params!$A$33))*($B674-Params!$A$33)),AND($B674&gt;=Params!$C$33,$B674&lt;Params!$D$33,$C674&gt;=Params!$C$13+((Params!$D$9-Params!$C$13)/(Params!$D$33-Params!$C$33))*($B674-Params!$C$33)),AND($B674&gt;=Params!$D$33,$C674&gt;=Params!$D$9+((Params!$G$4-Params!$D$9)/(Params!$G$33-Params!$D$33))*($B674-Params!$D$33))),$C674&lt;Params!$G$4,$B674&gt;0,$C674&gt;0),$R$2,"")</f>
        <v/>
      </c>
      <c r="S674" s="18" t="str">
        <f t="shared" si="10"/>
        <v/>
      </c>
      <c r="T674" s="14" t="str">
        <f>IF(AND($S674&lt;&gt;$J$2,$S674&lt;&gt;$K$2,$S674&lt;&gt;$L$2),"",
IF($S674=$J$2,IF(Data!$C674&gt;=Data!$D674+2,"Hawaiite","Potassic Trachybasalt"),
IF($S674=$K$2,IF(Data!$C674&gt;=Data!$D674+2,"Mugearite","Shoshonite"),
IF($S674=$L$2,(IF(Data!$C674&gt;=Data!$D674+2,"Benmoreite","Latite")),""))))</f>
        <v/>
      </c>
    </row>
    <row r="675" spans="1:20" x14ac:dyDescent="0.2">
      <c r="A675" s="16">
        <f>Data!$A675</f>
        <v>0</v>
      </c>
      <c r="B675" s="27">
        <f>Data!$B675</f>
        <v>0</v>
      </c>
      <c r="C675" s="28">
        <f>Data!$C675+Data!$D675</f>
        <v>0</v>
      </c>
      <c r="D675" s="1" t="str">
        <f>IF(AND(AND($B675&gt;=Params!$A$33,$B675&lt;Params!$C$33),AND($C675&gt;=Params!$A$32,$C675&lt;Params!$A$26)),$D$2,"")</f>
        <v/>
      </c>
      <c r="E675" s="1" t="str">
        <f>IF(AND(AND($B675&gt;=Params!$C$33,$B675&lt;Params!$F$33),AND($C675&gt;=Params!$C$32,$C675&lt;Params!$C$22)),$E$2,"")</f>
        <v/>
      </c>
      <c r="F675" s="4" t="str">
        <f>IF(AND($B675&gt;=Params!$F$33,$B675&lt;Params!$J$33,$C675&lt;Params!$F$22+((Params!$J$20-Params!$F$22)/(Params!$J$33-Params!$F$33))*($B675-Params!$F$33)),$F$2,"")</f>
        <v/>
      </c>
      <c r="G675" s="4" t="str">
        <f>IF(AND($B675&gt;=Params!$J$33,$B675&lt;Params!$N$33,$C675&lt;Params!$J$20+((Params!$N$18-Params!$J$20)/(Params!$N$33-Params!$J$33))*($B675-Params!$J$33)),$G$2,"")</f>
        <v/>
      </c>
      <c r="H675" s="4" t="str">
        <f>IF(AND($B675&gt;=Params!$N$33,$C675&lt;Params!$N$18+((Params!$Q$16-Params!$N$18)/(Params!$Q$33-Params!$N$33))*($B675-Params!$N$33),C$3&lt;Params!$Q$16+((Params!$S$32-Params!$Q$16)/(Params!$S$33-Params!$Q$33))*($B675-Params!$Q$33)),$H$2,"")</f>
        <v/>
      </c>
      <c r="I675" s="12" t="str">
        <f>IF(AND($B675&gt;=Params!$Q$33,$C675&gt;=Params!$Q$16+((Params!$S$32-Params!$Q$16)/(Params!$S$33-Params!$Q$33))*($B675-Params!$Q$33)),$I$2,"")</f>
        <v/>
      </c>
      <c r="J675" s="1" t="str">
        <f>IF(AND($C675&gt;=Params!$C$22,$C675&lt;Params!$C$22+((Params!$E$17-Params!$C$22)/(Params!$E$33-Params!$C$33))*($B675-Params!$C$33),$C675&lt;Params!$E$17+((Params!$F$22-Params!$E$17)/(Params!$F$33-Params!$E$33))*($B675-Params!$E$33)),$J$2,"")</f>
        <v/>
      </c>
      <c r="K675" s="1" t="str">
        <f>IF(AND($C675&gt;=Params!$E$17+((Params!$F$22-Params!$E$17)/(Params!$F$33-Params!$E$33))*($B675-Params!$E$33),$C675&gt;=Params!$F$22+((Params!$J$20-Params!$F$22)/(Params!$J$33-Params!$F$33))*($B675-Params!$F$33),$C675&lt;Params!$E$17+((Params!$H$13-Params!$E$17)/(Params!$H$33-Params!$E$33))*($B675-Params!$E$33),$C675&lt;Params!$H$13+((Params!$J$20-Params!$H$13)/(Params!$J$33-Params!$H$33))*($B675-Params!$H$33)),$K$2,"")</f>
        <v/>
      </c>
      <c r="L675" s="1" t="str">
        <f>IF(AND($C675&gt;=Params!$H$13+((Params!$J$20-Params!$H$13)/(Params!$J$33-Params!$H$33))*($B675-Params!$H$33),$C675&gt;=Params!$J$20+((Params!$N$18-Params!$J$20)/(Params!$N$33-Params!$J$33))*($B675-Params!$J$33),$C675&lt;Params!$H$13+((Params!$K$9-Params!$H$13)/(Params!$K$33-Params!$H$33))*($B675-Params!$H$33),$C675&lt;Params!$K$9+((Params!$N$18-Params!$K$9)/(Params!$N$33-Params!$K$33))*($B675-Params!$K$33)),$L$2,"")</f>
        <v/>
      </c>
      <c r="M675" s="2" t="str">
        <f>IF(AND($C675&gt;=Params!$K$9+((Params!$N$18-Params!$K$9)/(Params!$N$33-Params!$K$33))*($B675-Params!$K$33),$C675&gt;=Params!$N$18+((Params!$Q$16-Params!$N$18)/(Params!$Q$33-Params!$N705))*($B675-Params!$Q$33),$C675&lt;Params!$K$9+((Params!$L$5-Params!$K$9)/(Params!$L$33-Params!$K$33))*($B675-Params!$K$33),$C675&lt;Params!$L$5+((Params!$Q$4-Params!$L$5)/(Params!$Q$33-Params!$L$33))*($B675-Params!$L$33),$B675&lt;Params!$Q$33),$M$2,"")</f>
        <v/>
      </c>
      <c r="N675" s="3" t="str">
        <f>IF(OR(AND($C675&gt;=Params!$A$26,$B675&gt;=Params!$A$33,$B675&lt;Params!$C$33,$C675&lt;Params!$A$18+((Params!$C$13-Params!$A$18)/(Params!$C$33-Params!$A$33))*($B675-Params!$A$33)),AND($B675&gt;=Params!$C$33,$C675&gt;Params!$C$22+((Params!$E$17-Params!$C$22)/(Params!$E$33-Params!$C$33))*($B675-Params!$C$33),$C675&lt;Params!$C$13+((Params!$E$17-Params!$C$13)/(Params!$E$33-Params!$C$33))*($B675-Params!$C$33))),$N$2,"")</f>
        <v/>
      </c>
      <c r="O675" s="1" t="str">
        <f>IF(AND($C675&gt;=Params!$C$13+((Params!$E$17-Params!$C$13)/(Params!$E$33-Params!$C$33))*($B675-Params!$C$33),$C675&gt;=Params!$E$17+((Params!$H$13-Params!$E$17)/(Params!$H$33-Params!$E$33))*($B675-Params!$E$33),$C675&lt;Params!$C$13+((Params!$D$9-Params!$C$13)/(Params!$D$33-Params!$C$33))*($B675-Params!$C$33),$C675&lt;Params!$D$9+((Params!$H$13-Params!$D$9)/(Params!$H$33-Params!$D$33))*($B675-Params!$D$33)),$O$2,"")</f>
        <v/>
      </c>
      <c r="P675" s="1" t="str">
        <f>IF(AND($C675&gt;=Params!$D$9+((Params!$H$13-Params!$D$9)/(Params!$H$33-Params!$D$33))*($B675-Params!$D$33),$C675&gt;=Params!$H$13+((Params!$K$9-Params!$H$13)/(Params!$K$33-Params!$H$33))*($B675-Params!$H$33),$C675&lt;Params!$D$9+((Params!$G$4-Params!$D$9)/(Params!$G$33-Params!$D$33))*($B675-Params!$D$33),$C675&lt;Params!$G$4+((Params!$K$9-Params!$G$4)/(Params!$K$33-Params!$G$33))*($B675-Params!$G$33)),$P$2,"")</f>
        <v/>
      </c>
      <c r="Q675" s="1" t="str">
        <f>IF(AND($C675&gt;=Params!$G$4+((Params!$K$9-Params!$G$4)/(Params!$K$33-Params!$G$33))*($B675-Params!$G$33),$C675&gt;Params!$K$9+((Params!$L$5-Params!$K$9)/(Params!$L$33-Params!$K$33))*($B675-Params!$K$33),$C675&lt;Params!$G$4+((Params!$L$5-Params!$G$4)/(Params!$L$33-Params!$G$33))*($B675-Params!$G$33)),$Q$2,"")</f>
        <v/>
      </c>
      <c r="R675" s="2" t="str">
        <f>IF(AND(OR($B675&lt;Params!$A$33,AND($B675&gt;=Params!$A$33,$B675&lt;Params!$C$33,$C675&gt;=Params!$A$18+((Params!$C$13-Params!$A$18)/(Params!$C$33-Params!$A$33))*($B675-Params!$A$33)),AND($B675&gt;=Params!$C$33,$B675&lt;Params!$D$33,$C675&gt;=Params!$C$13+((Params!$D$9-Params!$C$13)/(Params!$D$33-Params!$C$33))*($B675-Params!$C$33)),AND($B675&gt;=Params!$D$33,$C675&gt;=Params!$D$9+((Params!$G$4-Params!$D$9)/(Params!$G$33-Params!$D$33))*($B675-Params!$D$33))),$C675&lt;Params!$G$4,$B675&gt;0,$C675&gt;0),$R$2,"")</f>
        <v/>
      </c>
      <c r="S675" s="18" t="str">
        <f t="shared" si="10"/>
        <v/>
      </c>
      <c r="T675" s="14" t="str">
        <f>IF(AND($S675&lt;&gt;$J$2,$S675&lt;&gt;$K$2,$S675&lt;&gt;$L$2),"",
IF($S675=$J$2,IF(Data!$C675&gt;=Data!$D675+2,"Hawaiite","Potassic Trachybasalt"),
IF($S675=$K$2,IF(Data!$C675&gt;=Data!$D675+2,"Mugearite","Shoshonite"),
IF($S675=$L$2,(IF(Data!$C675&gt;=Data!$D675+2,"Benmoreite","Latite")),""))))</f>
        <v/>
      </c>
    </row>
    <row r="676" spans="1:20" x14ac:dyDescent="0.2">
      <c r="A676" s="16">
        <f>Data!$A676</f>
        <v>0</v>
      </c>
      <c r="B676" s="27">
        <f>Data!$B676</f>
        <v>0</v>
      </c>
      <c r="C676" s="28">
        <f>Data!$C676+Data!$D676</f>
        <v>0</v>
      </c>
      <c r="D676" s="1" t="str">
        <f>IF(AND(AND($B676&gt;=Params!$A$33,$B676&lt;Params!$C$33),AND($C676&gt;=Params!$A$32,$C676&lt;Params!$A$26)),$D$2,"")</f>
        <v/>
      </c>
      <c r="E676" s="1" t="str">
        <f>IF(AND(AND($B676&gt;=Params!$C$33,$B676&lt;Params!$F$33),AND($C676&gt;=Params!$C$32,$C676&lt;Params!$C$22)),$E$2,"")</f>
        <v/>
      </c>
      <c r="F676" s="4" t="str">
        <f>IF(AND($B676&gt;=Params!$F$33,$B676&lt;Params!$J$33,$C676&lt;Params!$F$22+((Params!$J$20-Params!$F$22)/(Params!$J$33-Params!$F$33))*($B676-Params!$F$33)),$F$2,"")</f>
        <v/>
      </c>
      <c r="G676" s="4" t="str">
        <f>IF(AND($B676&gt;=Params!$J$33,$B676&lt;Params!$N$33,$C676&lt;Params!$J$20+((Params!$N$18-Params!$J$20)/(Params!$N$33-Params!$J$33))*($B676-Params!$J$33)),$G$2,"")</f>
        <v/>
      </c>
      <c r="H676" s="4" t="str">
        <f>IF(AND($B676&gt;=Params!$N$33,$C676&lt;Params!$N$18+((Params!$Q$16-Params!$N$18)/(Params!$Q$33-Params!$N$33))*($B676-Params!$N$33),C$3&lt;Params!$Q$16+((Params!$S$32-Params!$Q$16)/(Params!$S$33-Params!$Q$33))*($B676-Params!$Q$33)),$H$2,"")</f>
        <v/>
      </c>
      <c r="I676" s="12" t="str">
        <f>IF(AND($B676&gt;=Params!$Q$33,$C676&gt;=Params!$Q$16+((Params!$S$32-Params!$Q$16)/(Params!$S$33-Params!$Q$33))*($B676-Params!$Q$33)),$I$2,"")</f>
        <v/>
      </c>
      <c r="J676" s="1" t="str">
        <f>IF(AND($C676&gt;=Params!$C$22,$C676&lt;Params!$C$22+((Params!$E$17-Params!$C$22)/(Params!$E$33-Params!$C$33))*($B676-Params!$C$33),$C676&lt;Params!$E$17+((Params!$F$22-Params!$E$17)/(Params!$F$33-Params!$E$33))*($B676-Params!$E$33)),$J$2,"")</f>
        <v/>
      </c>
      <c r="K676" s="1" t="str">
        <f>IF(AND($C676&gt;=Params!$E$17+((Params!$F$22-Params!$E$17)/(Params!$F$33-Params!$E$33))*($B676-Params!$E$33),$C676&gt;=Params!$F$22+((Params!$J$20-Params!$F$22)/(Params!$J$33-Params!$F$33))*($B676-Params!$F$33),$C676&lt;Params!$E$17+((Params!$H$13-Params!$E$17)/(Params!$H$33-Params!$E$33))*($B676-Params!$E$33),$C676&lt;Params!$H$13+((Params!$J$20-Params!$H$13)/(Params!$J$33-Params!$H$33))*($B676-Params!$H$33)),$K$2,"")</f>
        <v/>
      </c>
      <c r="L676" s="1" t="str">
        <f>IF(AND($C676&gt;=Params!$H$13+((Params!$J$20-Params!$H$13)/(Params!$J$33-Params!$H$33))*($B676-Params!$H$33),$C676&gt;=Params!$J$20+((Params!$N$18-Params!$J$20)/(Params!$N$33-Params!$J$33))*($B676-Params!$J$33),$C676&lt;Params!$H$13+((Params!$K$9-Params!$H$13)/(Params!$K$33-Params!$H$33))*($B676-Params!$H$33),$C676&lt;Params!$K$9+((Params!$N$18-Params!$K$9)/(Params!$N$33-Params!$K$33))*($B676-Params!$K$33)),$L$2,"")</f>
        <v/>
      </c>
      <c r="M676" s="2" t="str">
        <f>IF(AND($C676&gt;=Params!$K$9+((Params!$N$18-Params!$K$9)/(Params!$N$33-Params!$K$33))*($B676-Params!$K$33),$C676&gt;=Params!$N$18+((Params!$Q$16-Params!$N$18)/(Params!$Q$33-Params!$N706))*($B676-Params!$Q$33),$C676&lt;Params!$K$9+((Params!$L$5-Params!$K$9)/(Params!$L$33-Params!$K$33))*($B676-Params!$K$33),$C676&lt;Params!$L$5+((Params!$Q$4-Params!$L$5)/(Params!$Q$33-Params!$L$33))*($B676-Params!$L$33),$B676&lt;Params!$Q$33),$M$2,"")</f>
        <v/>
      </c>
      <c r="N676" s="3" t="str">
        <f>IF(OR(AND($C676&gt;=Params!$A$26,$B676&gt;=Params!$A$33,$B676&lt;Params!$C$33,$C676&lt;Params!$A$18+((Params!$C$13-Params!$A$18)/(Params!$C$33-Params!$A$33))*($B676-Params!$A$33)),AND($B676&gt;=Params!$C$33,$C676&gt;Params!$C$22+((Params!$E$17-Params!$C$22)/(Params!$E$33-Params!$C$33))*($B676-Params!$C$33),$C676&lt;Params!$C$13+((Params!$E$17-Params!$C$13)/(Params!$E$33-Params!$C$33))*($B676-Params!$C$33))),$N$2,"")</f>
        <v/>
      </c>
      <c r="O676" s="1" t="str">
        <f>IF(AND($C676&gt;=Params!$C$13+((Params!$E$17-Params!$C$13)/(Params!$E$33-Params!$C$33))*($B676-Params!$C$33),$C676&gt;=Params!$E$17+((Params!$H$13-Params!$E$17)/(Params!$H$33-Params!$E$33))*($B676-Params!$E$33),$C676&lt;Params!$C$13+((Params!$D$9-Params!$C$13)/(Params!$D$33-Params!$C$33))*($B676-Params!$C$33),$C676&lt;Params!$D$9+((Params!$H$13-Params!$D$9)/(Params!$H$33-Params!$D$33))*($B676-Params!$D$33)),$O$2,"")</f>
        <v/>
      </c>
      <c r="P676" s="1" t="str">
        <f>IF(AND($C676&gt;=Params!$D$9+((Params!$H$13-Params!$D$9)/(Params!$H$33-Params!$D$33))*($B676-Params!$D$33),$C676&gt;=Params!$H$13+((Params!$K$9-Params!$H$13)/(Params!$K$33-Params!$H$33))*($B676-Params!$H$33),$C676&lt;Params!$D$9+((Params!$G$4-Params!$D$9)/(Params!$G$33-Params!$D$33))*($B676-Params!$D$33),$C676&lt;Params!$G$4+((Params!$K$9-Params!$G$4)/(Params!$K$33-Params!$G$33))*($B676-Params!$G$33)),$P$2,"")</f>
        <v/>
      </c>
      <c r="Q676" s="1" t="str">
        <f>IF(AND($C676&gt;=Params!$G$4+((Params!$K$9-Params!$G$4)/(Params!$K$33-Params!$G$33))*($B676-Params!$G$33),$C676&gt;Params!$K$9+((Params!$L$5-Params!$K$9)/(Params!$L$33-Params!$K$33))*($B676-Params!$K$33),$C676&lt;Params!$G$4+((Params!$L$5-Params!$G$4)/(Params!$L$33-Params!$G$33))*($B676-Params!$G$33)),$Q$2,"")</f>
        <v/>
      </c>
      <c r="R676" s="2" t="str">
        <f>IF(AND(OR($B676&lt;Params!$A$33,AND($B676&gt;=Params!$A$33,$B676&lt;Params!$C$33,$C676&gt;=Params!$A$18+((Params!$C$13-Params!$A$18)/(Params!$C$33-Params!$A$33))*($B676-Params!$A$33)),AND($B676&gt;=Params!$C$33,$B676&lt;Params!$D$33,$C676&gt;=Params!$C$13+((Params!$D$9-Params!$C$13)/(Params!$D$33-Params!$C$33))*($B676-Params!$C$33)),AND($B676&gt;=Params!$D$33,$C676&gt;=Params!$D$9+((Params!$G$4-Params!$D$9)/(Params!$G$33-Params!$D$33))*($B676-Params!$D$33))),$C676&lt;Params!$G$4,$B676&gt;0,$C676&gt;0),$R$2,"")</f>
        <v/>
      </c>
      <c r="S676" s="18" t="str">
        <f t="shared" si="10"/>
        <v/>
      </c>
      <c r="T676" s="14" t="str">
        <f>IF(AND($S676&lt;&gt;$J$2,$S676&lt;&gt;$K$2,$S676&lt;&gt;$L$2),"",
IF($S676=$J$2,IF(Data!$C676&gt;=Data!$D676+2,"Hawaiite","Potassic Trachybasalt"),
IF($S676=$K$2,IF(Data!$C676&gt;=Data!$D676+2,"Mugearite","Shoshonite"),
IF($S676=$L$2,(IF(Data!$C676&gt;=Data!$D676+2,"Benmoreite","Latite")),""))))</f>
        <v/>
      </c>
    </row>
    <row r="677" spans="1:20" x14ac:dyDescent="0.2">
      <c r="A677" s="16">
        <f>Data!$A677</f>
        <v>0</v>
      </c>
      <c r="B677" s="27">
        <f>Data!$B677</f>
        <v>0</v>
      </c>
      <c r="C677" s="28">
        <f>Data!$C677+Data!$D677</f>
        <v>0</v>
      </c>
      <c r="D677" s="1" t="str">
        <f>IF(AND(AND($B677&gt;=Params!$A$33,$B677&lt;Params!$C$33),AND($C677&gt;=Params!$A$32,$C677&lt;Params!$A$26)),$D$2,"")</f>
        <v/>
      </c>
      <c r="E677" s="1" t="str">
        <f>IF(AND(AND($B677&gt;=Params!$C$33,$B677&lt;Params!$F$33),AND($C677&gt;=Params!$C$32,$C677&lt;Params!$C$22)),$E$2,"")</f>
        <v/>
      </c>
      <c r="F677" s="4" t="str">
        <f>IF(AND($B677&gt;=Params!$F$33,$B677&lt;Params!$J$33,$C677&lt;Params!$F$22+((Params!$J$20-Params!$F$22)/(Params!$J$33-Params!$F$33))*($B677-Params!$F$33)),$F$2,"")</f>
        <v/>
      </c>
      <c r="G677" s="4" t="str">
        <f>IF(AND($B677&gt;=Params!$J$33,$B677&lt;Params!$N$33,$C677&lt;Params!$J$20+((Params!$N$18-Params!$J$20)/(Params!$N$33-Params!$J$33))*($B677-Params!$J$33)),$G$2,"")</f>
        <v/>
      </c>
      <c r="H677" s="4" t="str">
        <f>IF(AND($B677&gt;=Params!$N$33,$C677&lt;Params!$N$18+((Params!$Q$16-Params!$N$18)/(Params!$Q$33-Params!$N$33))*($B677-Params!$N$33),C$3&lt;Params!$Q$16+((Params!$S$32-Params!$Q$16)/(Params!$S$33-Params!$Q$33))*($B677-Params!$Q$33)),$H$2,"")</f>
        <v/>
      </c>
      <c r="I677" s="12" t="str">
        <f>IF(AND($B677&gt;=Params!$Q$33,$C677&gt;=Params!$Q$16+((Params!$S$32-Params!$Q$16)/(Params!$S$33-Params!$Q$33))*($B677-Params!$Q$33)),$I$2,"")</f>
        <v/>
      </c>
      <c r="J677" s="1" t="str">
        <f>IF(AND($C677&gt;=Params!$C$22,$C677&lt;Params!$C$22+((Params!$E$17-Params!$C$22)/(Params!$E$33-Params!$C$33))*($B677-Params!$C$33),$C677&lt;Params!$E$17+((Params!$F$22-Params!$E$17)/(Params!$F$33-Params!$E$33))*($B677-Params!$E$33)),$J$2,"")</f>
        <v/>
      </c>
      <c r="K677" s="1" t="str">
        <f>IF(AND($C677&gt;=Params!$E$17+((Params!$F$22-Params!$E$17)/(Params!$F$33-Params!$E$33))*($B677-Params!$E$33),$C677&gt;=Params!$F$22+((Params!$J$20-Params!$F$22)/(Params!$J$33-Params!$F$33))*($B677-Params!$F$33),$C677&lt;Params!$E$17+((Params!$H$13-Params!$E$17)/(Params!$H$33-Params!$E$33))*($B677-Params!$E$33),$C677&lt;Params!$H$13+((Params!$J$20-Params!$H$13)/(Params!$J$33-Params!$H$33))*($B677-Params!$H$33)),$K$2,"")</f>
        <v/>
      </c>
      <c r="L677" s="1" t="str">
        <f>IF(AND($C677&gt;=Params!$H$13+((Params!$J$20-Params!$H$13)/(Params!$J$33-Params!$H$33))*($B677-Params!$H$33),$C677&gt;=Params!$J$20+((Params!$N$18-Params!$J$20)/(Params!$N$33-Params!$J$33))*($B677-Params!$J$33),$C677&lt;Params!$H$13+((Params!$K$9-Params!$H$13)/(Params!$K$33-Params!$H$33))*($B677-Params!$H$33),$C677&lt;Params!$K$9+((Params!$N$18-Params!$K$9)/(Params!$N$33-Params!$K$33))*($B677-Params!$K$33)),$L$2,"")</f>
        <v/>
      </c>
      <c r="M677" s="2" t="str">
        <f>IF(AND($C677&gt;=Params!$K$9+((Params!$N$18-Params!$K$9)/(Params!$N$33-Params!$K$33))*($B677-Params!$K$33),$C677&gt;=Params!$N$18+((Params!$Q$16-Params!$N$18)/(Params!$Q$33-Params!$N707))*($B677-Params!$Q$33),$C677&lt;Params!$K$9+((Params!$L$5-Params!$K$9)/(Params!$L$33-Params!$K$33))*($B677-Params!$K$33),$C677&lt;Params!$L$5+((Params!$Q$4-Params!$L$5)/(Params!$Q$33-Params!$L$33))*($B677-Params!$L$33),$B677&lt;Params!$Q$33),$M$2,"")</f>
        <v/>
      </c>
      <c r="N677" s="3" t="str">
        <f>IF(OR(AND($C677&gt;=Params!$A$26,$B677&gt;=Params!$A$33,$B677&lt;Params!$C$33,$C677&lt;Params!$A$18+((Params!$C$13-Params!$A$18)/(Params!$C$33-Params!$A$33))*($B677-Params!$A$33)),AND($B677&gt;=Params!$C$33,$C677&gt;Params!$C$22+((Params!$E$17-Params!$C$22)/(Params!$E$33-Params!$C$33))*($B677-Params!$C$33),$C677&lt;Params!$C$13+((Params!$E$17-Params!$C$13)/(Params!$E$33-Params!$C$33))*($B677-Params!$C$33))),$N$2,"")</f>
        <v/>
      </c>
      <c r="O677" s="1" t="str">
        <f>IF(AND($C677&gt;=Params!$C$13+((Params!$E$17-Params!$C$13)/(Params!$E$33-Params!$C$33))*($B677-Params!$C$33),$C677&gt;=Params!$E$17+((Params!$H$13-Params!$E$17)/(Params!$H$33-Params!$E$33))*($B677-Params!$E$33),$C677&lt;Params!$C$13+((Params!$D$9-Params!$C$13)/(Params!$D$33-Params!$C$33))*($B677-Params!$C$33),$C677&lt;Params!$D$9+((Params!$H$13-Params!$D$9)/(Params!$H$33-Params!$D$33))*($B677-Params!$D$33)),$O$2,"")</f>
        <v/>
      </c>
      <c r="P677" s="1" t="str">
        <f>IF(AND($C677&gt;=Params!$D$9+((Params!$H$13-Params!$D$9)/(Params!$H$33-Params!$D$33))*($B677-Params!$D$33),$C677&gt;=Params!$H$13+((Params!$K$9-Params!$H$13)/(Params!$K$33-Params!$H$33))*($B677-Params!$H$33),$C677&lt;Params!$D$9+((Params!$G$4-Params!$D$9)/(Params!$G$33-Params!$D$33))*($B677-Params!$D$33),$C677&lt;Params!$G$4+((Params!$K$9-Params!$G$4)/(Params!$K$33-Params!$G$33))*($B677-Params!$G$33)),$P$2,"")</f>
        <v/>
      </c>
      <c r="Q677" s="1" t="str">
        <f>IF(AND($C677&gt;=Params!$G$4+((Params!$K$9-Params!$G$4)/(Params!$K$33-Params!$G$33))*($B677-Params!$G$33),$C677&gt;Params!$K$9+((Params!$L$5-Params!$K$9)/(Params!$L$33-Params!$K$33))*($B677-Params!$K$33),$C677&lt;Params!$G$4+((Params!$L$5-Params!$G$4)/(Params!$L$33-Params!$G$33))*($B677-Params!$G$33)),$Q$2,"")</f>
        <v/>
      </c>
      <c r="R677" s="2" t="str">
        <f>IF(AND(OR($B677&lt;Params!$A$33,AND($B677&gt;=Params!$A$33,$B677&lt;Params!$C$33,$C677&gt;=Params!$A$18+((Params!$C$13-Params!$A$18)/(Params!$C$33-Params!$A$33))*($B677-Params!$A$33)),AND($B677&gt;=Params!$C$33,$B677&lt;Params!$D$33,$C677&gt;=Params!$C$13+((Params!$D$9-Params!$C$13)/(Params!$D$33-Params!$C$33))*($B677-Params!$C$33)),AND($B677&gt;=Params!$D$33,$C677&gt;=Params!$D$9+((Params!$G$4-Params!$D$9)/(Params!$G$33-Params!$D$33))*($B677-Params!$D$33))),$C677&lt;Params!$G$4,$B677&gt;0,$C677&gt;0),$R$2,"")</f>
        <v/>
      </c>
      <c r="S677" s="18" t="str">
        <f t="shared" si="10"/>
        <v/>
      </c>
      <c r="T677" s="14" t="str">
        <f>IF(AND($S677&lt;&gt;$J$2,$S677&lt;&gt;$K$2,$S677&lt;&gt;$L$2),"",
IF($S677=$J$2,IF(Data!$C677&gt;=Data!$D677+2,"Hawaiite","Potassic Trachybasalt"),
IF($S677=$K$2,IF(Data!$C677&gt;=Data!$D677+2,"Mugearite","Shoshonite"),
IF($S677=$L$2,(IF(Data!$C677&gt;=Data!$D677+2,"Benmoreite","Latite")),""))))</f>
        <v/>
      </c>
    </row>
    <row r="678" spans="1:20" x14ac:dyDescent="0.2">
      <c r="A678" s="16">
        <f>Data!$A678</f>
        <v>0</v>
      </c>
      <c r="B678" s="27">
        <f>Data!$B678</f>
        <v>0</v>
      </c>
      <c r="C678" s="28">
        <f>Data!$C678+Data!$D678</f>
        <v>0</v>
      </c>
      <c r="D678" s="1" t="str">
        <f>IF(AND(AND($B678&gt;=Params!$A$33,$B678&lt;Params!$C$33),AND($C678&gt;=Params!$A$32,$C678&lt;Params!$A$26)),$D$2,"")</f>
        <v/>
      </c>
      <c r="E678" s="1" t="str">
        <f>IF(AND(AND($B678&gt;=Params!$C$33,$B678&lt;Params!$F$33),AND($C678&gt;=Params!$C$32,$C678&lt;Params!$C$22)),$E$2,"")</f>
        <v/>
      </c>
      <c r="F678" s="4" t="str">
        <f>IF(AND($B678&gt;=Params!$F$33,$B678&lt;Params!$J$33,$C678&lt;Params!$F$22+((Params!$J$20-Params!$F$22)/(Params!$J$33-Params!$F$33))*($B678-Params!$F$33)),$F$2,"")</f>
        <v/>
      </c>
      <c r="G678" s="4" t="str">
        <f>IF(AND($B678&gt;=Params!$J$33,$B678&lt;Params!$N$33,$C678&lt;Params!$J$20+((Params!$N$18-Params!$J$20)/(Params!$N$33-Params!$J$33))*($B678-Params!$J$33)),$G$2,"")</f>
        <v/>
      </c>
      <c r="H678" s="4" t="str">
        <f>IF(AND($B678&gt;=Params!$N$33,$C678&lt;Params!$N$18+((Params!$Q$16-Params!$N$18)/(Params!$Q$33-Params!$N$33))*($B678-Params!$N$33),C$3&lt;Params!$Q$16+((Params!$S$32-Params!$Q$16)/(Params!$S$33-Params!$Q$33))*($B678-Params!$Q$33)),$H$2,"")</f>
        <v/>
      </c>
      <c r="I678" s="12" t="str">
        <f>IF(AND($B678&gt;=Params!$Q$33,$C678&gt;=Params!$Q$16+((Params!$S$32-Params!$Q$16)/(Params!$S$33-Params!$Q$33))*($B678-Params!$Q$33)),$I$2,"")</f>
        <v/>
      </c>
      <c r="J678" s="1" t="str">
        <f>IF(AND($C678&gt;=Params!$C$22,$C678&lt;Params!$C$22+((Params!$E$17-Params!$C$22)/(Params!$E$33-Params!$C$33))*($B678-Params!$C$33),$C678&lt;Params!$E$17+((Params!$F$22-Params!$E$17)/(Params!$F$33-Params!$E$33))*($B678-Params!$E$33)),$J$2,"")</f>
        <v/>
      </c>
      <c r="K678" s="1" t="str">
        <f>IF(AND($C678&gt;=Params!$E$17+((Params!$F$22-Params!$E$17)/(Params!$F$33-Params!$E$33))*($B678-Params!$E$33),$C678&gt;=Params!$F$22+((Params!$J$20-Params!$F$22)/(Params!$J$33-Params!$F$33))*($B678-Params!$F$33),$C678&lt;Params!$E$17+((Params!$H$13-Params!$E$17)/(Params!$H$33-Params!$E$33))*($B678-Params!$E$33),$C678&lt;Params!$H$13+((Params!$J$20-Params!$H$13)/(Params!$J$33-Params!$H$33))*($B678-Params!$H$33)),$K$2,"")</f>
        <v/>
      </c>
      <c r="L678" s="1" t="str">
        <f>IF(AND($C678&gt;=Params!$H$13+((Params!$J$20-Params!$H$13)/(Params!$J$33-Params!$H$33))*($B678-Params!$H$33),$C678&gt;=Params!$J$20+((Params!$N$18-Params!$J$20)/(Params!$N$33-Params!$J$33))*($B678-Params!$J$33),$C678&lt;Params!$H$13+((Params!$K$9-Params!$H$13)/(Params!$K$33-Params!$H$33))*($B678-Params!$H$33),$C678&lt;Params!$K$9+((Params!$N$18-Params!$K$9)/(Params!$N$33-Params!$K$33))*($B678-Params!$K$33)),$L$2,"")</f>
        <v/>
      </c>
      <c r="M678" s="2" t="str">
        <f>IF(AND($C678&gt;=Params!$K$9+((Params!$N$18-Params!$K$9)/(Params!$N$33-Params!$K$33))*($B678-Params!$K$33),$C678&gt;=Params!$N$18+((Params!$Q$16-Params!$N$18)/(Params!$Q$33-Params!$N708))*($B678-Params!$Q$33),$C678&lt;Params!$K$9+((Params!$L$5-Params!$K$9)/(Params!$L$33-Params!$K$33))*($B678-Params!$K$33),$C678&lt;Params!$L$5+((Params!$Q$4-Params!$L$5)/(Params!$Q$33-Params!$L$33))*($B678-Params!$L$33),$B678&lt;Params!$Q$33),$M$2,"")</f>
        <v/>
      </c>
      <c r="N678" s="3" t="str">
        <f>IF(OR(AND($C678&gt;=Params!$A$26,$B678&gt;=Params!$A$33,$B678&lt;Params!$C$33,$C678&lt;Params!$A$18+((Params!$C$13-Params!$A$18)/(Params!$C$33-Params!$A$33))*($B678-Params!$A$33)),AND($B678&gt;=Params!$C$33,$C678&gt;Params!$C$22+((Params!$E$17-Params!$C$22)/(Params!$E$33-Params!$C$33))*($B678-Params!$C$33),$C678&lt;Params!$C$13+((Params!$E$17-Params!$C$13)/(Params!$E$33-Params!$C$33))*($B678-Params!$C$33))),$N$2,"")</f>
        <v/>
      </c>
      <c r="O678" s="1" t="str">
        <f>IF(AND($C678&gt;=Params!$C$13+((Params!$E$17-Params!$C$13)/(Params!$E$33-Params!$C$33))*($B678-Params!$C$33),$C678&gt;=Params!$E$17+((Params!$H$13-Params!$E$17)/(Params!$H$33-Params!$E$33))*($B678-Params!$E$33),$C678&lt;Params!$C$13+((Params!$D$9-Params!$C$13)/(Params!$D$33-Params!$C$33))*($B678-Params!$C$33),$C678&lt;Params!$D$9+((Params!$H$13-Params!$D$9)/(Params!$H$33-Params!$D$33))*($B678-Params!$D$33)),$O$2,"")</f>
        <v/>
      </c>
      <c r="P678" s="1" t="str">
        <f>IF(AND($C678&gt;=Params!$D$9+((Params!$H$13-Params!$D$9)/(Params!$H$33-Params!$D$33))*($B678-Params!$D$33),$C678&gt;=Params!$H$13+((Params!$K$9-Params!$H$13)/(Params!$K$33-Params!$H$33))*($B678-Params!$H$33),$C678&lt;Params!$D$9+((Params!$G$4-Params!$D$9)/(Params!$G$33-Params!$D$33))*($B678-Params!$D$33),$C678&lt;Params!$G$4+((Params!$K$9-Params!$G$4)/(Params!$K$33-Params!$G$33))*($B678-Params!$G$33)),$P$2,"")</f>
        <v/>
      </c>
      <c r="Q678" s="1" t="str">
        <f>IF(AND($C678&gt;=Params!$G$4+((Params!$K$9-Params!$G$4)/(Params!$K$33-Params!$G$33))*($B678-Params!$G$33),$C678&gt;Params!$K$9+((Params!$L$5-Params!$K$9)/(Params!$L$33-Params!$K$33))*($B678-Params!$K$33),$C678&lt;Params!$G$4+((Params!$L$5-Params!$G$4)/(Params!$L$33-Params!$G$33))*($B678-Params!$G$33)),$Q$2,"")</f>
        <v/>
      </c>
      <c r="R678" s="2" t="str">
        <f>IF(AND(OR($B678&lt;Params!$A$33,AND($B678&gt;=Params!$A$33,$B678&lt;Params!$C$33,$C678&gt;=Params!$A$18+((Params!$C$13-Params!$A$18)/(Params!$C$33-Params!$A$33))*($B678-Params!$A$33)),AND($B678&gt;=Params!$C$33,$B678&lt;Params!$D$33,$C678&gt;=Params!$C$13+((Params!$D$9-Params!$C$13)/(Params!$D$33-Params!$C$33))*($B678-Params!$C$33)),AND($B678&gt;=Params!$D$33,$C678&gt;=Params!$D$9+((Params!$G$4-Params!$D$9)/(Params!$G$33-Params!$D$33))*($B678-Params!$D$33))),$C678&lt;Params!$G$4,$B678&gt;0,$C678&gt;0),$R$2,"")</f>
        <v/>
      </c>
      <c r="S678" s="18" t="str">
        <f t="shared" si="10"/>
        <v/>
      </c>
      <c r="T678" s="14" t="str">
        <f>IF(AND($S678&lt;&gt;$J$2,$S678&lt;&gt;$K$2,$S678&lt;&gt;$L$2),"",
IF($S678=$J$2,IF(Data!$C678&gt;=Data!$D678+2,"Hawaiite","Potassic Trachybasalt"),
IF($S678=$K$2,IF(Data!$C678&gt;=Data!$D678+2,"Mugearite","Shoshonite"),
IF($S678=$L$2,(IF(Data!$C678&gt;=Data!$D678+2,"Benmoreite","Latite")),""))))</f>
        <v/>
      </c>
    </row>
    <row r="679" spans="1:20" x14ac:dyDescent="0.2">
      <c r="A679" s="16">
        <f>Data!$A679</f>
        <v>0</v>
      </c>
      <c r="B679" s="27">
        <f>Data!$B679</f>
        <v>0</v>
      </c>
      <c r="C679" s="28">
        <f>Data!$C679+Data!$D679</f>
        <v>0</v>
      </c>
      <c r="D679" s="1" t="str">
        <f>IF(AND(AND($B679&gt;=Params!$A$33,$B679&lt;Params!$C$33),AND($C679&gt;=Params!$A$32,$C679&lt;Params!$A$26)),$D$2,"")</f>
        <v/>
      </c>
      <c r="E679" s="1" t="str">
        <f>IF(AND(AND($B679&gt;=Params!$C$33,$B679&lt;Params!$F$33),AND($C679&gt;=Params!$C$32,$C679&lt;Params!$C$22)),$E$2,"")</f>
        <v/>
      </c>
      <c r="F679" s="4" t="str">
        <f>IF(AND($B679&gt;=Params!$F$33,$B679&lt;Params!$J$33,$C679&lt;Params!$F$22+((Params!$J$20-Params!$F$22)/(Params!$J$33-Params!$F$33))*($B679-Params!$F$33)),$F$2,"")</f>
        <v/>
      </c>
      <c r="G679" s="4" t="str">
        <f>IF(AND($B679&gt;=Params!$J$33,$B679&lt;Params!$N$33,$C679&lt;Params!$J$20+((Params!$N$18-Params!$J$20)/(Params!$N$33-Params!$J$33))*($B679-Params!$J$33)),$G$2,"")</f>
        <v/>
      </c>
      <c r="H679" s="4" t="str">
        <f>IF(AND($B679&gt;=Params!$N$33,$C679&lt;Params!$N$18+((Params!$Q$16-Params!$N$18)/(Params!$Q$33-Params!$N$33))*($B679-Params!$N$33),C$3&lt;Params!$Q$16+((Params!$S$32-Params!$Q$16)/(Params!$S$33-Params!$Q$33))*($B679-Params!$Q$33)),$H$2,"")</f>
        <v/>
      </c>
      <c r="I679" s="12" t="str">
        <f>IF(AND($B679&gt;=Params!$Q$33,$C679&gt;=Params!$Q$16+((Params!$S$32-Params!$Q$16)/(Params!$S$33-Params!$Q$33))*($B679-Params!$Q$33)),$I$2,"")</f>
        <v/>
      </c>
      <c r="J679" s="1" t="str">
        <f>IF(AND($C679&gt;=Params!$C$22,$C679&lt;Params!$C$22+((Params!$E$17-Params!$C$22)/(Params!$E$33-Params!$C$33))*($B679-Params!$C$33),$C679&lt;Params!$E$17+((Params!$F$22-Params!$E$17)/(Params!$F$33-Params!$E$33))*($B679-Params!$E$33)),$J$2,"")</f>
        <v/>
      </c>
      <c r="K679" s="1" t="str">
        <f>IF(AND($C679&gt;=Params!$E$17+((Params!$F$22-Params!$E$17)/(Params!$F$33-Params!$E$33))*($B679-Params!$E$33),$C679&gt;=Params!$F$22+((Params!$J$20-Params!$F$22)/(Params!$J$33-Params!$F$33))*($B679-Params!$F$33),$C679&lt;Params!$E$17+((Params!$H$13-Params!$E$17)/(Params!$H$33-Params!$E$33))*($B679-Params!$E$33),$C679&lt;Params!$H$13+((Params!$J$20-Params!$H$13)/(Params!$J$33-Params!$H$33))*($B679-Params!$H$33)),$K$2,"")</f>
        <v/>
      </c>
      <c r="L679" s="1" t="str">
        <f>IF(AND($C679&gt;=Params!$H$13+((Params!$J$20-Params!$H$13)/(Params!$J$33-Params!$H$33))*($B679-Params!$H$33),$C679&gt;=Params!$J$20+((Params!$N$18-Params!$J$20)/(Params!$N$33-Params!$J$33))*($B679-Params!$J$33),$C679&lt;Params!$H$13+((Params!$K$9-Params!$H$13)/(Params!$K$33-Params!$H$33))*($B679-Params!$H$33),$C679&lt;Params!$K$9+((Params!$N$18-Params!$K$9)/(Params!$N$33-Params!$K$33))*($B679-Params!$K$33)),$L$2,"")</f>
        <v/>
      </c>
      <c r="M679" s="2" t="str">
        <f>IF(AND($C679&gt;=Params!$K$9+((Params!$N$18-Params!$K$9)/(Params!$N$33-Params!$K$33))*($B679-Params!$K$33),$C679&gt;=Params!$N$18+((Params!$Q$16-Params!$N$18)/(Params!$Q$33-Params!$N709))*($B679-Params!$Q$33),$C679&lt;Params!$K$9+((Params!$L$5-Params!$K$9)/(Params!$L$33-Params!$K$33))*($B679-Params!$K$33),$C679&lt;Params!$L$5+((Params!$Q$4-Params!$L$5)/(Params!$Q$33-Params!$L$33))*($B679-Params!$L$33),$B679&lt;Params!$Q$33),$M$2,"")</f>
        <v/>
      </c>
      <c r="N679" s="3" t="str">
        <f>IF(OR(AND($C679&gt;=Params!$A$26,$B679&gt;=Params!$A$33,$B679&lt;Params!$C$33,$C679&lt;Params!$A$18+((Params!$C$13-Params!$A$18)/(Params!$C$33-Params!$A$33))*($B679-Params!$A$33)),AND($B679&gt;=Params!$C$33,$C679&gt;Params!$C$22+((Params!$E$17-Params!$C$22)/(Params!$E$33-Params!$C$33))*($B679-Params!$C$33),$C679&lt;Params!$C$13+((Params!$E$17-Params!$C$13)/(Params!$E$33-Params!$C$33))*($B679-Params!$C$33))),$N$2,"")</f>
        <v/>
      </c>
      <c r="O679" s="1" t="str">
        <f>IF(AND($C679&gt;=Params!$C$13+((Params!$E$17-Params!$C$13)/(Params!$E$33-Params!$C$33))*($B679-Params!$C$33),$C679&gt;=Params!$E$17+((Params!$H$13-Params!$E$17)/(Params!$H$33-Params!$E$33))*($B679-Params!$E$33),$C679&lt;Params!$C$13+((Params!$D$9-Params!$C$13)/(Params!$D$33-Params!$C$33))*($B679-Params!$C$33),$C679&lt;Params!$D$9+((Params!$H$13-Params!$D$9)/(Params!$H$33-Params!$D$33))*($B679-Params!$D$33)),$O$2,"")</f>
        <v/>
      </c>
      <c r="P679" s="1" t="str">
        <f>IF(AND($C679&gt;=Params!$D$9+((Params!$H$13-Params!$D$9)/(Params!$H$33-Params!$D$33))*($B679-Params!$D$33),$C679&gt;=Params!$H$13+((Params!$K$9-Params!$H$13)/(Params!$K$33-Params!$H$33))*($B679-Params!$H$33),$C679&lt;Params!$D$9+((Params!$G$4-Params!$D$9)/(Params!$G$33-Params!$D$33))*($B679-Params!$D$33),$C679&lt;Params!$G$4+((Params!$K$9-Params!$G$4)/(Params!$K$33-Params!$G$33))*($B679-Params!$G$33)),$P$2,"")</f>
        <v/>
      </c>
      <c r="Q679" s="1" t="str">
        <f>IF(AND($C679&gt;=Params!$G$4+((Params!$K$9-Params!$G$4)/(Params!$K$33-Params!$G$33))*($B679-Params!$G$33),$C679&gt;Params!$K$9+((Params!$L$5-Params!$K$9)/(Params!$L$33-Params!$K$33))*($B679-Params!$K$33),$C679&lt;Params!$G$4+((Params!$L$5-Params!$G$4)/(Params!$L$33-Params!$G$33))*($B679-Params!$G$33)),$Q$2,"")</f>
        <v/>
      </c>
      <c r="R679" s="2" t="str">
        <f>IF(AND(OR($B679&lt;Params!$A$33,AND($B679&gt;=Params!$A$33,$B679&lt;Params!$C$33,$C679&gt;=Params!$A$18+((Params!$C$13-Params!$A$18)/(Params!$C$33-Params!$A$33))*($B679-Params!$A$33)),AND($B679&gt;=Params!$C$33,$B679&lt;Params!$D$33,$C679&gt;=Params!$C$13+((Params!$D$9-Params!$C$13)/(Params!$D$33-Params!$C$33))*($B679-Params!$C$33)),AND($B679&gt;=Params!$D$33,$C679&gt;=Params!$D$9+((Params!$G$4-Params!$D$9)/(Params!$G$33-Params!$D$33))*($B679-Params!$D$33))),$C679&lt;Params!$G$4,$B679&gt;0,$C679&gt;0),$R$2,"")</f>
        <v/>
      </c>
      <c r="S679" s="18" t="str">
        <f t="shared" si="10"/>
        <v/>
      </c>
      <c r="T679" s="14" t="str">
        <f>IF(AND($S679&lt;&gt;$J$2,$S679&lt;&gt;$K$2,$S679&lt;&gt;$L$2),"",
IF($S679=$J$2,IF(Data!$C679&gt;=Data!$D679+2,"Hawaiite","Potassic Trachybasalt"),
IF($S679=$K$2,IF(Data!$C679&gt;=Data!$D679+2,"Mugearite","Shoshonite"),
IF($S679=$L$2,(IF(Data!$C679&gt;=Data!$D679+2,"Benmoreite","Latite")),""))))</f>
        <v/>
      </c>
    </row>
    <row r="680" spans="1:20" x14ac:dyDescent="0.2">
      <c r="A680" s="16">
        <f>Data!$A680</f>
        <v>0</v>
      </c>
      <c r="B680" s="27">
        <f>Data!$B680</f>
        <v>0</v>
      </c>
      <c r="C680" s="28">
        <f>Data!$C680+Data!$D680</f>
        <v>0</v>
      </c>
      <c r="D680" s="1" t="str">
        <f>IF(AND(AND($B680&gt;=Params!$A$33,$B680&lt;Params!$C$33),AND($C680&gt;=Params!$A$32,$C680&lt;Params!$A$26)),$D$2,"")</f>
        <v/>
      </c>
      <c r="E680" s="1" t="str">
        <f>IF(AND(AND($B680&gt;=Params!$C$33,$B680&lt;Params!$F$33),AND($C680&gt;=Params!$C$32,$C680&lt;Params!$C$22)),$E$2,"")</f>
        <v/>
      </c>
      <c r="F680" s="4" t="str">
        <f>IF(AND($B680&gt;=Params!$F$33,$B680&lt;Params!$J$33,$C680&lt;Params!$F$22+((Params!$J$20-Params!$F$22)/(Params!$J$33-Params!$F$33))*($B680-Params!$F$33)),$F$2,"")</f>
        <v/>
      </c>
      <c r="G680" s="4" t="str">
        <f>IF(AND($B680&gt;=Params!$J$33,$B680&lt;Params!$N$33,$C680&lt;Params!$J$20+((Params!$N$18-Params!$J$20)/(Params!$N$33-Params!$J$33))*($B680-Params!$J$33)),$G$2,"")</f>
        <v/>
      </c>
      <c r="H680" s="4" t="str">
        <f>IF(AND($B680&gt;=Params!$N$33,$C680&lt;Params!$N$18+((Params!$Q$16-Params!$N$18)/(Params!$Q$33-Params!$N$33))*($B680-Params!$N$33),C$3&lt;Params!$Q$16+((Params!$S$32-Params!$Q$16)/(Params!$S$33-Params!$Q$33))*($B680-Params!$Q$33)),$H$2,"")</f>
        <v/>
      </c>
      <c r="I680" s="12" t="str">
        <f>IF(AND($B680&gt;=Params!$Q$33,$C680&gt;=Params!$Q$16+((Params!$S$32-Params!$Q$16)/(Params!$S$33-Params!$Q$33))*($B680-Params!$Q$33)),$I$2,"")</f>
        <v/>
      </c>
      <c r="J680" s="1" t="str">
        <f>IF(AND($C680&gt;=Params!$C$22,$C680&lt;Params!$C$22+((Params!$E$17-Params!$C$22)/(Params!$E$33-Params!$C$33))*($B680-Params!$C$33),$C680&lt;Params!$E$17+((Params!$F$22-Params!$E$17)/(Params!$F$33-Params!$E$33))*($B680-Params!$E$33)),$J$2,"")</f>
        <v/>
      </c>
      <c r="K680" s="1" t="str">
        <f>IF(AND($C680&gt;=Params!$E$17+((Params!$F$22-Params!$E$17)/(Params!$F$33-Params!$E$33))*($B680-Params!$E$33),$C680&gt;=Params!$F$22+((Params!$J$20-Params!$F$22)/(Params!$J$33-Params!$F$33))*($B680-Params!$F$33),$C680&lt;Params!$E$17+((Params!$H$13-Params!$E$17)/(Params!$H$33-Params!$E$33))*($B680-Params!$E$33),$C680&lt;Params!$H$13+((Params!$J$20-Params!$H$13)/(Params!$J$33-Params!$H$33))*($B680-Params!$H$33)),$K$2,"")</f>
        <v/>
      </c>
      <c r="L680" s="1" t="str">
        <f>IF(AND($C680&gt;=Params!$H$13+((Params!$J$20-Params!$H$13)/(Params!$J$33-Params!$H$33))*($B680-Params!$H$33),$C680&gt;=Params!$J$20+((Params!$N$18-Params!$J$20)/(Params!$N$33-Params!$J$33))*($B680-Params!$J$33),$C680&lt;Params!$H$13+((Params!$K$9-Params!$H$13)/(Params!$K$33-Params!$H$33))*($B680-Params!$H$33),$C680&lt;Params!$K$9+((Params!$N$18-Params!$K$9)/(Params!$N$33-Params!$K$33))*($B680-Params!$K$33)),$L$2,"")</f>
        <v/>
      </c>
      <c r="M680" s="2" t="str">
        <f>IF(AND($C680&gt;=Params!$K$9+((Params!$N$18-Params!$K$9)/(Params!$N$33-Params!$K$33))*($B680-Params!$K$33),$C680&gt;=Params!$N$18+((Params!$Q$16-Params!$N$18)/(Params!$Q$33-Params!$N710))*($B680-Params!$Q$33),$C680&lt;Params!$K$9+((Params!$L$5-Params!$K$9)/(Params!$L$33-Params!$K$33))*($B680-Params!$K$33),$C680&lt;Params!$L$5+((Params!$Q$4-Params!$L$5)/(Params!$Q$33-Params!$L$33))*($B680-Params!$L$33),$B680&lt;Params!$Q$33),$M$2,"")</f>
        <v/>
      </c>
      <c r="N680" s="3" t="str">
        <f>IF(OR(AND($C680&gt;=Params!$A$26,$B680&gt;=Params!$A$33,$B680&lt;Params!$C$33,$C680&lt;Params!$A$18+((Params!$C$13-Params!$A$18)/(Params!$C$33-Params!$A$33))*($B680-Params!$A$33)),AND($B680&gt;=Params!$C$33,$C680&gt;Params!$C$22+((Params!$E$17-Params!$C$22)/(Params!$E$33-Params!$C$33))*($B680-Params!$C$33),$C680&lt;Params!$C$13+((Params!$E$17-Params!$C$13)/(Params!$E$33-Params!$C$33))*($B680-Params!$C$33))),$N$2,"")</f>
        <v/>
      </c>
      <c r="O680" s="1" t="str">
        <f>IF(AND($C680&gt;=Params!$C$13+((Params!$E$17-Params!$C$13)/(Params!$E$33-Params!$C$33))*($B680-Params!$C$33),$C680&gt;=Params!$E$17+((Params!$H$13-Params!$E$17)/(Params!$H$33-Params!$E$33))*($B680-Params!$E$33),$C680&lt;Params!$C$13+((Params!$D$9-Params!$C$13)/(Params!$D$33-Params!$C$33))*($B680-Params!$C$33),$C680&lt;Params!$D$9+((Params!$H$13-Params!$D$9)/(Params!$H$33-Params!$D$33))*($B680-Params!$D$33)),$O$2,"")</f>
        <v/>
      </c>
      <c r="P680" s="1" t="str">
        <f>IF(AND($C680&gt;=Params!$D$9+((Params!$H$13-Params!$D$9)/(Params!$H$33-Params!$D$33))*($B680-Params!$D$33),$C680&gt;=Params!$H$13+((Params!$K$9-Params!$H$13)/(Params!$K$33-Params!$H$33))*($B680-Params!$H$33),$C680&lt;Params!$D$9+((Params!$G$4-Params!$D$9)/(Params!$G$33-Params!$D$33))*($B680-Params!$D$33),$C680&lt;Params!$G$4+((Params!$K$9-Params!$G$4)/(Params!$K$33-Params!$G$33))*($B680-Params!$G$33)),$P$2,"")</f>
        <v/>
      </c>
      <c r="Q680" s="1" t="str">
        <f>IF(AND($C680&gt;=Params!$G$4+((Params!$K$9-Params!$G$4)/(Params!$K$33-Params!$G$33))*($B680-Params!$G$33),$C680&gt;Params!$K$9+((Params!$L$5-Params!$K$9)/(Params!$L$33-Params!$K$33))*($B680-Params!$K$33),$C680&lt;Params!$G$4+((Params!$L$5-Params!$G$4)/(Params!$L$33-Params!$G$33))*($B680-Params!$G$33)),$Q$2,"")</f>
        <v/>
      </c>
      <c r="R680" s="2" t="str">
        <f>IF(AND(OR($B680&lt;Params!$A$33,AND($B680&gt;=Params!$A$33,$B680&lt;Params!$C$33,$C680&gt;=Params!$A$18+((Params!$C$13-Params!$A$18)/(Params!$C$33-Params!$A$33))*($B680-Params!$A$33)),AND($B680&gt;=Params!$C$33,$B680&lt;Params!$D$33,$C680&gt;=Params!$C$13+((Params!$D$9-Params!$C$13)/(Params!$D$33-Params!$C$33))*($B680-Params!$C$33)),AND($B680&gt;=Params!$D$33,$C680&gt;=Params!$D$9+((Params!$G$4-Params!$D$9)/(Params!$G$33-Params!$D$33))*($B680-Params!$D$33))),$C680&lt;Params!$G$4,$B680&gt;0,$C680&gt;0),$R$2,"")</f>
        <v/>
      </c>
      <c r="S680" s="18" t="str">
        <f t="shared" si="10"/>
        <v/>
      </c>
      <c r="T680" s="14" t="str">
        <f>IF(AND($S680&lt;&gt;$J$2,$S680&lt;&gt;$K$2,$S680&lt;&gt;$L$2),"",
IF($S680=$J$2,IF(Data!$C680&gt;=Data!$D680+2,"Hawaiite","Potassic Trachybasalt"),
IF($S680=$K$2,IF(Data!$C680&gt;=Data!$D680+2,"Mugearite","Shoshonite"),
IF($S680=$L$2,(IF(Data!$C680&gt;=Data!$D680+2,"Benmoreite","Latite")),""))))</f>
        <v/>
      </c>
    </row>
    <row r="681" spans="1:20" x14ac:dyDescent="0.2">
      <c r="A681" s="16">
        <f>Data!$A681</f>
        <v>0</v>
      </c>
      <c r="B681" s="27">
        <f>Data!$B681</f>
        <v>0</v>
      </c>
      <c r="C681" s="28">
        <f>Data!$C681+Data!$D681</f>
        <v>0</v>
      </c>
      <c r="D681" s="1" t="str">
        <f>IF(AND(AND($B681&gt;=Params!$A$33,$B681&lt;Params!$C$33),AND($C681&gt;=Params!$A$32,$C681&lt;Params!$A$26)),$D$2,"")</f>
        <v/>
      </c>
      <c r="E681" s="1" t="str">
        <f>IF(AND(AND($B681&gt;=Params!$C$33,$B681&lt;Params!$F$33),AND($C681&gt;=Params!$C$32,$C681&lt;Params!$C$22)),$E$2,"")</f>
        <v/>
      </c>
      <c r="F681" s="4" t="str">
        <f>IF(AND($B681&gt;=Params!$F$33,$B681&lt;Params!$J$33,$C681&lt;Params!$F$22+((Params!$J$20-Params!$F$22)/(Params!$J$33-Params!$F$33))*($B681-Params!$F$33)),$F$2,"")</f>
        <v/>
      </c>
      <c r="G681" s="4" t="str">
        <f>IF(AND($B681&gt;=Params!$J$33,$B681&lt;Params!$N$33,$C681&lt;Params!$J$20+((Params!$N$18-Params!$J$20)/(Params!$N$33-Params!$J$33))*($B681-Params!$J$33)),$G$2,"")</f>
        <v/>
      </c>
      <c r="H681" s="4" t="str">
        <f>IF(AND($B681&gt;=Params!$N$33,$C681&lt;Params!$N$18+((Params!$Q$16-Params!$N$18)/(Params!$Q$33-Params!$N$33))*($B681-Params!$N$33),C$3&lt;Params!$Q$16+((Params!$S$32-Params!$Q$16)/(Params!$S$33-Params!$Q$33))*($B681-Params!$Q$33)),$H$2,"")</f>
        <v/>
      </c>
      <c r="I681" s="12" t="str">
        <f>IF(AND($B681&gt;=Params!$Q$33,$C681&gt;=Params!$Q$16+((Params!$S$32-Params!$Q$16)/(Params!$S$33-Params!$Q$33))*($B681-Params!$Q$33)),$I$2,"")</f>
        <v/>
      </c>
      <c r="J681" s="1" t="str">
        <f>IF(AND($C681&gt;=Params!$C$22,$C681&lt;Params!$C$22+((Params!$E$17-Params!$C$22)/(Params!$E$33-Params!$C$33))*($B681-Params!$C$33),$C681&lt;Params!$E$17+((Params!$F$22-Params!$E$17)/(Params!$F$33-Params!$E$33))*($B681-Params!$E$33)),$J$2,"")</f>
        <v/>
      </c>
      <c r="K681" s="1" t="str">
        <f>IF(AND($C681&gt;=Params!$E$17+((Params!$F$22-Params!$E$17)/(Params!$F$33-Params!$E$33))*($B681-Params!$E$33),$C681&gt;=Params!$F$22+((Params!$J$20-Params!$F$22)/(Params!$J$33-Params!$F$33))*($B681-Params!$F$33),$C681&lt;Params!$E$17+((Params!$H$13-Params!$E$17)/(Params!$H$33-Params!$E$33))*($B681-Params!$E$33),$C681&lt;Params!$H$13+((Params!$J$20-Params!$H$13)/(Params!$J$33-Params!$H$33))*($B681-Params!$H$33)),$K$2,"")</f>
        <v/>
      </c>
      <c r="L681" s="1" t="str">
        <f>IF(AND($C681&gt;=Params!$H$13+((Params!$J$20-Params!$H$13)/(Params!$J$33-Params!$H$33))*($B681-Params!$H$33),$C681&gt;=Params!$J$20+((Params!$N$18-Params!$J$20)/(Params!$N$33-Params!$J$33))*($B681-Params!$J$33),$C681&lt;Params!$H$13+((Params!$K$9-Params!$H$13)/(Params!$K$33-Params!$H$33))*($B681-Params!$H$33),$C681&lt;Params!$K$9+((Params!$N$18-Params!$K$9)/(Params!$N$33-Params!$K$33))*($B681-Params!$K$33)),$L$2,"")</f>
        <v/>
      </c>
      <c r="M681" s="2" t="str">
        <f>IF(AND($C681&gt;=Params!$K$9+((Params!$N$18-Params!$K$9)/(Params!$N$33-Params!$K$33))*($B681-Params!$K$33),$C681&gt;=Params!$N$18+((Params!$Q$16-Params!$N$18)/(Params!$Q$33-Params!$N711))*($B681-Params!$Q$33),$C681&lt;Params!$K$9+((Params!$L$5-Params!$K$9)/(Params!$L$33-Params!$K$33))*($B681-Params!$K$33),$C681&lt;Params!$L$5+((Params!$Q$4-Params!$L$5)/(Params!$Q$33-Params!$L$33))*($B681-Params!$L$33),$B681&lt;Params!$Q$33),$M$2,"")</f>
        <v/>
      </c>
      <c r="N681" s="3" t="str">
        <f>IF(OR(AND($C681&gt;=Params!$A$26,$B681&gt;=Params!$A$33,$B681&lt;Params!$C$33,$C681&lt;Params!$A$18+((Params!$C$13-Params!$A$18)/(Params!$C$33-Params!$A$33))*($B681-Params!$A$33)),AND($B681&gt;=Params!$C$33,$C681&gt;Params!$C$22+((Params!$E$17-Params!$C$22)/(Params!$E$33-Params!$C$33))*($B681-Params!$C$33),$C681&lt;Params!$C$13+((Params!$E$17-Params!$C$13)/(Params!$E$33-Params!$C$33))*($B681-Params!$C$33))),$N$2,"")</f>
        <v/>
      </c>
      <c r="O681" s="1" t="str">
        <f>IF(AND($C681&gt;=Params!$C$13+((Params!$E$17-Params!$C$13)/(Params!$E$33-Params!$C$33))*($B681-Params!$C$33),$C681&gt;=Params!$E$17+((Params!$H$13-Params!$E$17)/(Params!$H$33-Params!$E$33))*($B681-Params!$E$33),$C681&lt;Params!$C$13+((Params!$D$9-Params!$C$13)/(Params!$D$33-Params!$C$33))*($B681-Params!$C$33),$C681&lt;Params!$D$9+((Params!$H$13-Params!$D$9)/(Params!$H$33-Params!$D$33))*($B681-Params!$D$33)),$O$2,"")</f>
        <v/>
      </c>
      <c r="P681" s="1" t="str">
        <f>IF(AND($C681&gt;=Params!$D$9+((Params!$H$13-Params!$D$9)/(Params!$H$33-Params!$D$33))*($B681-Params!$D$33),$C681&gt;=Params!$H$13+((Params!$K$9-Params!$H$13)/(Params!$K$33-Params!$H$33))*($B681-Params!$H$33),$C681&lt;Params!$D$9+((Params!$G$4-Params!$D$9)/(Params!$G$33-Params!$D$33))*($B681-Params!$D$33),$C681&lt;Params!$G$4+((Params!$K$9-Params!$G$4)/(Params!$K$33-Params!$G$33))*($B681-Params!$G$33)),$P$2,"")</f>
        <v/>
      </c>
      <c r="Q681" s="1" t="str">
        <f>IF(AND($C681&gt;=Params!$G$4+((Params!$K$9-Params!$G$4)/(Params!$K$33-Params!$G$33))*($B681-Params!$G$33),$C681&gt;Params!$K$9+((Params!$L$5-Params!$K$9)/(Params!$L$33-Params!$K$33))*($B681-Params!$K$33),$C681&lt;Params!$G$4+((Params!$L$5-Params!$G$4)/(Params!$L$33-Params!$G$33))*($B681-Params!$G$33)),$Q$2,"")</f>
        <v/>
      </c>
      <c r="R681" s="2" t="str">
        <f>IF(AND(OR($B681&lt;Params!$A$33,AND($B681&gt;=Params!$A$33,$B681&lt;Params!$C$33,$C681&gt;=Params!$A$18+((Params!$C$13-Params!$A$18)/(Params!$C$33-Params!$A$33))*($B681-Params!$A$33)),AND($B681&gt;=Params!$C$33,$B681&lt;Params!$D$33,$C681&gt;=Params!$C$13+((Params!$D$9-Params!$C$13)/(Params!$D$33-Params!$C$33))*($B681-Params!$C$33)),AND($B681&gt;=Params!$D$33,$C681&gt;=Params!$D$9+((Params!$G$4-Params!$D$9)/(Params!$G$33-Params!$D$33))*($B681-Params!$D$33))),$C681&lt;Params!$G$4,$B681&gt;0,$C681&gt;0),$R$2,"")</f>
        <v/>
      </c>
      <c r="S681" s="18" t="str">
        <f t="shared" si="10"/>
        <v/>
      </c>
      <c r="T681" s="14" t="str">
        <f>IF(AND($S681&lt;&gt;$J$2,$S681&lt;&gt;$K$2,$S681&lt;&gt;$L$2),"",
IF($S681=$J$2,IF(Data!$C681&gt;=Data!$D681+2,"Hawaiite","Potassic Trachybasalt"),
IF($S681=$K$2,IF(Data!$C681&gt;=Data!$D681+2,"Mugearite","Shoshonite"),
IF($S681=$L$2,(IF(Data!$C681&gt;=Data!$D681+2,"Benmoreite","Latite")),""))))</f>
        <v/>
      </c>
    </row>
    <row r="682" spans="1:20" x14ac:dyDescent="0.2">
      <c r="A682" s="16">
        <f>Data!$A682</f>
        <v>0</v>
      </c>
      <c r="B682" s="27">
        <f>Data!$B682</f>
        <v>0</v>
      </c>
      <c r="C682" s="28">
        <f>Data!$C682+Data!$D682</f>
        <v>0</v>
      </c>
      <c r="D682" s="1" t="str">
        <f>IF(AND(AND($B682&gt;=Params!$A$33,$B682&lt;Params!$C$33),AND($C682&gt;=Params!$A$32,$C682&lt;Params!$A$26)),$D$2,"")</f>
        <v/>
      </c>
      <c r="E682" s="1" t="str">
        <f>IF(AND(AND($B682&gt;=Params!$C$33,$B682&lt;Params!$F$33),AND($C682&gt;=Params!$C$32,$C682&lt;Params!$C$22)),$E$2,"")</f>
        <v/>
      </c>
      <c r="F682" s="4" t="str">
        <f>IF(AND($B682&gt;=Params!$F$33,$B682&lt;Params!$J$33,$C682&lt;Params!$F$22+((Params!$J$20-Params!$F$22)/(Params!$J$33-Params!$F$33))*($B682-Params!$F$33)),$F$2,"")</f>
        <v/>
      </c>
      <c r="G682" s="4" t="str">
        <f>IF(AND($B682&gt;=Params!$J$33,$B682&lt;Params!$N$33,$C682&lt;Params!$J$20+((Params!$N$18-Params!$J$20)/(Params!$N$33-Params!$J$33))*($B682-Params!$J$33)),$G$2,"")</f>
        <v/>
      </c>
      <c r="H682" s="4" t="str">
        <f>IF(AND($B682&gt;=Params!$N$33,$C682&lt;Params!$N$18+((Params!$Q$16-Params!$N$18)/(Params!$Q$33-Params!$N$33))*($B682-Params!$N$33),C$3&lt;Params!$Q$16+((Params!$S$32-Params!$Q$16)/(Params!$S$33-Params!$Q$33))*($B682-Params!$Q$33)),$H$2,"")</f>
        <v/>
      </c>
      <c r="I682" s="12" t="str">
        <f>IF(AND($B682&gt;=Params!$Q$33,$C682&gt;=Params!$Q$16+((Params!$S$32-Params!$Q$16)/(Params!$S$33-Params!$Q$33))*($B682-Params!$Q$33)),$I$2,"")</f>
        <v/>
      </c>
      <c r="J682" s="1" t="str">
        <f>IF(AND($C682&gt;=Params!$C$22,$C682&lt;Params!$C$22+((Params!$E$17-Params!$C$22)/(Params!$E$33-Params!$C$33))*($B682-Params!$C$33),$C682&lt;Params!$E$17+((Params!$F$22-Params!$E$17)/(Params!$F$33-Params!$E$33))*($B682-Params!$E$33)),$J$2,"")</f>
        <v/>
      </c>
      <c r="K682" s="1" t="str">
        <f>IF(AND($C682&gt;=Params!$E$17+((Params!$F$22-Params!$E$17)/(Params!$F$33-Params!$E$33))*($B682-Params!$E$33),$C682&gt;=Params!$F$22+((Params!$J$20-Params!$F$22)/(Params!$J$33-Params!$F$33))*($B682-Params!$F$33),$C682&lt;Params!$E$17+((Params!$H$13-Params!$E$17)/(Params!$H$33-Params!$E$33))*($B682-Params!$E$33),$C682&lt;Params!$H$13+((Params!$J$20-Params!$H$13)/(Params!$J$33-Params!$H$33))*($B682-Params!$H$33)),$K$2,"")</f>
        <v/>
      </c>
      <c r="L682" s="1" t="str">
        <f>IF(AND($C682&gt;=Params!$H$13+((Params!$J$20-Params!$H$13)/(Params!$J$33-Params!$H$33))*($B682-Params!$H$33),$C682&gt;=Params!$J$20+((Params!$N$18-Params!$J$20)/(Params!$N$33-Params!$J$33))*($B682-Params!$J$33),$C682&lt;Params!$H$13+((Params!$K$9-Params!$H$13)/(Params!$K$33-Params!$H$33))*($B682-Params!$H$33),$C682&lt;Params!$K$9+((Params!$N$18-Params!$K$9)/(Params!$N$33-Params!$K$33))*($B682-Params!$K$33)),$L$2,"")</f>
        <v/>
      </c>
      <c r="M682" s="2" t="str">
        <f>IF(AND($C682&gt;=Params!$K$9+((Params!$N$18-Params!$K$9)/(Params!$N$33-Params!$K$33))*($B682-Params!$K$33),$C682&gt;=Params!$N$18+((Params!$Q$16-Params!$N$18)/(Params!$Q$33-Params!$N712))*($B682-Params!$Q$33),$C682&lt;Params!$K$9+((Params!$L$5-Params!$K$9)/(Params!$L$33-Params!$K$33))*($B682-Params!$K$33),$C682&lt;Params!$L$5+((Params!$Q$4-Params!$L$5)/(Params!$Q$33-Params!$L$33))*($B682-Params!$L$33),$B682&lt;Params!$Q$33),$M$2,"")</f>
        <v/>
      </c>
      <c r="N682" s="3" t="str">
        <f>IF(OR(AND($C682&gt;=Params!$A$26,$B682&gt;=Params!$A$33,$B682&lt;Params!$C$33,$C682&lt;Params!$A$18+((Params!$C$13-Params!$A$18)/(Params!$C$33-Params!$A$33))*($B682-Params!$A$33)),AND($B682&gt;=Params!$C$33,$C682&gt;Params!$C$22+((Params!$E$17-Params!$C$22)/(Params!$E$33-Params!$C$33))*($B682-Params!$C$33),$C682&lt;Params!$C$13+((Params!$E$17-Params!$C$13)/(Params!$E$33-Params!$C$33))*($B682-Params!$C$33))),$N$2,"")</f>
        <v/>
      </c>
      <c r="O682" s="1" t="str">
        <f>IF(AND($C682&gt;=Params!$C$13+((Params!$E$17-Params!$C$13)/(Params!$E$33-Params!$C$33))*($B682-Params!$C$33),$C682&gt;=Params!$E$17+((Params!$H$13-Params!$E$17)/(Params!$H$33-Params!$E$33))*($B682-Params!$E$33),$C682&lt;Params!$C$13+((Params!$D$9-Params!$C$13)/(Params!$D$33-Params!$C$33))*($B682-Params!$C$33),$C682&lt;Params!$D$9+((Params!$H$13-Params!$D$9)/(Params!$H$33-Params!$D$33))*($B682-Params!$D$33)),$O$2,"")</f>
        <v/>
      </c>
      <c r="P682" s="1" t="str">
        <f>IF(AND($C682&gt;=Params!$D$9+((Params!$H$13-Params!$D$9)/(Params!$H$33-Params!$D$33))*($B682-Params!$D$33),$C682&gt;=Params!$H$13+((Params!$K$9-Params!$H$13)/(Params!$K$33-Params!$H$33))*($B682-Params!$H$33),$C682&lt;Params!$D$9+((Params!$G$4-Params!$D$9)/(Params!$G$33-Params!$D$33))*($B682-Params!$D$33),$C682&lt;Params!$G$4+((Params!$K$9-Params!$G$4)/(Params!$K$33-Params!$G$33))*($B682-Params!$G$33)),$P$2,"")</f>
        <v/>
      </c>
      <c r="Q682" s="1" t="str">
        <f>IF(AND($C682&gt;=Params!$G$4+((Params!$K$9-Params!$G$4)/(Params!$K$33-Params!$G$33))*($B682-Params!$G$33),$C682&gt;Params!$K$9+((Params!$L$5-Params!$K$9)/(Params!$L$33-Params!$K$33))*($B682-Params!$K$33),$C682&lt;Params!$G$4+((Params!$L$5-Params!$G$4)/(Params!$L$33-Params!$G$33))*($B682-Params!$G$33)),$Q$2,"")</f>
        <v/>
      </c>
      <c r="R682" s="2" t="str">
        <f>IF(AND(OR($B682&lt;Params!$A$33,AND($B682&gt;=Params!$A$33,$B682&lt;Params!$C$33,$C682&gt;=Params!$A$18+((Params!$C$13-Params!$A$18)/(Params!$C$33-Params!$A$33))*($B682-Params!$A$33)),AND($B682&gt;=Params!$C$33,$B682&lt;Params!$D$33,$C682&gt;=Params!$C$13+((Params!$D$9-Params!$C$13)/(Params!$D$33-Params!$C$33))*($B682-Params!$C$33)),AND($B682&gt;=Params!$D$33,$C682&gt;=Params!$D$9+((Params!$G$4-Params!$D$9)/(Params!$G$33-Params!$D$33))*($B682-Params!$D$33))),$C682&lt;Params!$G$4,$B682&gt;0,$C682&gt;0),$R$2,"")</f>
        <v/>
      </c>
      <c r="S682" s="18" t="str">
        <f t="shared" si="10"/>
        <v/>
      </c>
      <c r="T682" s="14" t="str">
        <f>IF(AND($S682&lt;&gt;$J$2,$S682&lt;&gt;$K$2,$S682&lt;&gt;$L$2),"",
IF($S682=$J$2,IF(Data!$C682&gt;=Data!$D682+2,"Hawaiite","Potassic Trachybasalt"),
IF($S682=$K$2,IF(Data!$C682&gt;=Data!$D682+2,"Mugearite","Shoshonite"),
IF($S682=$L$2,(IF(Data!$C682&gt;=Data!$D682+2,"Benmoreite","Latite")),""))))</f>
        <v/>
      </c>
    </row>
    <row r="683" spans="1:20" x14ac:dyDescent="0.2">
      <c r="A683" s="16">
        <f>Data!$A683</f>
        <v>0</v>
      </c>
      <c r="B683" s="27">
        <f>Data!$B683</f>
        <v>0</v>
      </c>
      <c r="C683" s="28">
        <f>Data!$C683+Data!$D683</f>
        <v>0</v>
      </c>
      <c r="D683" s="1" t="str">
        <f>IF(AND(AND($B683&gt;=Params!$A$33,$B683&lt;Params!$C$33),AND($C683&gt;=Params!$A$32,$C683&lt;Params!$A$26)),$D$2,"")</f>
        <v/>
      </c>
      <c r="E683" s="1" t="str">
        <f>IF(AND(AND($B683&gt;=Params!$C$33,$B683&lt;Params!$F$33),AND($C683&gt;=Params!$C$32,$C683&lt;Params!$C$22)),$E$2,"")</f>
        <v/>
      </c>
      <c r="F683" s="4" t="str">
        <f>IF(AND($B683&gt;=Params!$F$33,$B683&lt;Params!$J$33,$C683&lt;Params!$F$22+((Params!$J$20-Params!$F$22)/(Params!$J$33-Params!$F$33))*($B683-Params!$F$33)),$F$2,"")</f>
        <v/>
      </c>
      <c r="G683" s="4" t="str">
        <f>IF(AND($B683&gt;=Params!$J$33,$B683&lt;Params!$N$33,$C683&lt;Params!$J$20+((Params!$N$18-Params!$J$20)/(Params!$N$33-Params!$J$33))*($B683-Params!$J$33)),$G$2,"")</f>
        <v/>
      </c>
      <c r="H683" s="4" t="str">
        <f>IF(AND($B683&gt;=Params!$N$33,$C683&lt;Params!$N$18+((Params!$Q$16-Params!$N$18)/(Params!$Q$33-Params!$N$33))*($B683-Params!$N$33),C$3&lt;Params!$Q$16+((Params!$S$32-Params!$Q$16)/(Params!$S$33-Params!$Q$33))*($B683-Params!$Q$33)),$H$2,"")</f>
        <v/>
      </c>
      <c r="I683" s="12" t="str">
        <f>IF(AND($B683&gt;=Params!$Q$33,$C683&gt;=Params!$Q$16+((Params!$S$32-Params!$Q$16)/(Params!$S$33-Params!$Q$33))*($B683-Params!$Q$33)),$I$2,"")</f>
        <v/>
      </c>
      <c r="J683" s="1" t="str">
        <f>IF(AND($C683&gt;=Params!$C$22,$C683&lt;Params!$C$22+((Params!$E$17-Params!$C$22)/(Params!$E$33-Params!$C$33))*($B683-Params!$C$33),$C683&lt;Params!$E$17+((Params!$F$22-Params!$E$17)/(Params!$F$33-Params!$E$33))*($B683-Params!$E$33)),$J$2,"")</f>
        <v/>
      </c>
      <c r="K683" s="1" t="str">
        <f>IF(AND($C683&gt;=Params!$E$17+((Params!$F$22-Params!$E$17)/(Params!$F$33-Params!$E$33))*($B683-Params!$E$33),$C683&gt;=Params!$F$22+((Params!$J$20-Params!$F$22)/(Params!$J$33-Params!$F$33))*($B683-Params!$F$33),$C683&lt;Params!$E$17+((Params!$H$13-Params!$E$17)/(Params!$H$33-Params!$E$33))*($B683-Params!$E$33),$C683&lt;Params!$H$13+((Params!$J$20-Params!$H$13)/(Params!$J$33-Params!$H$33))*($B683-Params!$H$33)),$K$2,"")</f>
        <v/>
      </c>
      <c r="L683" s="1" t="str">
        <f>IF(AND($C683&gt;=Params!$H$13+((Params!$J$20-Params!$H$13)/(Params!$J$33-Params!$H$33))*($B683-Params!$H$33),$C683&gt;=Params!$J$20+((Params!$N$18-Params!$J$20)/(Params!$N$33-Params!$J$33))*($B683-Params!$J$33),$C683&lt;Params!$H$13+((Params!$K$9-Params!$H$13)/(Params!$K$33-Params!$H$33))*($B683-Params!$H$33),$C683&lt;Params!$K$9+((Params!$N$18-Params!$K$9)/(Params!$N$33-Params!$K$33))*($B683-Params!$K$33)),$L$2,"")</f>
        <v/>
      </c>
      <c r="M683" s="2" t="str">
        <f>IF(AND($C683&gt;=Params!$K$9+((Params!$N$18-Params!$K$9)/(Params!$N$33-Params!$K$33))*($B683-Params!$K$33),$C683&gt;=Params!$N$18+((Params!$Q$16-Params!$N$18)/(Params!$Q$33-Params!$N713))*($B683-Params!$Q$33),$C683&lt;Params!$K$9+((Params!$L$5-Params!$K$9)/(Params!$L$33-Params!$K$33))*($B683-Params!$K$33),$C683&lt;Params!$L$5+((Params!$Q$4-Params!$L$5)/(Params!$Q$33-Params!$L$33))*($B683-Params!$L$33),$B683&lt;Params!$Q$33),$M$2,"")</f>
        <v/>
      </c>
      <c r="N683" s="3" t="str">
        <f>IF(OR(AND($C683&gt;=Params!$A$26,$B683&gt;=Params!$A$33,$B683&lt;Params!$C$33,$C683&lt;Params!$A$18+((Params!$C$13-Params!$A$18)/(Params!$C$33-Params!$A$33))*($B683-Params!$A$33)),AND($B683&gt;=Params!$C$33,$C683&gt;Params!$C$22+((Params!$E$17-Params!$C$22)/(Params!$E$33-Params!$C$33))*($B683-Params!$C$33),$C683&lt;Params!$C$13+((Params!$E$17-Params!$C$13)/(Params!$E$33-Params!$C$33))*($B683-Params!$C$33))),$N$2,"")</f>
        <v/>
      </c>
      <c r="O683" s="1" t="str">
        <f>IF(AND($C683&gt;=Params!$C$13+((Params!$E$17-Params!$C$13)/(Params!$E$33-Params!$C$33))*($B683-Params!$C$33),$C683&gt;=Params!$E$17+((Params!$H$13-Params!$E$17)/(Params!$H$33-Params!$E$33))*($B683-Params!$E$33),$C683&lt;Params!$C$13+((Params!$D$9-Params!$C$13)/(Params!$D$33-Params!$C$33))*($B683-Params!$C$33),$C683&lt;Params!$D$9+((Params!$H$13-Params!$D$9)/(Params!$H$33-Params!$D$33))*($B683-Params!$D$33)),$O$2,"")</f>
        <v/>
      </c>
      <c r="P683" s="1" t="str">
        <f>IF(AND($C683&gt;=Params!$D$9+((Params!$H$13-Params!$D$9)/(Params!$H$33-Params!$D$33))*($B683-Params!$D$33),$C683&gt;=Params!$H$13+((Params!$K$9-Params!$H$13)/(Params!$K$33-Params!$H$33))*($B683-Params!$H$33),$C683&lt;Params!$D$9+((Params!$G$4-Params!$D$9)/(Params!$G$33-Params!$D$33))*($B683-Params!$D$33),$C683&lt;Params!$G$4+((Params!$K$9-Params!$G$4)/(Params!$K$33-Params!$G$33))*($B683-Params!$G$33)),$P$2,"")</f>
        <v/>
      </c>
      <c r="Q683" s="1" t="str">
        <f>IF(AND($C683&gt;=Params!$G$4+((Params!$K$9-Params!$G$4)/(Params!$K$33-Params!$G$33))*($B683-Params!$G$33),$C683&gt;Params!$K$9+((Params!$L$5-Params!$K$9)/(Params!$L$33-Params!$K$33))*($B683-Params!$K$33),$C683&lt;Params!$G$4+((Params!$L$5-Params!$G$4)/(Params!$L$33-Params!$G$33))*($B683-Params!$G$33)),$Q$2,"")</f>
        <v/>
      </c>
      <c r="R683" s="2" t="str">
        <f>IF(AND(OR($B683&lt;Params!$A$33,AND($B683&gt;=Params!$A$33,$B683&lt;Params!$C$33,$C683&gt;=Params!$A$18+((Params!$C$13-Params!$A$18)/(Params!$C$33-Params!$A$33))*($B683-Params!$A$33)),AND($B683&gt;=Params!$C$33,$B683&lt;Params!$D$33,$C683&gt;=Params!$C$13+((Params!$D$9-Params!$C$13)/(Params!$D$33-Params!$C$33))*($B683-Params!$C$33)),AND($B683&gt;=Params!$D$33,$C683&gt;=Params!$D$9+((Params!$G$4-Params!$D$9)/(Params!$G$33-Params!$D$33))*($B683-Params!$D$33))),$C683&lt;Params!$G$4,$B683&gt;0,$C683&gt;0),$R$2,"")</f>
        <v/>
      </c>
      <c r="S683" s="18" t="str">
        <f t="shared" si="10"/>
        <v/>
      </c>
      <c r="T683" s="14" t="str">
        <f>IF(AND($S683&lt;&gt;$J$2,$S683&lt;&gt;$K$2,$S683&lt;&gt;$L$2),"",
IF($S683=$J$2,IF(Data!$C683&gt;=Data!$D683+2,"Hawaiite","Potassic Trachybasalt"),
IF($S683=$K$2,IF(Data!$C683&gt;=Data!$D683+2,"Mugearite","Shoshonite"),
IF($S683=$L$2,(IF(Data!$C683&gt;=Data!$D683+2,"Benmoreite","Latite")),""))))</f>
        <v/>
      </c>
    </row>
    <row r="684" spans="1:20" x14ac:dyDescent="0.2">
      <c r="A684" s="16">
        <f>Data!$A684</f>
        <v>0</v>
      </c>
      <c r="B684" s="27">
        <f>Data!$B684</f>
        <v>0</v>
      </c>
      <c r="C684" s="28">
        <f>Data!$C684+Data!$D684</f>
        <v>0</v>
      </c>
      <c r="D684" s="1" t="str">
        <f>IF(AND(AND($B684&gt;=Params!$A$33,$B684&lt;Params!$C$33),AND($C684&gt;=Params!$A$32,$C684&lt;Params!$A$26)),$D$2,"")</f>
        <v/>
      </c>
      <c r="E684" s="1" t="str">
        <f>IF(AND(AND($B684&gt;=Params!$C$33,$B684&lt;Params!$F$33),AND($C684&gt;=Params!$C$32,$C684&lt;Params!$C$22)),$E$2,"")</f>
        <v/>
      </c>
      <c r="F684" s="4" t="str">
        <f>IF(AND($B684&gt;=Params!$F$33,$B684&lt;Params!$J$33,$C684&lt;Params!$F$22+((Params!$J$20-Params!$F$22)/(Params!$J$33-Params!$F$33))*($B684-Params!$F$33)),$F$2,"")</f>
        <v/>
      </c>
      <c r="G684" s="4" t="str">
        <f>IF(AND($B684&gt;=Params!$J$33,$B684&lt;Params!$N$33,$C684&lt;Params!$J$20+((Params!$N$18-Params!$J$20)/(Params!$N$33-Params!$J$33))*($B684-Params!$J$33)),$G$2,"")</f>
        <v/>
      </c>
      <c r="H684" s="4" t="str">
        <f>IF(AND($B684&gt;=Params!$N$33,$C684&lt;Params!$N$18+((Params!$Q$16-Params!$N$18)/(Params!$Q$33-Params!$N$33))*($B684-Params!$N$33),C$3&lt;Params!$Q$16+((Params!$S$32-Params!$Q$16)/(Params!$S$33-Params!$Q$33))*($B684-Params!$Q$33)),$H$2,"")</f>
        <v/>
      </c>
      <c r="I684" s="12" t="str">
        <f>IF(AND($B684&gt;=Params!$Q$33,$C684&gt;=Params!$Q$16+((Params!$S$32-Params!$Q$16)/(Params!$S$33-Params!$Q$33))*($B684-Params!$Q$33)),$I$2,"")</f>
        <v/>
      </c>
      <c r="J684" s="1" t="str">
        <f>IF(AND($C684&gt;=Params!$C$22,$C684&lt;Params!$C$22+((Params!$E$17-Params!$C$22)/(Params!$E$33-Params!$C$33))*($B684-Params!$C$33),$C684&lt;Params!$E$17+((Params!$F$22-Params!$E$17)/(Params!$F$33-Params!$E$33))*($B684-Params!$E$33)),$J$2,"")</f>
        <v/>
      </c>
      <c r="K684" s="1" t="str">
        <f>IF(AND($C684&gt;=Params!$E$17+((Params!$F$22-Params!$E$17)/(Params!$F$33-Params!$E$33))*($B684-Params!$E$33),$C684&gt;=Params!$F$22+((Params!$J$20-Params!$F$22)/(Params!$J$33-Params!$F$33))*($B684-Params!$F$33),$C684&lt;Params!$E$17+((Params!$H$13-Params!$E$17)/(Params!$H$33-Params!$E$33))*($B684-Params!$E$33),$C684&lt;Params!$H$13+((Params!$J$20-Params!$H$13)/(Params!$J$33-Params!$H$33))*($B684-Params!$H$33)),$K$2,"")</f>
        <v/>
      </c>
      <c r="L684" s="1" t="str">
        <f>IF(AND($C684&gt;=Params!$H$13+((Params!$J$20-Params!$H$13)/(Params!$J$33-Params!$H$33))*($B684-Params!$H$33),$C684&gt;=Params!$J$20+((Params!$N$18-Params!$J$20)/(Params!$N$33-Params!$J$33))*($B684-Params!$J$33),$C684&lt;Params!$H$13+((Params!$K$9-Params!$H$13)/(Params!$K$33-Params!$H$33))*($B684-Params!$H$33),$C684&lt;Params!$K$9+((Params!$N$18-Params!$K$9)/(Params!$N$33-Params!$K$33))*($B684-Params!$K$33)),$L$2,"")</f>
        <v/>
      </c>
      <c r="M684" s="2" t="str">
        <f>IF(AND($C684&gt;=Params!$K$9+((Params!$N$18-Params!$K$9)/(Params!$N$33-Params!$K$33))*($B684-Params!$K$33),$C684&gt;=Params!$N$18+((Params!$Q$16-Params!$N$18)/(Params!$Q$33-Params!$N714))*($B684-Params!$Q$33),$C684&lt;Params!$K$9+((Params!$L$5-Params!$K$9)/(Params!$L$33-Params!$K$33))*($B684-Params!$K$33),$C684&lt;Params!$L$5+((Params!$Q$4-Params!$L$5)/(Params!$Q$33-Params!$L$33))*($B684-Params!$L$33),$B684&lt;Params!$Q$33),$M$2,"")</f>
        <v/>
      </c>
      <c r="N684" s="3" t="str">
        <f>IF(OR(AND($C684&gt;=Params!$A$26,$B684&gt;=Params!$A$33,$B684&lt;Params!$C$33,$C684&lt;Params!$A$18+((Params!$C$13-Params!$A$18)/(Params!$C$33-Params!$A$33))*($B684-Params!$A$33)),AND($B684&gt;=Params!$C$33,$C684&gt;Params!$C$22+((Params!$E$17-Params!$C$22)/(Params!$E$33-Params!$C$33))*($B684-Params!$C$33),$C684&lt;Params!$C$13+((Params!$E$17-Params!$C$13)/(Params!$E$33-Params!$C$33))*($B684-Params!$C$33))),$N$2,"")</f>
        <v/>
      </c>
      <c r="O684" s="1" t="str">
        <f>IF(AND($C684&gt;=Params!$C$13+((Params!$E$17-Params!$C$13)/(Params!$E$33-Params!$C$33))*($B684-Params!$C$33),$C684&gt;=Params!$E$17+((Params!$H$13-Params!$E$17)/(Params!$H$33-Params!$E$33))*($B684-Params!$E$33),$C684&lt;Params!$C$13+((Params!$D$9-Params!$C$13)/(Params!$D$33-Params!$C$33))*($B684-Params!$C$33),$C684&lt;Params!$D$9+((Params!$H$13-Params!$D$9)/(Params!$H$33-Params!$D$33))*($B684-Params!$D$33)),$O$2,"")</f>
        <v/>
      </c>
      <c r="P684" s="1" t="str">
        <f>IF(AND($C684&gt;=Params!$D$9+((Params!$H$13-Params!$D$9)/(Params!$H$33-Params!$D$33))*($B684-Params!$D$33),$C684&gt;=Params!$H$13+((Params!$K$9-Params!$H$13)/(Params!$K$33-Params!$H$33))*($B684-Params!$H$33),$C684&lt;Params!$D$9+((Params!$G$4-Params!$D$9)/(Params!$G$33-Params!$D$33))*($B684-Params!$D$33),$C684&lt;Params!$G$4+((Params!$K$9-Params!$G$4)/(Params!$K$33-Params!$G$33))*($B684-Params!$G$33)),$P$2,"")</f>
        <v/>
      </c>
      <c r="Q684" s="1" t="str">
        <f>IF(AND($C684&gt;=Params!$G$4+((Params!$K$9-Params!$G$4)/(Params!$K$33-Params!$G$33))*($B684-Params!$G$33),$C684&gt;Params!$K$9+((Params!$L$5-Params!$K$9)/(Params!$L$33-Params!$K$33))*($B684-Params!$K$33),$C684&lt;Params!$G$4+((Params!$L$5-Params!$G$4)/(Params!$L$33-Params!$G$33))*($B684-Params!$G$33)),$Q$2,"")</f>
        <v/>
      </c>
      <c r="R684" s="2" t="str">
        <f>IF(AND(OR($B684&lt;Params!$A$33,AND($B684&gt;=Params!$A$33,$B684&lt;Params!$C$33,$C684&gt;=Params!$A$18+((Params!$C$13-Params!$A$18)/(Params!$C$33-Params!$A$33))*($B684-Params!$A$33)),AND($B684&gt;=Params!$C$33,$B684&lt;Params!$D$33,$C684&gt;=Params!$C$13+((Params!$D$9-Params!$C$13)/(Params!$D$33-Params!$C$33))*($B684-Params!$C$33)),AND($B684&gt;=Params!$D$33,$C684&gt;=Params!$D$9+((Params!$G$4-Params!$D$9)/(Params!$G$33-Params!$D$33))*($B684-Params!$D$33))),$C684&lt;Params!$G$4,$B684&gt;0,$C684&gt;0),$R$2,"")</f>
        <v/>
      </c>
      <c r="S684" s="18" t="str">
        <f t="shared" si="10"/>
        <v/>
      </c>
      <c r="T684" s="14" t="str">
        <f>IF(AND($S684&lt;&gt;$J$2,$S684&lt;&gt;$K$2,$S684&lt;&gt;$L$2),"",
IF($S684=$J$2,IF(Data!$C684&gt;=Data!$D684+2,"Hawaiite","Potassic Trachybasalt"),
IF($S684=$K$2,IF(Data!$C684&gt;=Data!$D684+2,"Mugearite","Shoshonite"),
IF($S684=$L$2,(IF(Data!$C684&gt;=Data!$D684+2,"Benmoreite","Latite")),""))))</f>
        <v/>
      </c>
    </row>
    <row r="685" spans="1:20" x14ac:dyDescent="0.2">
      <c r="A685" s="16">
        <f>Data!$A685</f>
        <v>0</v>
      </c>
      <c r="B685" s="27">
        <f>Data!$B685</f>
        <v>0</v>
      </c>
      <c r="C685" s="28">
        <f>Data!$C685+Data!$D685</f>
        <v>0</v>
      </c>
      <c r="D685" s="1" t="str">
        <f>IF(AND(AND($B685&gt;=Params!$A$33,$B685&lt;Params!$C$33),AND($C685&gt;=Params!$A$32,$C685&lt;Params!$A$26)),$D$2,"")</f>
        <v/>
      </c>
      <c r="E685" s="1" t="str">
        <f>IF(AND(AND($B685&gt;=Params!$C$33,$B685&lt;Params!$F$33),AND($C685&gt;=Params!$C$32,$C685&lt;Params!$C$22)),$E$2,"")</f>
        <v/>
      </c>
      <c r="F685" s="4" t="str">
        <f>IF(AND($B685&gt;=Params!$F$33,$B685&lt;Params!$J$33,$C685&lt;Params!$F$22+((Params!$J$20-Params!$F$22)/(Params!$J$33-Params!$F$33))*($B685-Params!$F$33)),$F$2,"")</f>
        <v/>
      </c>
      <c r="G685" s="4" t="str">
        <f>IF(AND($B685&gt;=Params!$J$33,$B685&lt;Params!$N$33,$C685&lt;Params!$J$20+((Params!$N$18-Params!$J$20)/(Params!$N$33-Params!$J$33))*($B685-Params!$J$33)),$G$2,"")</f>
        <v/>
      </c>
      <c r="H685" s="4" t="str">
        <f>IF(AND($B685&gt;=Params!$N$33,$C685&lt;Params!$N$18+((Params!$Q$16-Params!$N$18)/(Params!$Q$33-Params!$N$33))*($B685-Params!$N$33),C$3&lt;Params!$Q$16+((Params!$S$32-Params!$Q$16)/(Params!$S$33-Params!$Q$33))*($B685-Params!$Q$33)),$H$2,"")</f>
        <v/>
      </c>
      <c r="I685" s="12" t="str">
        <f>IF(AND($B685&gt;=Params!$Q$33,$C685&gt;=Params!$Q$16+((Params!$S$32-Params!$Q$16)/(Params!$S$33-Params!$Q$33))*($B685-Params!$Q$33)),$I$2,"")</f>
        <v/>
      </c>
      <c r="J685" s="1" t="str">
        <f>IF(AND($C685&gt;=Params!$C$22,$C685&lt;Params!$C$22+((Params!$E$17-Params!$C$22)/(Params!$E$33-Params!$C$33))*($B685-Params!$C$33),$C685&lt;Params!$E$17+((Params!$F$22-Params!$E$17)/(Params!$F$33-Params!$E$33))*($B685-Params!$E$33)),$J$2,"")</f>
        <v/>
      </c>
      <c r="K685" s="1" t="str">
        <f>IF(AND($C685&gt;=Params!$E$17+((Params!$F$22-Params!$E$17)/(Params!$F$33-Params!$E$33))*($B685-Params!$E$33),$C685&gt;=Params!$F$22+((Params!$J$20-Params!$F$22)/(Params!$J$33-Params!$F$33))*($B685-Params!$F$33),$C685&lt;Params!$E$17+((Params!$H$13-Params!$E$17)/(Params!$H$33-Params!$E$33))*($B685-Params!$E$33),$C685&lt;Params!$H$13+((Params!$J$20-Params!$H$13)/(Params!$J$33-Params!$H$33))*($B685-Params!$H$33)),$K$2,"")</f>
        <v/>
      </c>
      <c r="L685" s="1" t="str">
        <f>IF(AND($C685&gt;=Params!$H$13+((Params!$J$20-Params!$H$13)/(Params!$J$33-Params!$H$33))*($B685-Params!$H$33),$C685&gt;=Params!$J$20+((Params!$N$18-Params!$J$20)/(Params!$N$33-Params!$J$33))*($B685-Params!$J$33),$C685&lt;Params!$H$13+((Params!$K$9-Params!$H$13)/(Params!$K$33-Params!$H$33))*($B685-Params!$H$33),$C685&lt;Params!$K$9+((Params!$N$18-Params!$K$9)/(Params!$N$33-Params!$K$33))*($B685-Params!$K$33)),$L$2,"")</f>
        <v/>
      </c>
      <c r="M685" s="2" t="str">
        <f>IF(AND($C685&gt;=Params!$K$9+((Params!$N$18-Params!$K$9)/(Params!$N$33-Params!$K$33))*($B685-Params!$K$33),$C685&gt;=Params!$N$18+((Params!$Q$16-Params!$N$18)/(Params!$Q$33-Params!$N715))*($B685-Params!$Q$33),$C685&lt;Params!$K$9+((Params!$L$5-Params!$K$9)/(Params!$L$33-Params!$K$33))*($B685-Params!$K$33),$C685&lt;Params!$L$5+((Params!$Q$4-Params!$L$5)/(Params!$Q$33-Params!$L$33))*($B685-Params!$L$33),$B685&lt;Params!$Q$33),$M$2,"")</f>
        <v/>
      </c>
      <c r="N685" s="3" t="str">
        <f>IF(OR(AND($C685&gt;=Params!$A$26,$B685&gt;=Params!$A$33,$B685&lt;Params!$C$33,$C685&lt;Params!$A$18+((Params!$C$13-Params!$A$18)/(Params!$C$33-Params!$A$33))*($B685-Params!$A$33)),AND($B685&gt;=Params!$C$33,$C685&gt;Params!$C$22+((Params!$E$17-Params!$C$22)/(Params!$E$33-Params!$C$33))*($B685-Params!$C$33),$C685&lt;Params!$C$13+((Params!$E$17-Params!$C$13)/(Params!$E$33-Params!$C$33))*($B685-Params!$C$33))),$N$2,"")</f>
        <v/>
      </c>
      <c r="O685" s="1" t="str">
        <f>IF(AND($C685&gt;=Params!$C$13+((Params!$E$17-Params!$C$13)/(Params!$E$33-Params!$C$33))*($B685-Params!$C$33),$C685&gt;=Params!$E$17+((Params!$H$13-Params!$E$17)/(Params!$H$33-Params!$E$33))*($B685-Params!$E$33),$C685&lt;Params!$C$13+((Params!$D$9-Params!$C$13)/(Params!$D$33-Params!$C$33))*($B685-Params!$C$33),$C685&lt;Params!$D$9+((Params!$H$13-Params!$D$9)/(Params!$H$33-Params!$D$33))*($B685-Params!$D$33)),$O$2,"")</f>
        <v/>
      </c>
      <c r="P685" s="1" t="str">
        <f>IF(AND($C685&gt;=Params!$D$9+((Params!$H$13-Params!$D$9)/(Params!$H$33-Params!$D$33))*($B685-Params!$D$33),$C685&gt;=Params!$H$13+((Params!$K$9-Params!$H$13)/(Params!$K$33-Params!$H$33))*($B685-Params!$H$33),$C685&lt;Params!$D$9+((Params!$G$4-Params!$D$9)/(Params!$G$33-Params!$D$33))*($B685-Params!$D$33),$C685&lt;Params!$G$4+((Params!$K$9-Params!$G$4)/(Params!$K$33-Params!$G$33))*($B685-Params!$G$33)),$P$2,"")</f>
        <v/>
      </c>
      <c r="Q685" s="1" t="str">
        <f>IF(AND($C685&gt;=Params!$G$4+((Params!$K$9-Params!$G$4)/(Params!$K$33-Params!$G$33))*($B685-Params!$G$33),$C685&gt;Params!$K$9+((Params!$L$5-Params!$K$9)/(Params!$L$33-Params!$K$33))*($B685-Params!$K$33),$C685&lt;Params!$G$4+((Params!$L$5-Params!$G$4)/(Params!$L$33-Params!$G$33))*($B685-Params!$G$33)),$Q$2,"")</f>
        <v/>
      </c>
      <c r="R685" s="2" t="str">
        <f>IF(AND(OR($B685&lt;Params!$A$33,AND($B685&gt;=Params!$A$33,$B685&lt;Params!$C$33,$C685&gt;=Params!$A$18+((Params!$C$13-Params!$A$18)/(Params!$C$33-Params!$A$33))*($B685-Params!$A$33)),AND($B685&gt;=Params!$C$33,$B685&lt;Params!$D$33,$C685&gt;=Params!$C$13+((Params!$D$9-Params!$C$13)/(Params!$D$33-Params!$C$33))*($B685-Params!$C$33)),AND($B685&gt;=Params!$D$33,$C685&gt;=Params!$D$9+((Params!$G$4-Params!$D$9)/(Params!$G$33-Params!$D$33))*($B685-Params!$D$33))),$C685&lt;Params!$G$4,$B685&gt;0,$C685&gt;0),$R$2,"")</f>
        <v/>
      </c>
      <c r="S685" s="18" t="str">
        <f t="shared" si="10"/>
        <v/>
      </c>
      <c r="T685" s="14" t="str">
        <f>IF(AND($S685&lt;&gt;$J$2,$S685&lt;&gt;$K$2,$S685&lt;&gt;$L$2),"",
IF($S685=$J$2,IF(Data!$C685&gt;=Data!$D685+2,"Hawaiite","Potassic Trachybasalt"),
IF($S685=$K$2,IF(Data!$C685&gt;=Data!$D685+2,"Mugearite","Shoshonite"),
IF($S685=$L$2,(IF(Data!$C685&gt;=Data!$D685+2,"Benmoreite","Latite")),""))))</f>
        <v/>
      </c>
    </row>
    <row r="686" spans="1:20" x14ac:dyDescent="0.2">
      <c r="A686" s="16">
        <f>Data!$A686</f>
        <v>0</v>
      </c>
      <c r="B686" s="27">
        <f>Data!$B686</f>
        <v>0</v>
      </c>
      <c r="C686" s="28">
        <f>Data!$C686+Data!$D686</f>
        <v>0</v>
      </c>
      <c r="D686" s="1" t="str">
        <f>IF(AND(AND($B686&gt;=Params!$A$33,$B686&lt;Params!$C$33),AND($C686&gt;=Params!$A$32,$C686&lt;Params!$A$26)),$D$2,"")</f>
        <v/>
      </c>
      <c r="E686" s="1" t="str">
        <f>IF(AND(AND($B686&gt;=Params!$C$33,$B686&lt;Params!$F$33),AND($C686&gt;=Params!$C$32,$C686&lt;Params!$C$22)),$E$2,"")</f>
        <v/>
      </c>
      <c r="F686" s="4" t="str">
        <f>IF(AND($B686&gt;=Params!$F$33,$B686&lt;Params!$J$33,$C686&lt;Params!$F$22+((Params!$J$20-Params!$F$22)/(Params!$J$33-Params!$F$33))*($B686-Params!$F$33)),$F$2,"")</f>
        <v/>
      </c>
      <c r="G686" s="4" t="str">
        <f>IF(AND($B686&gt;=Params!$J$33,$B686&lt;Params!$N$33,$C686&lt;Params!$J$20+((Params!$N$18-Params!$J$20)/(Params!$N$33-Params!$J$33))*($B686-Params!$J$33)),$G$2,"")</f>
        <v/>
      </c>
      <c r="H686" s="4" t="str">
        <f>IF(AND($B686&gt;=Params!$N$33,$C686&lt;Params!$N$18+((Params!$Q$16-Params!$N$18)/(Params!$Q$33-Params!$N$33))*($B686-Params!$N$33),C$3&lt;Params!$Q$16+((Params!$S$32-Params!$Q$16)/(Params!$S$33-Params!$Q$33))*($B686-Params!$Q$33)),$H$2,"")</f>
        <v/>
      </c>
      <c r="I686" s="12" t="str">
        <f>IF(AND($B686&gt;=Params!$Q$33,$C686&gt;=Params!$Q$16+((Params!$S$32-Params!$Q$16)/(Params!$S$33-Params!$Q$33))*($B686-Params!$Q$33)),$I$2,"")</f>
        <v/>
      </c>
      <c r="J686" s="1" t="str">
        <f>IF(AND($C686&gt;=Params!$C$22,$C686&lt;Params!$C$22+((Params!$E$17-Params!$C$22)/(Params!$E$33-Params!$C$33))*($B686-Params!$C$33),$C686&lt;Params!$E$17+((Params!$F$22-Params!$E$17)/(Params!$F$33-Params!$E$33))*($B686-Params!$E$33)),$J$2,"")</f>
        <v/>
      </c>
      <c r="K686" s="1" t="str">
        <f>IF(AND($C686&gt;=Params!$E$17+((Params!$F$22-Params!$E$17)/(Params!$F$33-Params!$E$33))*($B686-Params!$E$33),$C686&gt;=Params!$F$22+((Params!$J$20-Params!$F$22)/(Params!$J$33-Params!$F$33))*($B686-Params!$F$33),$C686&lt;Params!$E$17+((Params!$H$13-Params!$E$17)/(Params!$H$33-Params!$E$33))*($B686-Params!$E$33),$C686&lt;Params!$H$13+((Params!$J$20-Params!$H$13)/(Params!$J$33-Params!$H$33))*($B686-Params!$H$33)),$K$2,"")</f>
        <v/>
      </c>
      <c r="L686" s="1" t="str">
        <f>IF(AND($C686&gt;=Params!$H$13+((Params!$J$20-Params!$H$13)/(Params!$J$33-Params!$H$33))*($B686-Params!$H$33),$C686&gt;=Params!$J$20+((Params!$N$18-Params!$J$20)/(Params!$N$33-Params!$J$33))*($B686-Params!$J$33),$C686&lt;Params!$H$13+((Params!$K$9-Params!$H$13)/(Params!$K$33-Params!$H$33))*($B686-Params!$H$33),$C686&lt;Params!$K$9+((Params!$N$18-Params!$K$9)/(Params!$N$33-Params!$K$33))*($B686-Params!$K$33)),$L$2,"")</f>
        <v/>
      </c>
      <c r="M686" s="2" t="str">
        <f>IF(AND($C686&gt;=Params!$K$9+((Params!$N$18-Params!$K$9)/(Params!$N$33-Params!$K$33))*($B686-Params!$K$33),$C686&gt;=Params!$N$18+((Params!$Q$16-Params!$N$18)/(Params!$Q$33-Params!$N716))*($B686-Params!$Q$33),$C686&lt;Params!$K$9+((Params!$L$5-Params!$K$9)/(Params!$L$33-Params!$K$33))*($B686-Params!$K$33),$C686&lt;Params!$L$5+((Params!$Q$4-Params!$L$5)/(Params!$Q$33-Params!$L$33))*($B686-Params!$L$33),$B686&lt;Params!$Q$33),$M$2,"")</f>
        <v/>
      </c>
      <c r="N686" s="3" t="str">
        <f>IF(OR(AND($C686&gt;=Params!$A$26,$B686&gt;=Params!$A$33,$B686&lt;Params!$C$33,$C686&lt;Params!$A$18+((Params!$C$13-Params!$A$18)/(Params!$C$33-Params!$A$33))*($B686-Params!$A$33)),AND($B686&gt;=Params!$C$33,$C686&gt;Params!$C$22+((Params!$E$17-Params!$C$22)/(Params!$E$33-Params!$C$33))*($B686-Params!$C$33),$C686&lt;Params!$C$13+((Params!$E$17-Params!$C$13)/(Params!$E$33-Params!$C$33))*($B686-Params!$C$33))),$N$2,"")</f>
        <v/>
      </c>
      <c r="O686" s="1" t="str">
        <f>IF(AND($C686&gt;=Params!$C$13+((Params!$E$17-Params!$C$13)/(Params!$E$33-Params!$C$33))*($B686-Params!$C$33),$C686&gt;=Params!$E$17+((Params!$H$13-Params!$E$17)/(Params!$H$33-Params!$E$33))*($B686-Params!$E$33),$C686&lt;Params!$C$13+((Params!$D$9-Params!$C$13)/(Params!$D$33-Params!$C$33))*($B686-Params!$C$33),$C686&lt;Params!$D$9+((Params!$H$13-Params!$D$9)/(Params!$H$33-Params!$D$33))*($B686-Params!$D$33)),$O$2,"")</f>
        <v/>
      </c>
      <c r="P686" s="1" t="str">
        <f>IF(AND($C686&gt;=Params!$D$9+((Params!$H$13-Params!$D$9)/(Params!$H$33-Params!$D$33))*($B686-Params!$D$33),$C686&gt;=Params!$H$13+((Params!$K$9-Params!$H$13)/(Params!$K$33-Params!$H$33))*($B686-Params!$H$33),$C686&lt;Params!$D$9+((Params!$G$4-Params!$D$9)/(Params!$G$33-Params!$D$33))*($B686-Params!$D$33),$C686&lt;Params!$G$4+((Params!$K$9-Params!$G$4)/(Params!$K$33-Params!$G$33))*($B686-Params!$G$33)),$P$2,"")</f>
        <v/>
      </c>
      <c r="Q686" s="1" t="str">
        <f>IF(AND($C686&gt;=Params!$G$4+((Params!$K$9-Params!$G$4)/(Params!$K$33-Params!$G$33))*($B686-Params!$G$33),$C686&gt;Params!$K$9+((Params!$L$5-Params!$K$9)/(Params!$L$33-Params!$K$33))*($B686-Params!$K$33),$C686&lt;Params!$G$4+((Params!$L$5-Params!$G$4)/(Params!$L$33-Params!$G$33))*($B686-Params!$G$33)),$Q$2,"")</f>
        <v/>
      </c>
      <c r="R686" s="2" t="str">
        <f>IF(AND(OR($B686&lt;Params!$A$33,AND($B686&gt;=Params!$A$33,$B686&lt;Params!$C$33,$C686&gt;=Params!$A$18+((Params!$C$13-Params!$A$18)/(Params!$C$33-Params!$A$33))*($B686-Params!$A$33)),AND($B686&gt;=Params!$C$33,$B686&lt;Params!$D$33,$C686&gt;=Params!$C$13+((Params!$D$9-Params!$C$13)/(Params!$D$33-Params!$C$33))*($B686-Params!$C$33)),AND($B686&gt;=Params!$D$33,$C686&gt;=Params!$D$9+((Params!$G$4-Params!$D$9)/(Params!$G$33-Params!$D$33))*($B686-Params!$D$33))),$C686&lt;Params!$G$4,$B686&gt;0,$C686&gt;0),$R$2,"")</f>
        <v/>
      </c>
      <c r="S686" s="18" t="str">
        <f t="shared" si="10"/>
        <v/>
      </c>
      <c r="T686" s="14" t="str">
        <f>IF(AND($S686&lt;&gt;$J$2,$S686&lt;&gt;$K$2,$S686&lt;&gt;$L$2),"",
IF($S686=$J$2,IF(Data!$C686&gt;=Data!$D686+2,"Hawaiite","Potassic Trachybasalt"),
IF($S686=$K$2,IF(Data!$C686&gt;=Data!$D686+2,"Mugearite","Shoshonite"),
IF($S686=$L$2,(IF(Data!$C686&gt;=Data!$D686+2,"Benmoreite","Latite")),""))))</f>
        <v/>
      </c>
    </row>
    <row r="687" spans="1:20" x14ac:dyDescent="0.2">
      <c r="A687" s="16">
        <f>Data!$A687</f>
        <v>0</v>
      </c>
      <c r="B687" s="27">
        <f>Data!$B687</f>
        <v>0</v>
      </c>
      <c r="C687" s="28">
        <f>Data!$C687+Data!$D687</f>
        <v>0</v>
      </c>
      <c r="D687" s="1" t="str">
        <f>IF(AND(AND($B687&gt;=Params!$A$33,$B687&lt;Params!$C$33),AND($C687&gt;=Params!$A$32,$C687&lt;Params!$A$26)),$D$2,"")</f>
        <v/>
      </c>
      <c r="E687" s="1" t="str">
        <f>IF(AND(AND($B687&gt;=Params!$C$33,$B687&lt;Params!$F$33),AND($C687&gt;=Params!$C$32,$C687&lt;Params!$C$22)),$E$2,"")</f>
        <v/>
      </c>
      <c r="F687" s="4" t="str">
        <f>IF(AND($B687&gt;=Params!$F$33,$B687&lt;Params!$J$33,$C687&lt;Params!$F$22+((Params!$J$20-Params!$F$22)/(Params!$J$33-Params!$F$33))*($B687-Params!$F$33)),$F$2,"")</f>
        <v/>
      </c>
      <c r="G687" s="4" t="str">
        <f>IF(AND($B687&gt;=Params!$J$33,$B687&lt;Params!$N$33,$C687&lt;Params!$J$20+((Params!$N$18-Params!$J$20)/(Params!$N$33-Params!$J$33))*($B687-Params!$J$33)),$G$2,"")</f>
        <v/>
      </c>
      <c r="H687" s="4" t="str">
        <f>IF(AND($B687&gt;=Params!$N$33,$C687&lt;Params!$N$18+((Params!$Q$16-Params!$N$18)/(Params!$Q$33-Params!$N$33))*($B687-Params!$N$33),C$3&lt;Params!$Q$16+((Params!$S$32-Params!$Q$16)/(Params!$S$33-Params!$Q$33))*($B687-Params!$Q$33)),$H$2,"")</f>
        <v/>
      </c>
      <c r="I687" s="12" t="str">
        <f>IF(AND($B687&gt;=Params!$Q$33,$C687&gt;=Params!$Q$16+((Params!$S$32-Params!$Q$16)/(Params!$S$33-Params!$Q$33))*($B687-Params!$Q$33)),$I$2,"")</f>
        <v/>
      </c>
      <c r="J687" s="1" t="str">
        <f>IF(AND($C687&gt;=Params!$C$22,$C687&lt;Params!$C$22+((Params!$E$17-Params!$C$22)/(Params!$E$33-Params!$C$33))*($B687-Params!$C$33),$C687&lt;Params!$E$17+((Params!$F$22-Params!$E$17)/(Params!$F$33-Params!$E$33))*($B687-Params!$E$33)),$J$2,"")</f>
        <v/>
      </c>
      <c r="K687" s="1" t="str">
        <f>IF(AND($C687&gt;=Params!$E$17+((Params!$F$22-Params!$E$17)/(Params!$F$33-Params!$E$33))*($B687-Params!$E$33),$C687&gt;=Params!$F$22+((Params!$J$20-Params!$F$22)/(Params!$J$33-Params!$F$33))*($B687-Params!$F$33),$C687&lt;Params!$E$17+((Params!$H$13-Params!$E$17)/(Params!$H$33-Params!$E$33))*($B687-Params!$E$33),$C687&lt;Params!$H$13+((Params!$J$20-Params!$H$13)/(Params!$J$33-Params!$H$33))*($B687-Params!$H$33)),$K$2,"")</f>
        <v/>
      </c>
      <c r="L687" s="1" t="str">
        <f>IF(AND($C687&gt;=Params!$H$13+((Params!$J$20-Params!$H$13)/(Params!$J$33-Params!$H$33))*($B687-Params!$H$33),$C687&gt;=Params!$J$20+((Params!$N$18-Params!$J$20)/(Params!$N$33-Params!$J$33))*($B687-Params!$J$33),$C687&lt;Params!$H$13+((Params!$K$9-Params!$H$13)/(Params!$K$33-Params!$H$33))*($B687-Params!$H$33),$C687&lt;Params!$K$9+((Params!$N$18-Params!$K$9)/(Params!$N$33-Params!$K$33))*($B687-Params!$K$33)),$L$2,"")</f>
        <v/>
      </c>
      <c r="M687" s="2" t="str">
        <f>IF(AND($C687&gt;=Params!$K$9+((Params!$N$18-Params!$K$9)/(Params!$N$33-Params!$K$33))*($B687-Params!$K$33),$C687&gt;=Params!$N$18+((Params!$Q$16-Params!$N$18)/(Params!$Q$33-Params!$N717))*($B687-Params!$Q$33),$C687&lt;Params!$K$9+((Params!$L$5-Params!$K$9)/(Params!$L$33-Params!$K$33))*($B687-Params!$K$33),$C687&lt;Params!$L$5+((Params!$Q$4-Params!$L$5)/(Params!$Q$33-Params!$L$33))*($B687-Params!$L$33),$B687&lt;Params!$Q$33),$M$2,"")</f>
        <v/>
      </c>
      <c r="N687" s="3" t="str">
        <f>IF(OR(AND($C687&gt;=Params!$A$26,$B687&gt;=Params!$A$33,$B687&lt;Params!$C$33,$C687&lt;Params!$A$18+((Params!$C$13-Params!$A$18)/(Params!$C$33-Params!$A$33))*($B687-Params!$A$33)),AND($B687&gt;=Params!$C$33,$C687&gt;Params!$C$22+((Params!$E$17-Params!$C$22)/(Params!$E$33-Params!$C$33))*($B687-Params!$C$33),$C687&lt;Params!$C$13+((Params!$E$17-Params!$C$13)/(Params!$E$33-Params!$C$33))*($B687-Params!$C$33))),$N$2,"")</f>
        <v/>
      </c>
      <c r="O687" s="1" t="str">
        <f>IF(AND($C687&gt;=Params!$C$13+((Params!$E$17-Params!$C$13)/(Params!$E$33-Params!$C$33))*($B687-Params!$C$33),$C687&gt;=Params!$E$17+((Params!$H$13-Params!$E$17)/(Params!$H$33-Params!$E$33))*($B687-Params!$E$33),$C687&lt;Params!$C$13+((Params!$D$9-Params!$C$13)/(Params!$D$33-Params!$C$33))*($B687-Params!$C$33),$C687&lt;Params!$D$9+((Params!$H$13-Params!$D$9)/(Params!$H$33-Params!$D$33))*($B687-Params!$D$33)),$O$2,"")</f>
        <v/>
      </c>
      <c r="P687" s="1" t="str">
        <f>IF(AND($C687&gt;=Params!$D$9+((Params!$H$13-Params!$D$9)/(Params!$H$33-Params!$D$33))*($B687-Params!$D$33),$C687&gt;=Params!$H$13+((Params!$K$9-Params!$H$13)/(Params!$K$33-Params!$H$33))*($B687-Params!$H$33),$C687&lt;Params!$D$9+((Params!$G$4-Params!$D$9)/(Params!$G$33-Params!$D$33))*($B687-Params!$D$33),$C687&lt;Params!$G$4+((Params!$K$9-Params!$G$4)/(Params!$K$33-Params!$G$33))*($B687-Params!$G$33)),$P$2,"")</f>
        <v/>
      </c>
      <c r="Q687" s="1" t="str">
        <f>IF(AND($C687&gt;=Params!$G$4+((Params!$K$9-Params!$G$4)/(Params!$K$33-Params!$G$33))*($B687-Params!$G$33),$C687&gt;Params!$K$9+((Params!$L$5-Params!$K$9)/(Params!$L$33-Params!$K$33))*($B687-Params!$K$33),$C687&lt;Params!$G$4+((Params!$L$5-Params!$G$4)/(Params!$L$33-Params!$G$33))*($B687-Params!$G$33)),$Q$2,"")</f>
        <v/>
      </c>
      <c r="R687" s="2" t="str">
        <f>IF(AND(OR($B687&lt;Params!$A$33,AND($B687&gt;=Params!$A$33,$B687&lt;Params!$C$33,$C687&gt;=Params!$A$18+((Params!$C$13-Params!$A$18)/(Params!$C$33-Params!$A$33))*($B687-Params!$A$33)),AND($B687&gt;=Params!$C$33,$B687&lt;Params!$D$33,$C687&gt;=Params!$C$13+((Params!$D$9-Params!$C$13)/(Params!$D$33-Params!$C$33))*($B687-Params!$C$33)),AND($B687&gt;=Params!$D$33,$C687&gt;=Params!$D$9+((Params!$G$4-Params!$D$9)/(Params!$G$33-Params!$D$33))*($B687-Params!$D$33))),$C687&lt;Params!$G$4,$B687&gt;0,$C687&gt;0),$R$2,"")</f>
        <v/>
      </c>
      <c r="S687" s="18" t="str">
        <f t="shared" si="10"/>
        <v/>
      </c>
      <c r="T687" s="14" t="str">
        <f>IF(AND($S687&lt;&gt;$J$2,$S687&lt;&gt;$K$2,$S687&lt;&gt;$L$2),"",
IF($S687=$J$2,IF(Data!$C687&gt;=Data!$D687+2,"Hawaiite","Potassic Trachybasalt"),
IF($S687=$K$2,IF(Data!$C687&gt;=Data!$D687+2,"Mugearite","Shoshonite"),
IF($S687=$L$2,(IF(Data!$C687&gt;=Data!$D687+2,"Benmoreite","Latite")),""))))</f>
        <v/>
      </c>
    </row>
    <row r="688" spans="1:20" x14ac:dyDescent="0.2">
      <c r="A688" s="16">
        <f>Data!$A688</f>
        <v>0</v>
      </c>
      <c r="B688" s="27">
        <f>Data!$B688</f>
        <v>0</v>
      </c>
      <c r="C688" s="28">
        <f>Data!$C688+Data!$D688</f>
        <v>0</v>
      </c>
      <c r="D688" s="1" t="str">
        <f>IF(AND(AND($B688&gt;=Params!$A$33,$B688&lt;Params!$C$33),AND($C688&gt;=Params!$A$32,$C688&lt;Params!$A$26)),$D$2,"")</f>
        <v/>
      </c>
      <c r="E688" s="1" t="str">
        <f>IF(AND(AND($B688&gt;=Params!$C$33,$B688&lt;Params!$F$33),AND($C688&gt;=Params!$C$32,$C688&lt;Params!$C$22)),$E$2,"")</f>
        <v/>
      </c>
      <c r="F688" s="4" t="str">
        <f>IF(AND($B688&gt;=Params!$F$33,$B688&lt;Params!$J$33,$C688&lt;Params!$F$22+((Params!$J$20-Params!$F$22)/(Params!$J$33-Params!$F$33))*($B688-Params!$F$33)),$F$2,"")</f>
        <v/>
      </c>
      <c r="G688" s="4" t="str">
        <f>IF(AND($B688&gt;=Params!$J$33,$B688&lt;Params!$N$33,$C688&lt;Params!$J$20+((Params!$N$18-Params!$J$20)/(Params!$N$33-Params!$J$33))*($B688-Params!$J$33)),$G$2,"")</f>
        <v/>
      </c>
      <c r="H688" s="4" t="str">
        <f>IF(AND($B688&gt;=Params!$N$33,$C688&lt;Params!$N$18+((Params!$Q$16-Params!$N$18)/(Params!$Q$33-Params!$N$33))*($B688-Params!$N$33),C$3&lt;Params!$Q$16+((Params!$S$32-Params!$Q$16)/(Params!$S$33-Params!$Q$33))*($B688-Params!$Q$33)),$H$2,"")</f>
        <v/>
      </c>
      <c r="I688" s="12" t="str">
        <f>IF(AND($B688&gt;=Params!$Q$33,$C688&gt;=Params!$Q$16+((Params!$S$32-Params!$Q$16)/(Params!$S$33-Params!$Q$33))*($B688-Params!$Q$33)),$I$2,"")</f>
        <v/>
      </c>
      <c r="J688" s="1" t="str">
        <f>IF(AND($C688&gt;=Params!$C$22,$C688&lt;Params!$C$22+((Params!$E$17-Params!$C$22)/(Params!$E$33-Params!$C$33))*($B688-Params!$C$33),$C688&lt;Params!$E$17+((Params!$F$22-Params!$E$17)/(Params!$F$33-Params!$E$33))*($B688-Params!$E$33)),$J$2,"")</f>
        <v/>
      </c>
      <c r="K688" s="1" t="str">
        <f>IF(AND($C688&gt;=Params!$E$17+((Params!$F$22-Params!$E$17)/(Params!$F$33-Params!$E$33))*($B688-Params!$E$33),$C688&gt;=Params!$F$22+((Params!$J$20-Params!$F$22)/(Params!$J$33-Params!$F$33))*($B688-Params!$F$33),$C688&lt;Params!$E$17+((Params!$H$13-Params!$E$17)/(Params!$H$33-Params!$E$33))*($B688-Params!$E$33),$C688&lt;Params!$H$13+((Params!$J$20-Params!$H$13)/(Params!$J$33-Params!$H$33))*($B688-Params!$H$33)),$K$2,"")</f>
        <v/>
      </c>
      <c r="L688" s="1" t="str">
        <f>IF(AND($C688&gt;=Params!$H$13+((Params!$J$20-Params!$H$13)/(Params!$J$33-Params!$H$33))*($B688-Params!$H$33),$C688&gt;=Params!$J$20+((Params!$N$18-Params!$J$20)/(Params!$N$33-Params!$J$33))*($B688-Params!$J$33),$C688&lt;Params!$H$13+((Params!$K$9-Params!$H$13)/(Params!$K$33-Params!$H$33))*($B688-Params!$H$33),$C688&lt;Params!$K$9+((Params!$N$18-Params!$K$9)/(Params!$N$33-Params!$K$33))*($B688-Params!$K$33)),$L$2,"")</f>
        <v/>
      </c>
      <c r="M688" s="2" t="str">
        <f>IF(AND($C688&gt;=Params!$K$9+((Params!$N$18-Params!$K$9)/(Params!$N$33-Params!$K$33))*($B688-Params!$K$33),$C688&gt;=Params!$N$18+((Params!$Q$16-Params!$N$18)/(Params!$Q$33-Params!$N718))*($B688-Params!$Q$33),$C688&lt;Params!$K$9+((Params!$L$5-Params!$K$9)/(Params!$L$33-Params!$K$33))*($B688-Params!$K$33),$C688&lt;Params!$L$5+((Params!$Q$4-Params!$L$5)/(Params!$Q$33-Params!$L$33))*($B688-Params!$L$33),$B688&lt;Params!$Q$33),$M$2,"")</f>
        <v/>
      </c>
      <c r="N688" s="3" t="str">
        <f>IF(OR(AND($C688&gt;=Params!$A$26,$B688&gt;=Params!$A$33,$B688&lt;Params!$C$33,$C688&lt;Params!$A$18+((Params!$C$13-Params!$A$18)/(Params!$C$33-Params!$A$33))*($B688-Params!$A$33)),AND($B688&gt;=Params!$C$33,$C688&gt;Params!$C$22+((Params!$E$17-Params!$C$22)/(Params!$E$33-Params!$C$33))*($B688-Params!$C$33),$C688&lt;Params!$C$13+((Params!$E$17-Params!$C$13)/(Params!$E$33-Params!$C$33))*($B688-Params!$C$33))),$N$2,"")</f>
        <v/>
      </c>
      <c r="O688" s="1" t="str">
        <f>IF(AND($C688&gt;=Params!$C$13+((Params!$E$17-Params!$C$13)/(Params!$E$33-Params!$C$33))*($B688-Params!$C$33),$C688&gt;=Params!$E$17+((Params!$H$13-Params!$E$17)/(Params!$H$33-Params!$E$33))*($B688-Params!$E$33),$C688&lt;Params!$C$13+((Params!$D$9-Params!$C$13)/(Params!$D$33-Params!$C$33))*($B688-Params!$C$33),$C688&lt;Params!$D$9+((Params!$H$13-Params!$D$9)/(Params!$H$33-Params!$D$33))*($B688-Params!$D$33)),$O$2,"")</f>
        <v/>
      </c>
      <c r="P688" s="1" t="str">
        <f>IF(AND($C688&gt;=Params!$D$9+((Params!$H$13-Params!$D$9)/(Params!$H$33-Params!$D$33))*($B688-Params!$D$33),$C688&gt;=Params!$H$13+((Params!$K$9-Params!$H$13)/(Params!$K$33-Params!$H$33))*($B688-Params!$H$33),$C688&lt;Params!$D$9+((Params!$G$4-Params!$D$9)/(Params!$G$33-Params!$D$33))*($B688-Params!$D$33),$C688&lt;Params!$G$4+((Params!$K$9-Params!$G$4)/(Params!$K$33-Params!$G$33))*($B688-Params!$G$33)),$P$2,"")</f>
        <v/>
      </c>
      <c r="Q688" s="1" t="str">
        <f>IF(AND($C688&gt;=Params!$G$4+((Params!$K$9-Params!$G$4)/(Params!$K$33-Params!$G$33))*($B688-Params!$G$33),$C688&gt;Params!$K$9+((Params!$L$5-Params!$K$9)/(Params!$L$33-Params!$K$33))*($B688-Params!$K$33),$C688&lt;Params!$G$4+((Params!$L$5-Params!$G$4)/(Params!$L$33-Params!$G$33))*($B688-Params!$G$33)),$Q$2,"")</f>
        <v/>
      </c>
      <c r="R688" s="2" t="str">
        <f>IF(AND(OR($B688&lt;Params!$A$33,AND($B688&gt;=Params!$A$33,$B688&lt;Params!$C$33,$C688&gt;=Params!$A$18+((Params!$C$13-Params!$A$18)/(Params!$C$33-Params!$A$33))*($B688-Params!$A$33)),AND($B688&gt;=Params!$C$33,$B688&lt;Params!$D$33,$C688&gt;=Params!$C$13+((Params!$D$9-Params!$C$13)/(Params!$D$33-Params!$C$33))*($B688-Params!$C$33)),AND($B688&gt;=Params!$D$33,$C688&gt;=Params!$D$9+((Params!$G$4-Params!$D$9)/(Params!$G$33-Params!$D$33))*($B688-Params!$D$33))),$C688&lt;Params!$G$4,$B688&gt;0,$C688&gt;0),$R$2,"")</f>
        <v/>
      </c>
      <c r="S688" s="18" t="str">
        <f t="shared" si="10"/>
        <v/>
      </c>
      <c r="T688" s="14" t="str">
        <f>IF(AND($S688&lt;&gt;$J$2,$S688&lt;&gt;$K$2,$S688&lt;&gt;$L$2),"",
IF($S688=$J$2,IF(Data!$C688&gt;=Data!$D688+2,"Hawaiite","Potassic Trachybasalt"),
IF($S688=$K$2,IF(Data!$C688&gt;=Data!$D688+2,"Mugearite","Shoshonite"),
IF($S688=$L$2,(IF(Data!$C688&gt;=Data!$D688+2,"Benmoreite","Latite")),""))))</f>
        <v/>
      </c>
    </row>
    <row r="689" spans="1:20" x14ac:dyDescent="0.2">
      <c r="A689" s="16">
        <f>Data!$A689</f>
        <v>0</v>
      </c>
      <c r="B689" s="27">
        <f>Data!$B689</f>
        <v>0</v>
      </c>
      <c r="C689" s="28">
        <f>Data!$C689+Data!$D689</f>
        <v>0</v>
      </c>
      <c r="D689" s="1" t="str">
        <f>IF(AND(AND($B689&gt;=Params!$A$33,$B689&lt;Params!$C$33),AND($C689&gt;=Params!$A$32,$C689&lt;Params!$A$26)),$D$2,"")</f>
        <v/>
      </c>
      <c r="E689" s="1" t="str">
        <f>IF(AND(AND($B689&gt;=Params!$C$33,$B689&lt;Params!$F$33),AND($C689&gt;=Params!$C$32,$C689&lt;Params!$C$22)),$E$2,"")</f>
        <v/>
      </c>
      <c r="F689" s="4" t="str">
        <f>IF(AND($B689&gt;=Params!$F$33,$B689&lt;Params!$J$33,$C689&lt;Params!$F$22+((Params!$J$20-Params!$F$22)/(Params!$J$33-Params!$F$33))*($B689-Params!$F$33)),$F$2,"")</f>
        <v/>
      </c>
      <c r="G689" s="4" t="str">
        <f>IF(AND($B689&gt;=Params!$J$33,$B689&lt;Params!$N$33,$C689&lt;Params!$J$20+((Params!$N$18-Params!$J$20)/(Params!$N$33-Params!$J$33))*($B689-Params!$J$33)),$G$2,"")</f>
        <v/>
      </c>
      <c r="H689" s="4" t="str">
        <f>IF(AND($B689&gt;=Params!$N$33,$C689&lt;Params!$N$18+((Params!$Q$16-Params!$N$18)/(Params!$Q$33-Params!$N$33))*($B689-Params!$N$33),C$3&lt;Params!$Q$16+((Params!$S$32-Params!$Q$16)/(Params!$S$33-Params!$Q$33))*($B689-Params!$Q$33)),$H$2,"")</f>
        <v/>
      </c>
      <c r="I689" s="12" t="str">
        <f>IF(AND($B689&gt;=Params!$Q$33,$C689&gt;=Params!$Q$16+((Params!$S$32-Params!$Q$16)/(Params!$S$33-Params!$Q$33))*($B689-Params!$Q$33)),$I$2,"")</f>
        <v/>
      </c>
      <c r="J689" s="1" t="str">
        <f>IF(AND($C689&gt;=Params!$C$22,$C689&lt;Params!$C$22+((Params!$E$17-Params!$C$22)/(Params!$E$33-Params!$C$33))*($B689-Params!$C$33),$C689&lt;Params!$E$17+((Params!$F$22-Params!$E$17)/(Params!$F$33-Params!$E$33))*($B689-Params!$E$33)),$J$2,"")</f>
        <v/>
      </c>
      <c r="K689" s="1" t="str">
        <f>IF(AND($C689&gt;=Params!$E$17+((Params!$F$22-Params!$E$17)/(Params!$F$33-Params!$E$33))*($B689-Params!$E$33),$C689&gt;=Params!$F$22+((Params!$J$20-Params!$F$22)/(Params!$J$33-Params!$F$33))*($B689-Params!$F$33),$C689&lt;Params!$E$17+((Params!$H$13-Params!$E$17)/(Params!$H$33-Params!$E$33))*($B689-Params!$E$33),$C689&lt;Params!$H$13+((Params!$J$20-Params!$H$13)/(Params!$J$33-Params!$H$33))*($B689-Params!$H$33)),$K$2,"")</f>
        <v/>
      </c>
      <c r="L689" s="1" t="str">
        <f>IF(AND($C689&gt;=Params!$H$13+((Params!$J$20-Params!$H$13)/(Params!$J$33-Params!$H$33))*($B689-Params!$H$33),$C689&gt;=Params!$J$20+((Params!$N$18-Params!$J$20)/(Params!$N$33-Params!$J$33))*($B689-Params!$J$33),$C689&lt;Params!$H$13+((Params!$K$9-Params!$H$13)/(Params!$K$33-Params!$H$33))*($B689-Params!$H$33),$C689&lt;Params!$K$9+((Params!$N$18-Params!$K$9)/(Params!$N$33-Params!$K$33))*($B689-Params!$K$33)),$L$2,"")</f>
        <v/>
      </c>
      <c r="M689" s="2" t="str">
        <f>IF(AND($C689&gt;=Params!$K$9+((Params!$N$18-Params!$K$9)/(Params!$N$33-Params!$K$33))*($B689-Params!$K$33),$C689&gt;=Params!$N$18+((Params!$Q$16-Params!$N$18)/(Params!$Q$33-Params!$N719))*($B689-Params!$Q$33),$C689&lt;Params!$K$9+((Params!$L$5-Params!$K$9)/(Params!$L$33-Params!$K$33))*($B689-Params!$K$33),$C689&lt;Params!$L$5+((Params!$Q$4-Params!$L$5)/(Params!$Q$33-Params!$L$33))*($B689-Params!$L$33),$B689&lt;Params!$Q$33),$M$2,"")</f>
        <v/>
      </c>
      <c r="N689" s="3" t="str">
        <f>IF(OR(AND($C689&gt;=Params!$A$26,$B689&gt;=Params!$A$33,$B689&lt;Params!$C$33,$C689&lt;Params!$A$18+((Params!$C$13-Params!$A$18)/(Params!$C$33-Params!$A$33))*($B689-Params!$A$33)),AND($B689&gt;=Params!$C$33,$C689&gt;Params!$C$22+((Params!$E$17-Params!$C$22)/(Params!$E$33-Params!$C$33))*($B689-Params!$C$33),$C689&lt;Params!$C$13+((Params!$E$17-Params!$C$13)/(Params!$E$33-Params!$C$33))*($B689-Params!$C$33))),$N$2,"")</f>
        <v/>
      </c>
      <c r="O689" s="1" t="str">
        <f>IF(AND($C689&gt;=Params!$C$13+((Params!$E$17-Params!$C$13)/(Params!$E$33-Params!$C$33))*($B689-Params!$C$33),$C689&gt;=Params!$E$17+((Params!$H$13-Params!$E$17)/(Params!$H$33-Params!$E$33))*($B689-Params!$E$33),$C689&lt;Params!$C$13+((Params!$D$9-Params!$C$13)/(Params!$D$33-Params!$C$33))*($B689-Params!$C$33),$C689&lt;Params!$D$9+((Params!$H$13-Params!$D$9)/(Params!$H$33-Params!$D$33))*($B689-Params!$D$33)),$O$2,"")</f>
        <v/>
      </c>
      <c r="P689" s="1" t="str">
        <f>IF(AND($C689&gt;=Params!$D$9+((Params!$H$13-Params!$D$9)/(Params!$H$33-Params!$D$33))*($B689-Params!$D$33),$C689&gt;=Params!$H$13+((Params!$K$9-Params!$H$13)/(Params!$K$33-Params!$H$33))*($B689-Params!$H$33),$C689&lt;Params!$D$9+((Params!$G$4-Params!$D$9)/(Params!$G$33-Params!$D$33))*($B689-Params!$D$33),$C689&lt;Params!$G$4+((Params!$K$9-Params!$G$4)/(Params!$K$33-Params!$G$33))*($B689-Params!$G$33)),$P$2,"")</f>
        <v/>
      </c>
      <c r="Q689" s="1" t="str">
        <f>IF(AND($C689&gt;=Params!$G$4+((Params!$K$9-Params!$G$4)/(Params!$K$33-Params!$G$33))*($B689-Params!$G$33),$C689&gt;Params!$K$9+((Params!$L$5-Params!$K$9)/(Params!$L$33-Params!$K$33))*($B689-Params!$K$33),$C689&lt;Params!$G$4+((Params!$L$5-Params!$G$4)/(Params!$L$33-Params!$G$33))*($B689-Params!$G$33)),$Q$2,"")</f>
        <v/>
      </c>
      <c r="R689" s="2" t="str">
        <f>IF(AND(OR($B689&lt;Params!$A$33,AND($B689&gt;=Params!$A$33,$B689&lt;Params!$C$33,$C689&gt;=Params!$A$18+((Params!$C$13-Params!$A$18)/(Params!$C$33-Params!$A$33))*($B689-Params!$A$33)),AND($B689&gt;=Params!$C$33,$B689&lt;Params!$D$33,$C689&gt;=Params!$C$13+((Params!$D$9-Params!$C$13)/(Params!$D$33-Params!$C$33))*($B689-Params!$C$33)),AND($B689&gt;=Params!$D$33,$C689&gt;=Params!$D$9+((Params!$G$4-Params!$D$9)/(Params!$G$33-Params!$D$33))*($B689-Params!$D$33))),$C689&lt;Params!$G$4,$B689&gt;0,$C689&gt;0),$R$2,"")</f>
        <v/>
      </c>
      <c r="S689" s="18" t="str">
        <f t="shared" si="10"/>
        <v/>
      </c>
      <c r="T689" s="14" t="str">
        <f>IF(AND($S689&lt;&gt;$J$2,$S689&lt;&gt;$K$2,$S689&lt;&gt;$L$2),"",
IF($S689=$J$2,IF(Data!$C689&gt;=Data!$D689+2,"Hawaiite","Potassic Trachybasalt"),
IF($S689=$K$2,IF(Data!$C689&gt;=Data!$D689+2,"Mugearite","Shoshonite"),
IF($S689=$L$2,(IF(Data!$C689&gt;=Data!$D689+2,"Benmoreite","Latite")),""))))</f>
        <v/>
      </c>
    </row>
    <row r="690" spans="1:20" x14ac:dyDescent="0.2">
      <c r="A690" s="16">
        <f>Data!$A690</f>
        <v>0</v>
      </c>
      <c r="B690" s="27">
        <f>Data!$B690</f>
        <v>0</v>
      </c>
      <c r="C690" s="28">
        <f>Data!$C690+Data!$D690</f>
        <v>0</v>
      </c>
      <c r="D690" s="1" t="str">
        <f>IF(AND(AND($B690&gt;=Params!$A$33,$B690&lt;Params!$C$33),AND($C690&gt;=Params!$A$32,$C690&lt;Params!$A$26)),$D$2,"")</f>
        <v/>
      </c>
      <c r="E690" s="1" t="str">
        <f>IF(AND(AND($B690&gt;=Params!$C$33,$B690&lt;Params!$F$33),AND($C690&gt;=Params!$C$32,$C690&lt;Params!$C$22)),$E$2,"")</f>
        <v/>
      </c>
      <c r="F690" s="4" t="str">
        <f>IF(AND($B690&gt;=Params!$F$33,$B690&lt;Params!$J$33,$C690&lt;Params!$F$22+((Params!$J$20-Params!$F$22)/(Params!$J$33-Params!$F$33))*($B690-Params!$F$33)),$F$2,"")</f>
        <v/>
      </c>
      <c r="G690" s="4" t="str">
        <f>IF(AND($B690&gt;=Params!$J$33,$B690&lt;Params!$N$33,$C690&lt;Params!$J$20+((Params!$N$18-Params!$J$20)/(Params!$N$33-Params!$J$33))*($B690-Params!$J$33)),$G$2,"")</f>
        <v/>
      </c>
      <c r="H690" s="4" t="str">
        <f>IF(AND($B690&gt;=Params!$N$33,$C690&lt;Params!$N$18+((Params!$Q$16-Params!$N$18)/(Params!$Q$33-Params!$N$33))*($B690-Params!$N$33),C$3&lt;Params!$Q$16+((Params!$S$32-Params!$Q$16)/(Params!$S$33-Params!$Q$33))*($B690-Params!$Q$33)),$H$2,"")</f>
        <v/>
      </c>
      <c r="I690" s="12" t="str">
        <f>IF(AND($B690&gt;=Params!$Q$33,$C690&gt;=Params!$Q$16+((Params!$S$32-Params!$Q$16)/(Params!$S$33-Params!$Q$33))*($B690-Params!$Q$33)),$I$2,"")</f>
        <v/>
      </c>
      <c r="J690" s="1" t="str">
        <f>IF(AND($C690&gt;=Params!$C$22,$C690&lt;Params!$C$22+((Params!$E$17-Params!$C$22)/(Params!$E$33-Params!$C$33))*($B690-Params!$C$33),$C690&lt;Params!$E$17+((Params!$F$22-Params!$E$17)/(Params!$F$33-Params!$E$33))*($B690-Params!$E$33)),$J$2,"")</f>
        <v/>
      </c>
      <c r="K690" s="1" t="str">
        <f>IF(AND($C690&gt;=Params!$E$17+((Params!$F$22-Params!$E$17)/(Params!$F$33-Params!$E$33))*($B690-Params!$E$33),$C690&gt;=Params!$F$22+((Params!$J$20-Params!$F$22)/(Params!$J$33-Params!$F$33))*($B690-Params!$F$33),$C690&lt;Params!$E$17+((Params!$H$13-Params!$E$17)/(Params!$H$33-Params!$E$33))*($B690-Params!$E$33),$C690&lt;Params!$H$13+((Params!$J$20-Params!$H$13)/(Params!$J$33-Params!$H$33))*($B690-Params!$H$33)),$K$2,"")</f>
        <v/>
      </c>
      <c r="L690" s="1" t="str">
        <f>IF(AND($C690&gt;=Params!$H$13+((Params!$J$20-Params!$H$13)/(Params!$J$33-Params!$H$33))*($B690-Params!$H$33),$C690&gt;=Params!$J$20+((Params!$N$18-Params!$J$20)/(Params!$N$33-Params!$J$33))*($B690-Params!$J$33),$C690&lt;Params!$H$13+((Params!$K$9-Params!$H$13)/(Params!$K$33-Params!$H$33))*($B690-Params!$H$33),$C690&lt;Params!$K$9+((Params!$N$18-Params!$K$9)/(Params!$N$33-Params!$K$33))*($B690-Params!$K$33)),$L$2,"")</f>
        <v/>
      </c>
      <c r="M690" s="2" t="str">
        <f>IF(AND($C690&gt;=Params!$K$9+((Params!$N$18-Params!$K$9)/(Params!$N$33-Params!$K$33))*($B690-Params!$K$33),$C690&gt;=Params!$N$18+((Params!$Q$16-Params!$N$18)/(Params!$Q$33-Params!$N720))*($B690-Params!$Q$33),$C690&lt;Params!$K$9+((Params!$L$5-Params!$K$9)/(Params!$L$33-Params!$K$33))*($B690-Params!$K$33),$C690&lt;Params!$L$5+((Params!$Q$4-Params!$L$5)/(Params!$Q$33-Params!$L$33))*($B690-Params!$L$33),$B690&lt;Params!$Q$33),$M$2,"")</f>
        <v/>
      </c>
      <c r="N690" s="3" t="str">
        <f>IF(OR(AND($C690&gt;=Params!$A$26,$B690&gt;=Params!$A$33,$B690&lt;Params!$C$33,$C690&lt;Params!$A$18+((Params!$C$13-Params!$A$18)/(Params!$C$33-Params!$A$33))*($B690-Params!$A$33)),AND($B690&gt;=Params!$C$33,$C690&gt;Params!$C$22+((Params!$E$17-Params!$C$22)/(Params!$E$33-Params!$C$33))*($B690-Params!$C$33),$C690&lt;Params!$C$13+((Params!$E$17-Params!$C$13)/(Params!$E$33-Params!$C$33))*($B690-Params!$C$33))),$N$2,"")</f>
        <v/>
      </c>
      <c r="O690" s="1" t="str">
        <f>IF(AND($C690&gt;=Params!$C$13+((Params!$E$17-Params!$C$13)/(Params!$E$33-Params!$C$33))*($B690-Params!$C$33),$C690&gt;=Params!$E$17+((Params!$H$13-Params!$E$17)/(Params!$H$33-Params!$E$33))*($B690-Params!$E$33),$C690&lt;Params!$C$13+((Params!$D$9-Params!$C$13)/(Params!$D$33-Params!$C$33))*($B690-Params!$C$33),$C690&lt;Params!$D$9+((Params!$H$13-Params!$D$9)/(Params!$H$33-Params!$D$33))*($B690-Params!$D$33)),$O$2,"")</f>
        <v/>
      </c>
      <c r="P690" s="1" t="str">
        <f>IF(AND($C690&gt;=Params!$D$9+((Params!$H$13-Params!$D$9)/(Params!$H$33-Params!$D$33))*($B690-Params!$D$33),$C690&gt;=Params!$H$13+((Params!$K$9-Params!$H$13)/(Params!$K$33-Params!$H$33))*($B690-Params!$H$33),$C690&lt;Params!$D$9+((Params!$G$4-Params!$D$9)/(Params!$G$33-Params!$D$33))*($B690-Params!$D$33),$C690&lt;Params!$G$4+((Params!$K$9-Params!$G$4)/(Params!$K$33-Params!$G$33))*($B690-Params!$G$33)),$P$2,"")</f>
        <v/>
      </c>
      <c r="Q690" s="1" t="str">
        <f>IF(AND($C690&gt;=Params!$G$4+((Params!$K$9-Params!$G$4)/(Params!$K$33-Params!$G$33))*($B690-Params!$G$33),$C690&gt;Params!$K$9+((Params!$L$5-Params!$K$9)/(Params!$L$33-Params!$K$33))*($B690-Params!$K$33),$C690&lt;Params!$G$4+((Params!$L$5-Params!$G$4)/(Params!$L$33-Params!$G$33))*($B690-Params!$G$33)),$Q$2,"")</f>
        <v/>
      </c>
      <c r="R690" s="2" t="str">
        <f>IF(AND(OR($B690&lt;Params!$A$33,AND($B690&gt;=Params!$A$33,$B690&lt;Params!$C$33,$C690&gt;=Params!$A$18+((Params!$C$13-Params!$A$18)/(Params!$C$33-Params!$A$33))*($B690-Params!$A$33)),AND($B690&gt;=Params!$C$33,$B690&lt;Params!$D$33,$C690&gt;=Params!$C$13+((Params!$D$9-Params!$C$13)/(Params!$D$33-Params!$C$33))*($B690-Params!$C$33)),AND($B690&gt;=Params!$D$33,$C690&gt;=Params!$D$9+((Params!$G$4-Params!$D$9)/(Params!$G$33-Params!$D$33))*($B690-Params!$D$33))),$C690&lt;Params!$G$4,$B690&gt;0,$C690&gt;0),$R$2,"")</f>
        <v/>
      </c>
      <c r="S690" s="18" t="str">
        <f t="shared" si="10"/>
        <v/>
      </c>
      <c r="T690" s="14" t="str">
        <f>IF(AND($S690&lt;&gt;$J$2,$S690&lt;&gt;$K$2,$S690&lt;&gt;$L$2),"",
IF($S690=$J$2,IF(Data!$C690&gt;=Data!$D690+2,"Hawaiite","Potassic Trachybasalt"),
IF($S690=$K$2,IF(Data!$C690&gt;=Data!$D690+2,"Mugearite","Shoshonite"),
IF($S690=$L$2,(IF(Data!$C690&gt;=Data!$D690+2,"Benmoreite","Latite")),""))))</f>
        <v/>
      </c>
    </row>
    <row r="691" spans="1:20" x14ac:dyDescent="0.2">
      <c r="A691" s="16">
        <f>Data!$A691</f>
        <v>0</v>
      </c>
      <c r="B691" s="27">
        <f>Data!$B691</f>
        <v>0</v>
      </c>
      <c r="C691" s="28">
        <f>Data!$C691+Data!$D691</f>
        <v>0</v>
      </c>
      <c r="D691" s="1" t="str">
        <f>IF(AND(AND($B691&gt;=Params!$A$33,$B691&lt;Params!$C$33),AND($C691&gt;=Params!$A$32,$C691&lt;Params!$A$26)),$D$2,"")</f>
        <v/>
      </c>
      <c r="E691" s="1" t="str">
        <f>IF(AND(AND($B691&gt;=Params!$C$33,$B691&lt;Params!$F$33),AND($C691&gt;=Params!$C$32,$C691&lt;Params!$C$22)),$E$2,"")</f>
        <v/>
      </c>
      <c r="F691" s="4" t="str">
        <f>IF(AND($B691&gt;=Params!$F$33,$B691&lt;Params!$J$33,$C691&lt;Params!$F$22+((Params!$J$20-Params!$F$22)/(Params!$J$33-Params!$F$33))*($B691-Params!$F$33)),$F$2,"")</f>
        <v/>
      </c>
      <c r="G691" s="4" t="str">
        <f>IF(AND($B691&gt;=Params!$J$33,$B691&lt;Params!$N$33,$C691&lt;Params!$J$20+((Params!$N$18-Params!$J$20)/(Params!$N$33-Params!$J$33))*($B691-Params!$J$33)),$G$2,"")</f>
        <v/>
      </c>
      <c r="H691" s="4" t="str">
        <f>IF(AND($B691&gt;=Params!$N$33,$C691&lt;Params!$N$18+((Params!$Q$16-Params!$N$18)/(Params!$Q$33-Params!$N$33))*($B691-Params!$N$33),C$3&lt;Params!$Q$16+((Params!$S$32-Params!$Q$16)/(Params!$S$33-Params!$Q$33))*($B691-Params!$Q$33)),$H$2,"")</f>
        <v/>
      </c>
      <c r="I691" s="12" t="str">
        <f>IF(AND($B691&gt;=Params!$Q$33,$C691&gt;=Params!$Q$16+((Params!$S$32-Params!$Q$16)/(Params!$S$33-Params!$Q$33))*($B691-Params!$Q$33)),$I$2,"")</f>
        <v/>
      </c>
      <c r="J691" s="1" t="str">
        <f>IF(AND($C691&gt;=Params!$C$22,$C691&lt;Params!$C$22+((Params!$E$17-Params!$C$22)/(Params!$E$33-Params!$C$33))*($B691-Params!$C$33),$C691&lt;Params!$E$17+((Params!$F$22-Params!$E$17)/(Params!$F$33-Params!$E$33))*($B691-Params!$E$33)),$J$2,"")</f>
        <v/>
      </c>
      <c r="K691" s="1" t="str">
        <f>IF(AND($C691&gt;=Params!$E$17+((Params!$F$22-Params!$E$17)/(Params!$F$33-Params!$E$33))*($B691-Params!$E$33),$C691&gt;=Params!$F$22+((Params!$J$20-Params!$F$22)/(Params!$J$33-Params!$F$33))*($B691-Params!$F$33),$C691&lt;Params!$E$17+((Params!$H$13-Params!$E$17)/(Params!$H$33-Params!$E$33))*($B691-Params!$E$33),$C691&lt;Params!$H$13+((Params!$J$20-Params!$H$13)/(Params!$J$33-Params!$H$33))*($B691-Params!$H$33)),$K$2,"")</f>
        <v/>
      </c>
      <c r="L691" s="1" t="str">
        <f>IF(AND($C691&gt;=Params!$H$13+((Params!$J$20-Params!$H$13)/(Params!$J$33-Params!$H$33))*($B691-Params!$H$33),$C691&gt;=Params!$J$20+((Params!$N$18-Params!$J$20)/(Params!$N$33-Params!$J$33))*($B691-Params!$J$33),$C691&lt;Params!$H$13+((Params!$K$9-Params!$H$13)/(Params!$K$33-Params!$H$33))*($B691-Params!$H$33),$C691&lt;Params!$K$9+((Params!$N$18-Params!$K$9)/(Params!$N$33-Params!$K$33))*($B691-Params!$K$33)),$L$2,"")</f>
        <v/>
      </c>
      <c r="M691" s="2" t="str">
        <f>IF(AND($C691&gt;=Params!$K$9+((Params!$N$18-Params!$K$9)/(Params!$N$33-Params!$K$33))*($B691-Params!$K$33),$C691&gt;=Params!$N$18+((Params!$Q$16-Params!$N$18)/(Params!$Q$33-Params!$N721))*($B691-Params!$Q$33),$C691&lt;Params!$K$9+((Params!$L$5-Params!$K$9)/(Params!$L$33-Params!$K$33))*($B691-Params!$K$33),$C691&lt;Params!$L$5+((Params!$Q$4-Params!$L$5)/(Params!$Q$33-Params!$L$33))*($B691-Params!$L$33),$B691&lt;Params!$Q$33),$M$2,"")</f>
        <v/>
      </c>
      <c r="N691" s="3" t="str">
        <f>IF(OR(AND($C691&gt;=Params!$A$26,$B691&gt;=Params!$A$33,$B691&lt;Params!$C$33,$C691&lt;Params!$A$18+((Params!$C$13-Params!$A$18)/(Params!$C$33-Params!$A$33))*($B691-Params!$A$33)),AND($B691&gt;=Params!$C$33,$C691&gt;Params!$C$22+((Params!$E$17-Params!$C$22)/(Params!$E$33-Params!$C$33))*($B691-Params!$C$33),$C691&lt;Params!$C$13+((Params!$E$17-Params!$C$13)/(Params!$E$33-Params!$C$33))*($B691-Params!$C$33))),$N$2,"")</f>
        <v/>
      </c>
      <c r="O691" s="1" t="str">
        <f>IF(AND($C691&gt;=Params!$C$13+((Params!$E$17-Params!$C$13)/(Params!$E$33-Params!$C$33))*($B691-Params!$C$33),$C691&gt;=Params!$E$17+((Params!$H$13-Params!$E$17)/(Params!$H$33-Params!$E$33))*($B691-Params!$E$33),$C691&lt;Params!$C$13+((Params!$D$9-Params!$C$13)/(Params!$D$33-Params!$C$33))*($B691-Params!$C$33),$C691&lt;Params!$D$9+((Params!$H$13-Params!$D$9)/(Params!$H$33-Params!$D$33))*($B691-Params!$D$33)),$O$2,"")</f>
        <v/>
      </c>
      <c r="P691" s="1" t="str">
        <f>IF(AND($C691&gt;=Params!$D$9+((Params!$H$13-Params!$D$9)/(Params!$H$33-Params!$D$33))*($B691-Params!$D$33),$C691&gt;=Params!$H$13+((Params!$K$9-Params!$H$13)/(Params!$K$33-Params!$H$33))*($B691-Params!$H$33),$C691&lt;Params!$D$9+((Params!$G$4-Params!$D$9)/(Params!$G$33-Params!$D$33))*($B691-Params!$D$33),$C691&lt;Params!$G$4+((Params!$K$9-Params!$G$4)/(Params!$K$33-Params!$G$33))*($B691-Params!$G$33)),$P$2,"")</f>
        <v/>
      </c>
      <c r="Q691" s="1" t="str">
        <f>IF(AND($C691&gt;=Params!$G$4+((Params!$K$9-Params!$G$4)/(Params!$K$33-Params!$G$33))*($B691-Params!$G$33),$C691&gt;Params!$K$9+((Params!$L$5-Params!$K$9)/(Params!$L$33-Params!$K$33))*($B691-Params!$K$33),$C691&lt;Params!$G$4+((Params!$L$5-Params!$G$4)/(Params!$L$33-Params!$G$33))*($B691-Params!$G$33)),$Q$2,"")</f>
        <v/>
      </c>
      <c r="R691" s="2" t="str">
        <f>IF(AND(OR($B691&lt;Params!$A$33,AND($B691&gt;=Params!$A$33,$B691&lt;Params!$C$33,$C691&gt;=Params!$A$18+((Params!$C$13-Params!$A$18)/(Params!$C$33-Params!$A$33))*($B691-Params!$A$33)),AND($B691&gt;=Params!$C$33,$B691&lt;Params!$D$33,$C691&gt;=Params!$C$13+((Params!$D$9-Params!$C$13)/(Params!$D$33-Params!$C$33))*($B691-Params!$C$33)),AND($B691&gt;=Params!$D$33,$C691&gt;=Params!$D$9+((Params!$G$4-Params!$D$9)/(Params!$G$33-Params!$D$33))*($B691-Params!$D$33))),$C691&lt;Params!$G$4,$B691&gt;0,$C691&gt;0),$R$2,"")</f>
        <v/>
      </c>
      <c r="S691" s="18" t="str">
        <f t="shared" si="10"/>
        <v/>
      </c>
      <c r="T691" s="14" t="str">
        <f>IF(AND($S691&lt;&gt;$J$2,$S691&lt;&gt;$K$2,$S691&lt;&gt;$L$2),"",
IF($S691=$J$2,IF(Data!$C691&gt;=Data!$D691+2,"Hawaiite","Potassic Trachybasalt"),
IF($S691=$K$2,IF(Data!$C691&gt;=Data!$D691+2,"Mugearite","Shoshonite"),
IF($S691=$L$2,(IF(Data!$C691&gt;=Data!$D691+2,"Benmoreite","Latite")),""))))</f>
        <v/>
      </c>
    </row>
    <row r="692" spans="1:20" x14ac:dyDescent="0.2">
      <c r="A692" s="16">
        <f>Data!$A692</f>
        <v>0</v>
      </c>
      <c r="B692" s="27">
        <f>Data!$B692</f>
        <v>0</v>
      </c>
      <c r="C692" s="28">
        <f>Data!$C692+Data!$D692</f>
        <v>0</v>
      </c>
      <c r="D692" s="1" t="str">
        <f>IF(AND(AND($B692&gt;=Params!$A$33,$B692&lt;Params!$C$33),AND($C692&gt;=Params!$A$32,$C692&lt;Params!$A$26)),$D$2,"")</f>
        <v/>
      </c>
      <c r="E692" s="1" t="str">
        <f>IF(AND(AND($B692&gt;=Params!$C$33,$B692&lt;Params!$F$33),AND($C692&gt;=Params!$C$32,$C692&lt;Params!$C$22)),$E$2,"")</f>
        <v/>
      </c>
      <c r="F692" s="4" t="str">
        <f>IF(AND($B692&gt;=Params!$F$33,$B692&lt;Params!$J$33,$C692&lt;Params!$F$22+((Params!$J$20-Params!$F$22)/(Params!$J$33-Params!$F$33))*($B692-Params!$F$33)),$F$2,"")</f>
        <v/>
      </c>
      <c r="G692" s="4" t="str">
        <f>IF(AND($B692&gt;=Params!$J$33,$B692&lt;Params!$N$33,$C692&lt;Params!$J$20+((Params!$N$18-Params!$J$20)/(Params!$N$33-Params!$J$33))*($B692-Params!$J$33)),$G$2,"")</f>
        <v/>
      </c>
      <c r="H692" s="4" t="str">
        <f>IF(AND($B692&gt;=Params!$N$33,$C692&lt;Params!$N$18+((Params!$Q$16-Params!$N$18)/(Params!$Q$33-Params!$N$33))*($B692-Params!$N$33),C$3&lt;Params!$Q$16+((Params!$S$32-Params!$Q$16)/(Params!$S$33-Params!$Q$33))*($B692-Params!$Q$33)),$H$2,"")</f>
        <v/>
      </c>
      <c r="I692" s="12" t="str">
        <f>IF(AND($B692&gt;=Params!$Q$33,$C692&gt;=Params!$Q$16+((Params!$S$32-Params!$Q$16)/(Params!$S$33-Params!$Q$33))*($B692-Params!$Q$33)),$I$2,"")</f>
        <v/>
      </c>
      <c r="J692" s="1" t="str">
        <f>IF(AND($C692&gt;=Params!$C$22,$C692&lt;Params!$C$22+((Params!$E$17-Params!$C$22)/(Params!$E$33-Params!$C$33))*($B692-Params!$C$33),$C692&lt;Params!$E$17+((Params!$F$22-Params!$E$17)/(Params!$F$33-Params!$E$33))*($B692-Params!$E$33)),$J$2,"")</f>
        <v/>
      </c>
      <c r="K692" s="1" t="str">
        <f>IF(AND($C692&gt;=Params!$E$17+((Params!$F$22-Params!$E$17)/(Params!$F$33-Params!$E$33))*($B692-Params!$E$33),$C692&gt;=Params!$F$22+((Params!$J$20-Params!$F$22)/(Params!$J$33-Params!$F$33))*($B692-Params!$F$33),$C692&lt;Params!$E$17+((Params!$H$13-Params!$E$17)/(Params!$H$33-Params!$E$33))*($B692-Params!$E$33),$C692&lt;Params!$H$13+((Params!$J$20-Params!$H$13)/(Params!$J$33-Params!$H$33))*($B692-Params!$H$33)),$K$2,"")</f>
        <v/>
      </c>
      <c r="L692" s="1" t="str">
        <f>IF(AND($C692&gt;=Params!$H$13+((Params!$J$20-Params!$H$13)/(Params!$J$33-Params!$H$33))*($B692-Params!$H$33),$C692&gt;=Params!$J$20+((Params!$N$18-Params!$J$20)/(Params!$N$33-Params!$J$33))*($B692-Params!$J$33),$C692&lt;Params!$H$13+((Params!$K$9-Params!$H$13)/(Params!$K$33-Params!$H$33))*($B692-Params!$H$33),$C692&lt;Params!$K$9+((Params!$N$18-Params!$K$9)/(Params!$N$33-Params!$K$33))*($B692-Params!$K$33)),$L$2,"")</f>
        <v/>
      </c>
      <c r="M692" s="2" t="str">
        <f>IF(AND($C692&gt;=Params!$K$9+((Params!$N$18-Params!$K$9)/(Params!$N$33-Params!$K$33))*($B692-Params!$K$33),$C692&gt;=Params!$N$18+((Params!$Q$16-Params!$N$18)/(Params!$Q$33-Params!$N722))*($B692-Params!$Q$33),$C692&lt;Params!$K$9+((Params!$L$5-Params!$K$9)/(Params!$L$33-Params!$K$33))*($B692-Params!$K$33),$C692&lt;Params!$L$5+((Params!$Q$4-Params!$L$5)/(Params!$Q$33-Params!$L$33))*($B692-Params!$L$33),$B692&lt;Params!$Q$33),$M$2,"")</f>
        <v/>
      </c>
      <c r="N692" s="3" t="str">
        <f>IF(OR(AND($C692&gt;=Params!$A$26,$B692&gt;=Params!$A$33,$B692&lt;Params!$C$33,$C692&lt;Params!$A$18+((Params!$C$13-Params!$A$18)/(Params!$C$33-Params!$A$33))*($B692-Params!$A$33)),AND($B692&gt;=Params!$C$33,$C692&gt;Params!$C$22+((Params!$E$17-Params!$C$22)/(Params!$E$33-Params!$C$33))*($B692-Params!$C$33),$C692&lt;Params!$C$13+((Params!$E$17-Params!$C$13)/(Params!$E$33-Params!$C$33))*($B692-Params!$C$33))),$N$2,"")</f>
        <v/>
      </c>
      <c r="O692" s="1" t="str">
        <f>IF(AND($C692&gt;=Params!$C$13+((Params!$E$17-Params!$C$13)/(Params!$E$33-Params!$C$33))*($B692-Params!$C$33),$C692&gt;=Params!$E$17+((Params!$H$13-Params!$E$17)/(Params!$H$33-Params!$E$33))*($B692-Params!$E$33),$C692&lt;Params!$C$13+((Params!$D$9-Params!$C$13)/(Params!$D$33-Params!$C$33))*($B692-Params!$C$33),$C692&lt;Params!$D$9+((Params!$H$13-Params!$D$9)/(Params!$H$33-Params!$D$33))*($B692-Params!$D$33)),$O$2,"")</f>
        <v/>
      </c>
      <c r="P692" s="1" t="str">
        <f>IF(AND($C692&gt;=Params!$D$9+((Params!$H$13-Params!$D$9)/(Params!$H$33-Params!$D$33))*($B692-Params!$D$33),$C692&gt;=Params!$H$13+((Params!$K$9-Params!$H$13)/(Params!$K$33-Params!$H$33))*($B692-Params!$H$33),$C692&lt;Params!$D$9+((Params!$G$4-Params!$D$9)/(Params!$G$33-Params!$D$33))*($B692-Params!$D$33),$C692&lt;Params!$G$4+((Params!$K$9-Params!$G$4)/(Params!$K$33-Params!$G$33))*($B692-Params!$G$33)),$P$2,"")</f>
        <v/>
      </c>
      <c r="Q692" s="1" t="str">
        <f>IF(AND($C692&gt;=Params!$G$4+((Params!$K$9-Params!$G$4)/(Params!$K$33-Params!$G$33))*($B692-Params!$G$33),$C692&gt;Params!$K$9+((Params!$L$5-Params!$K$9)/(Params!$L$33-Params!$K$33))*($B692-Params!$K$33),$C692&lt;Params!$G$4+((Params!$L$5-Params!$G$4)/(Params!$L$33-Params!$G$33))*($B692-Params!$G$33)),$Q$2,"")</f>
        <v/>
      </c>
      <c r="R692" s="2" t="str">
        <f>IF(AND(OR($B692&lt;Params!$A$33,AND($B692&gt;=Params!$A$33,$B692&lt;Params!$C$33,$C692&gt;=Params!$A$18+((Params!$C$13-Params!$A$18)/(Params!$C$33-Params!$A$33))*($B692-Params!$A$33)),AND($B692&gt;=Params!$C$33,$B692&lt;Params!$D$33,$C692&gt;=Params!$C$13+((Params!$D$9-Params!$C$13)/(Params!$D$33-Params!$C$33))*($B692-Params!$C$33)),AND($B692&gt;=Params!$D$33,$C692&gt;=Params!$D$9+((Params!$G$4-Params!$D$9)/(Params!$G$33-Params!$D$33))*($B692-Params!$D$33))),$C692&lt;Params!$G$4,$B692&gt;0,$C692&gt;0),$R$2,"")</f>
        <v/>
      </c>
      <c r="S692" s="18" t="str">
        <f t="shared" si="10"/>
        <v/>
      </c>
      <c r="T692" s="14" t="str">
        <f>IF(AND($S692&lt;&gt;$J$2,$S692&lt;&gt;$K$2,$S692&lt;&gt;$L$2),"",
IF($S692=$J$2,IF(Data!$C692&gt;=Data!$D692+2,"Hawaiite","Potassic Trachybasalt"),
IF($S692=$K$2,IF(Data!$C692&gt;=Data!$D692+2,"Mugearite","Shoshonite"),
IF($S692=$L$2,(IF(Data!$C692&gt;=Data!$D692+2,"Benmoreite","Latite")),""))))</f>
        <v/>
      </c>
    </row>
    <row r="693" spans="1:20" x14ac:dyDescent="0.2">
      <c r="A693" s="16">
        <f>Data!$A693</f>
        <v>0</v>
      </c>
      <c r="B693" s="27">
        <f>Data!$B693</f>
        <v>0</v>
      </c>
      <c r="C693" s="28">
        <f>Data!$C693+Data!$D693</f>
        <v>0</v>
      </c>
      <c r="D693" s="1" t="str">
        <f>IF(AND(AND($B693&gt;=Params!$A$33,$B693&lt;Params!$C$33),AND($C693&gt;=Params!$A$32,$C693&lt;Params!$A$26)),$D$2,"")</f>
        <v/>
      </c>
      <c r="E693" s="1" t="str">
        <f>IF(AND(AND($B693&gt;=Params!$C$33,$B693&lt;Params!$F$33),AND($C693&gt;=Params!$C$32,$C693&lt;Params!$C$22)),$E$2,"")</f>
        <v/>
      </c>
      <c r="F693" s="4" t="str">
        <f>IF(AND($B693&gt;=Params!$F$33,$B693&lt;Params!$J$33,$C693&lt;Params!$F$22+((Params!$J$20-Params!$F$22)/(Params!$J$33-Params!$F$33))*($B693-Params!$F$33)),$F$2,"")</f>
        <v/>
      </c>
      <c r="G693" s="4" t="str">
        <f>IF(AND($B693&gt;=Params!$J$33,$B693&lt;Params!$N$33,$C693&lt;Params!$J$20+((Params!$N$18-Params!$J$20)/(Params!$N$33-Params!$J$33))*($B693-Params!$J$33)),$G$2,"")</f>
        <v/>
      </c>
      <c r="H693" s="4" t="str">
        <f>IF(AND($B693&gt;=Params!$N$33,$C693&lt;Params!$N$18+((Params!$Q$16-Params!$N$18)/(Params!$Q$33-Params!$N$33))*($B693-Params!$N$33),C$3&lt;Params!$Q$16+((Params!$S$32-Params!$Q$16)/(Params!$S$33-Params!$Q$33))*($B693-Params!$Q$33)),$H$2,"")</f>
        <v/>
      </c>
      <c r="I693" s="12" t="str">
        <f>IF(AND($B693&gt;=Params!$Q$33,$C693&gt;=Params!$Q$16+((Params!$S$32-Params!$Q$16)/(Params!$S$33-Params!$Q$33))*($B693-Params!$Q$33)),$I$2,"")</f>
        <v/>
      </c>
      <c r="J693" s="1" t="str">
        <f>IF(AND($C693&gt;=Params!$C$22,$C693&lt;Params!$C$22+((Params!$E$17-Params!$C$22)/(Params!$E$33-Params!$C$33))*($B693-Params!$C$33),$C693&lt;Params!$E$17+((Params!$F$22-Params!$E$17)/(Params!$F$33-Params!$E$33))*($B693-Params!$E$33)),$J$2,"")</f>
        <v/>
      </c>
      <c r="K693" s="1" t="str">
        <f>IF(AND($C693&gt;=Params!$E$17+((Params!$F$22-Params!$E$17)/(Params!$F$33-Params!$E$33))*($B693-Params!$E$33),$C693&gt;=Params!$F$22+((Params!$J$20-Params!$F$22)/(Params!$J$33-Params!$F$33))*($B693-Params!$F$33),$C693&lt;Params!$E$17+((Params!$H$13-Params!$E$17)/(Params!$H$33-Params!$E$33))*($B693-Params!$E$33),$C693&lt;Params!$H$13+((Params!$J$20-Params!$H$13)/(Params!$J$33-Params!$H$33))*($B693-Params!$H$33)),$K$2,"")</f>
        <v/>
      </c>
      <c r="L693" s="1" t="str">
        <f>IF(AND($C693&gt;=Params!$H$13+((Params!$J$20-Params!$H$13)/(Params!$J$33-Params!$H$33))*($B693-Params!$H$33),$C693&gt;=Params!$J$20+((Params!$N$18-Params!$J$20)/(Params!$N$33-Params!$J$33))*($B693-Params!$J$33),$C693&lt;Params!$H$13+((Params!$K$9-Params!$H$13)/(Params!$K$33-Params!$H$33))*($B693-Params!$H$33),$C693&lt;Params!$K$9+((Params!$N$18-Params!$K$9)/(Params!$N$33-Params!$K$33))*($B693-Params!$K$33)),$L$2,"")</f>
        <v/>
      </c>
      <c r="M693" s="2" t="str">
        <f>IF(AND($C693&gt;=Params!$K$9+((Params!$N$18-Params!$K$9)/(Params!$N$33-Params!$K$33))*($B693-Params!$K$33),$C693&gt;=Params!$N$18+((Params!$Q$16-Params!$N$18)/(Params!$Q$33-Params!$N723))*($B693-Params!$Q$33),$C693&lt;Params!$K$9+((Params!$L$5-Params!$K$9)/(Params!$L$33-Params!$K$33))*($B693-Params!$K$33),$C693&lt;Params!$L$5+((Params!$Q$4-Params!$L$5)/(Params!$Q$33-Params!$L$33))*($B693-Params!$L$33),$B693&lt;Params!$Q$33),$M$2,"")</f>
        <v/>
      </c>
      <c r="N693" s="3" t="str">
        <f>IF(OR(AND($C693&gt;=Params!$A$26,$B693&gt;=Params!$A$33,$B693&lt;Params!$C$33,$C693&lt;Params!$A$18+((Params!$C$13-Params!$A$18)/(Params!$C$33-Params!$A$33))*($B693-Params!$A$33)),AND($B693&gt;=Params!$C$33,$C693&gt;Params!$C$22+((Params!$E$17-Params!$C$22)/(Params!$E$33-Params!$C$33))*($B693-Params!$C$33),$C693&lt;Params!$C$13+((Params!$E$17-Params!$C$13)/(Params!$E$33-Params!$C$33))*($B693-Params!$C$33))),$N$2,"")</f>
        <v/>
      </c>
      <c r="O693" s="1" t="str">
        <f>IF(AND($C693&gt;=Params!$C$13+((Params!$E$17-Params!$C$13)/(Params!$E$33-Params!$C$33))*($B693-Params!$C$33),$C693&gt;=Params!$E$17+((Params!$H$13-Params!$E$17)/(Params!$H$33-Params!$E$33))*($B693-Params!$E$33),$C693&lt;Params!$C$13+((Params!$D$9-Params!$C$13)/(Params!$D$33-Params!$C$33))*($B693-Params!$C$33),$C693&lt;Params!$D$9+((Params!$H$13-Params!$D$9)/(Params!$H$33-Params!$D$33))*($B693-Params!$D$33)),$O$2,"")</f>
        <v/>
      </c>
      <c r="P693" s="1" t="str">
        <f>IF(AND($C693&gt;=Params!$D$9+((Params!$H$13-Params!$D$9)/(Params!$H$33-Params!$D$33))*($B693-Params!$D$33),$C693&gt;=Params!$H$13+((Params!$K$9-Params!$H$13)/(Params!$K$33-Params!$H$33))*($B693-Params!$H$33),$C693&lt;Params!$D$9+((Params!$G$4-Params!$D$9)/(Params!$G$33-Params!$D$33))*($B693-Params!$D$33),$C693&lt;Params!$G$4+((Params!$K$9-Params!$G$4)/(Params!$K$33-Params!$G$33))*($B693-Params!$G$33)),$P$2,"")</f>
        <v/>
      </c>
      <c r="Q693" s="1" t="str">
        <f>IF(AND($C693&gt;=Params!$G$4+((Params!$K$9-Params!$G$4)/(Params!$K$33-Params!$G$33))*($B693-Params!$G$33),$C693&gt;Params!$K$9+((Params!$L$5-Params!$K$9)/(Params!$L$33-Params!$K$33))*($B693-Params!$K$33),$C693&lt;Params!$G$4+((Params!$L$5-Params!$G$4)/(Params!$L$33-Params!$G$33))*($B693-Params!$G$33)),$Q$2,"")</f>
        <v/>
      </c>
      <c r="R693" s="2" t="str">
        <f>IF(AND(OR($B693&lt;Params!$A$33,AND($B693&gt;=Params!$A$33,$B693&lt;Params!$C$33,$C693&gt;=Params!$A$18+((Params!$C$13-Params!$A$18)/(Params!$C$33-Params!$A$33))*($B693-Params!$A$33)),AND($B693&gt;=Params!$C$33,$B693&lt;Params!$D$33,$C693&gt;=Params!$C$13+((Params!$D$9-Params!$C$13)/(Params!$D$33-Params!$C$33))*($B693-Params!$C$33)),AND($B693&gt;=Params!$D$33,$C693&gt;=Params!$D$9+((Params!$G$4-Params!$D$9)/(Params!$G$33-Params!$D$33))*($B693-Params!$D$33))),$C693&lt;Params!$G$4,$B693&gt;0,$C693&gt;0),$R$2,"")</f>
        <v/>
      </c>
      <c r="S693" s="18" t="str">
        <f t="shared" si="10"/>
        <v/>
      </c>
      <c r="T693" s="14" t="str">
        <f>IF(AND($S693&lt;&gt;$J$2,$S693&lt;&gt;$K$2,$S693&lt;&gt;$L$2),"",
IF($S693=$J$2,IF(Data!$C693&gt;=Data!$D693+2,"Hawaiite","Potassic Trachybasalt"),
IF($S693=$K$2,IF(Data!$C693&gt;=Data!$D693+2,"Mugearite","Shoshonite"),
IF($S693=$L$2,(IF(Data!$C693&gt;=Data!$D693+2,"Benmoreite","Latite")),""))))</f>
        <v/>
      </c>
    </row>
    <row r="694" spans="1:20" x14ac:dyDescent="0.2">
      <c r="A694" s="16">
        <f>Data!$A694</f>
        <v>0</v>
      </c>
      <c r="B694" s="27">
        <f>Data!$B694</f>
        <v>0</v>
      </c>
      <c r="C694" s="28">
        <f>Data!$C694+Data!$D694</f>
        <v>0</v>
      </c>
      <c r="D694" s="1" t="str">
        <f>IF(AND(AND($B694&gt;=Params!$A$33,$B694&lt;Params!$C$33),AND($C694&gt;=Params!$A$32,$C694&lt;Params!$A$26)),$D$2,"")</f>
        <v/>
      </c>
      <c r="E694" s="1" t="str">
        <f>IF(AND(AND($B694&gt;=Params!$C$33,$B694&lt;Params!$F$33),AND($C694&gt;=Params!$C$32,$C694&lt;Params!$C$22)),$E$2,"")</f>
        <v/>
      </c>
      <c r="F694" s="4" t="str">
        <f>IF(AND($B694&gt;=Params!$F$33,$B694&lt;Params!$J$33,$C694&lt;Params!$F$22+((Params!$J$20-Params!$F$22)/(Params!$J$33-Params!$F$33))*($B694-Params!$F$33)),$F$2,"")</f>
        <v/>
      </c>
      <c r="G694" s="4" t="str">
        <f>IF(AND($B694&gt;=Params!$J$33,$B694&lt;Params!$N$33,$C694&lt;Params!$J$20+((Params!$N$18-Params!$J$20)/(Params!$N$33-Params!$J$33))*($B694-Params!$J$33)),$G$2,"")</f>
        <v/>
      </c>
      <c r="H694" s="4" t="str">
        <f>IF(AND($B694&gt;=Params!$N$33,$C694&lt;Params!$N$18+((Params!$Q$16-Params!$N$18)/(Params!$Q$33-Params!$N$33))*($B694-Params!$N$33),C$3&lt;Params!$Q$16+((Params!$S$32-Params!$Q$16)/(Params!$S$33-Params!$Q$33))*($B694-Params!$Q$33)),$H$2,"")</f>
        <v/>
      </c>
      <c r="I694" s="12" t="str">
        <f>IF(AND($B694&gt;=Params!$Q$33,$C694&gt;=Params!$Q$16+((Params!$S$32-Params!$Q$16)/(Params!$S$33-Params!$Q$33))*($B694-Params!$Q$33)),$I$2,"")</f>
        <v/>
      </c>
      <c r="J694" s="1" t="str">
        <f>IF(AND($C694&gt;=Params!$C$22,$C694&lt;Params!$C$22+((Params!$E$17-Params!$C$22)/(Params!$E$33-Params!$C$33))*($B694-Params!$C$33),$C694&lt;Params!$E$17+((Params!$F$22-Params!$E$17)/(Params!$F$33-Params!$E$33))*($B694-Params!$E$33)),$J$2,"")</f>
        <v/>
      </c>
      <c r="K694" s="1" t="str">
        <f>IF(AND($C694&gt;=Params!$E$17+((Params!$F$22-Params!$E$17)/(Params!$F$33-Params!$E$33))*($B694-Params!$E$33),$C694&gt;=Params!$F$22+((Params!$J$20-Params!$F$22)/(Params!$J$33-Params!$F$33))*($B694-Params!$F$33),$C694&lt;Params!$E$17+((Params!$H$13-Params!$E$17)/(Params!$H$33-Params!$E$33))*($B694-Params!$E$33),$C694&lt;Params!$H$13+((Params!$J$20-Params!$H$13)/(Params!$J$33-Params!$H$33))*($B694-Params!$H$33)),$K$2,"")</f>
        <v/>
      </c>
      <c r="L694" s="1" t="str">
        <f>IF(AND($C694&gt;=Params!$H$13+((Params!$J$20-Params!$H$13)/(Params!$J$33-Params!$H$33))*($B694-Params!$H$33),$C694&gt;=Params!$J$20+((Params!$N$18-Params!$J$20)/(Params!$N$33-Params!$J$33))*($B694-Params!$J$33),$C694&lt;Params!$H$13+((Params!$K$9-Params!$H$13)/(Params!$K$33-Params!$H$33))*($B694-Params!$H$33),$C694&lt;Params!$K$9+((Params!$N$18-Params!$K$9)/(Params!$N$33-Params!$K$33))*($B694-Params!$K$33)),$L$2,"")</f>
        <v/>
      </c>
      <c r="M694" s="2" t="str">
        <f>IF(AND($C694&gt;=Params!$K$9+((Params!$N$18-Params!$K$9)/(Params!$N$33-Params!$K$33))*($B694-Params!$K$33),$C694&gt;=Params!$N$18+((Params!$Q$16-Params!$N$18)/(Params!$Q$33-Params!$N724))*($B694-Params!$Q$33),$C694&lt;Params!$K$9+((Params!$L$5-Params!$K$9)/(Params!$L$33-Params!$K$33))*($B694-Params!$K$33),$C694&lt;Params!$L$5+((Params!$Q$4-Params!$L$5)/(Params!$Q$33-Params!$L$33))*($B694-Params!$L$33),$B694&lt;Params!$Q$33),$M$2,"")</f>
        <v/>
      </c>
      <c r="N694" s="3" t="str">
        <f>IF(OR(AND($C694&gt;=Params!$A$26,$B694&gt;=Params!$A$33,$B694&lt;Params!$C$33,$C694&lt;Params!$A$18+((Params!$C$13-Params!$A$18)/(Params!$C$33-Params!$A$33))*($B694-Params!$A$33)),AND($B694&gt;=Params!$C$33,$C694&gt;Params!$C$22+((Params!$E$17-Params!$C$22)/(Params!$E$33-Params!$C$33))*($B694-Params!$C$33),$C694&lt;Params!$C$13+((Params!$E$17-Params!$C$13)/(Params!$E$33-Params!$C$33))*($B694-Params!$C$33))),$N$2,"")</f>
        <v/>
      </c>
      <c r="O694" s="1" t="str">
        <f>IF(AND($C694&gt;=Params!$C$13+((Params!$E$17-Params!$C$13)/(Params!$E$33-Params!$C$33))*($B694-Params!$C$33),$C694&gt;=Params!$E$17+((Params!$H$13-Params!$E$17)/(Params!$H$33-Params!$E$33))*($B694-Params!$E$33),$C694&lt;Params!$C$13+((Params!$D$9-Params!$C$13)/(Params!$D$33-Params!$C$33))*($B694-Params!$C$33),$C694&lt;Params!$D$9+((Params!$H$13-Params!$D$9)/(Params!$H$33-Params!$D$33))*($B694-Params!$D$33)),$O$2,"")</f>
        <v/>
      </c>
      <c r="P694" s="1" t="str">
        <f>IF(AND($C694&gt;=Params!$D$9+((Params!$H$13-Params!$D$9)/(Params!$H$33-Params!$D$33))*($B694-Params!$D$33),$C694&gt;=Params!$H$13+((Params!$K$9-Params!$H$13)/(Params!$K$33-Params!$H$33))*($B694-Params!$H$33),$C694&lt;Params!$D$9+((Params!$G$4-Params!$D$9)/(Params!$G$33-Params!$D$33))*($B694-Params!$D$33),$C694&lt;Params!$G$4+((Params!$K$9-Params!$G$4)/(Params!$K$33-Params!$G$33))*($B694-Params!$G$33)),$P$2,"")</f>
        <v/>
      </c>
      <c r="Q694" s="1" t="str">
        <f>IF(AND($C694&gt;=Params!$G$4+((Params!$K$9-Params!$G$4)/(Params!$K$33-Params!$G$33))*($B694-Params!$G$33),$C694&gt;Params!$K$9+((Params!$L$5-Params!$K$9)/(Params!$L$33-Params!$K$33))*($B694-Params!$K$33),$C694&lt;Params!$G$4+((Params!$L$5-Params!$G$4)/(Params!$L$33-Params!$G$33))*($B694-Params!$G$33)),$Q$2,"")</f>
        <v/>
      </c>
      <c r="R694" s="2" t="str">
        <f>IF(AND(OR($B694&lt;Params!$A$33,AND($B694&gt;=Params!$A$33,$B694&lt;Params!$C$33,$C694&gt;=Params!$A$18+((Params!$C$13-Params!$A$18)/(Params!$C$33-Params!$A$33))*($B694-Params!$A$33)),AND($B694&gt;=Params!$C$33,$B694&lt;Params!$D$33,$C694&gt;=Params!$C$13+((Params!$D$9-Params!$C$13)/(Params!$D$33-Params!$C$33))*($B694-Params!$C$33)),AND($B694&gt;=Params!$D$33,$C694&gt;=Params!$D$9+((Params!$G$4-Params!$D$9)/(Params!$G$33-Params!$D$33))*($B694-Params!$D$33))),$C694&lt;Params!$G$4,$B694&gt;0,$C694&gt;0),$R$2,"")</f>
        <v/>
      </c>
      <c r="S694" s="18" t="str">
        <f t="shared" si="10"/>
        <v/>
      </c>
      <c r="T694" s="14" t="str">
        <f>IF(AND($S694&lt;&gt;$J$2,$S694&lt;&gt;$K$2,$S694&lt;&gt;$L$2),"",
IF($S694=$J$2,IF(Data!$C694&gt;=Data!$D694+2,"Hawaiite","Potassic Trachybasalt"),
IF($S694=$K$2,IF(Data!$C694&gt;=Data!$D694+2,"Mugearite","Shoshonite"),
IF($S694=$L$2,(IF(Data!$C694&gt;=Data!$D694+2,"Benmoreite","Latite")),""))))</f>
        <v/>
      </c>
    </row>
    <row r="695" spans="1:20" x14ac:dyDescent="0.2">
      <c r="A695" s="16">
        <f>Data!$A695</f>
        <v>0</v>
      </c>
      <c r="B695" s="27">
        <f>Data!$B695</f>
        <v>0</v>
      </c>
      <c r="C695" s="28">
        <f>Data!$C695+Data!$D695</f>
        <v>0</v>
      </c>
      <c r="D695" s="1" t="str">
        <f>IF(AND(AND($B695&gt;=Params!$A$33,$B695&lt;Params!$C$33),AND($C695&gt;=Params!$A$32,$C695&lt;Params!$A$26)),$D$2,"")</f>
        <v/>
      </c>
      <c r="E695" s="1" t="str">
        <f>IF(AND(AND($B695&gt;=Params!$C$33,$B695&lt;Params!$F$33),AND($C695&gt;=Params!$C$32,$C695&lt;Params!$C$22)),$E$2,"")</f>
        <v/>
      </c>
      <c r="F695" s="4" t="str">
        <f>IF(AND($B695&gt;=Params!$F$33,$B695&lt;Params!$J$33,$C695&lt;Params!$F$22+((Params!$J$20-Params!$F$22)/(Params!$J$33-Params!$F$33))*($B695-Params!$F$33)),$F$2,"")</f>
        <v/>
      </c>
      <c r="G695" s="4" t="str">
        <f>IF(AND($B695&gt;=Params!$J$33,$B695&lt;Params!$N$33,$C695&lt;Params!$J$20+((Params!$N$18-Params!$J$20)/(Params!$N$33-Params!$J$33))*($B695-Params!$J$33)),$G$2,"")</f>
        <v/>
      </c>
      <c r="H695" s="4" t="str">
        <f>IF(AND($B695&gt;=Params!$N$33,$C695&lt;Params!$N$18+((Params!$Q$16-Params!$N$18)/(Params!$Q$33-Params!$N$33))*($B695-Params!$N$33),C$3&lt;Params!$Q$16+((Params!$S$32-Params!$Q$16)/(Params!$S$33-Params!$Q$33))*($B695-Params!$Q$33)),$H$2,"")</f>
        <v/>
      </c>
      <c r="I695" s="12" t="str">
        <f>IF(AND($B695&gt;=Params!$Q$33,$C695&gt;=Params!$Q$16+((Params!$S$32-Params!$Q$16)/(Params!$S$33-Params!$Q$33))*($B695-Params!$Q$33)),$I$2,"")</f>
        <v/>
      </c>
      <c r="J695" s="1" t="str">
        <f>IF(AND($C695&gt;=Params!$C$22,$C695&lt;Params!$C$22+((Params!$E$17-Params!$C$22)/(Params!$E$33-Params!$C$33))*($B695-Params!$C$33),$C695&lt;Params!$E$17+((Params!$F$22-Params!$E$17)/(Params!$F$33-Params!$E$33))*($B695-Params!$E$33)),$J$2,"")</f>
        <v/>
      </c>
      <c r="K695" s="1" t="str">
        <f>IF(AND($C695&gt;=Params!$E$17+((Params!$F$22-Params!$E$17)/(Params!$F$33-Params!$E$33))*($B695-Params!$E$33),$C695&gt;=Params!$F$22+((Params!$J$20-Params!$F$22)/(Params!$J$33-Params!$F$33))*($B695-Params!$F$33),$C695&lt;Params!$E$17+((Params!$H$13-Params!$E$17)/(Params!$H$33-Params!$E$33))*($B695-Params!$E$33),$C695&lt;Params!$H$13+((Params!$J$20-Params!$H$13)/(Params!$J$33-Params!$H$33))*($B695-Params!$H$33)),$K$2,"")</f>
        <v/>
      </c>
      <c r="L695" s="1" t="str">
        <f>IF(AND($C695&gt;=Params!$H$13+((Params!$J$20-Params!$H$13)/(Params!$J$33-Params!$H$33))*($B695-Params!$H$33),$C695&gt;=Params!$J$20+((Params!$N$18-Params!$J$20)/(Params!$N$33-Params!$J$33))*($B695-Params!$J$33),$C695&lt;Params!$H$13+((Params!$K$9-Params!$H$13)/(Params!$K$33-Params!$H$33))*($B695-Params!$H$33),$C695&lt;Params!$K$9+((Params!$N$18-Params!$K$9)/(Params!$N$33-Params!$K$33))*($B695-Params!$K$33)),$L$2,"")</f>
        <v/>
      </c>
      <c r="M695" s="2" t="str">
        <f>IF(AND($C695&gt;=Params!$K$9+((Params!$N$18-Params!$K$9)/(Params!$N$33-Params!$K$33))*($B695-Params!$K$33),$C695&gt;=Params!$N$18+((Params!$Q$16-Params!$N$18)/(Params!$Q$33-Params!$N725))*($B695-Params!$Q$33),$C695&lt;Params!$K$9+((Params!$L$5-Params!$K$9)/(Params!$L$33-Params!$K$33))*($B695-Params!$K$33),$C695&lt;Params!$L$5+((Params!$Q$4-Params!$L$5)/(Params!$Q$33-Params!$L$33))*($B695-Params!$L$33),$B695&lt;Params!$Q$33),$M$2,"")</f>
        <v/>
      </c>
      <c r="N695" s="3" t="str">
        <f>IF(OR(AND($C695&gt;=Params!$A$26,$B695&gt;=Params!$A$33,$B695&lt;Params!$C$33,$C695&lt;Params!$A$18+((Params!$C$13-Params!$A$18)/(Params!$C$33-Params!$A$33))*($B695-Params!$A$33)),AND($B695&gt;=Params!$C$33,$C695&gt;Params!$C$22+((Params!$E$17-Params!$C$22)/(Params!$E$33-Params!$C$33))*($B695-Params!$C$33),$C695&lt;Params!$C$13+((Params!$E$17-Params!$C$13)/(Params!$E$33-Params!$C$33))*($B695-Params!$C$33))),$N$2,"")</f>
        <v/>
      </c>
      <c r="O695" s="1" t="str">
        <f>IF(AND($C695&gt;=Params!$C$13+((Params!$E$17-Params!$C$13)/(Params!$E$33-Params!$C$33))*($B695-Params!$C$33),$C695&gt;=Params!$E$17+((Params!$H$13-Params!$E$17)/(Params!$H$33-Params!$E$33))*($B695-Params!$E$33),$C695&lt;Params!$C$13+((Params!$D$9-Params!$C$13)/(Params!$D$33-Params!$C$33))*($B695-Params!$C$33),$C695&lt;Params!$D$9+((Params!$H$13-Params!$D$9)/(Params!$H$33-Params!$D$33))*($B695-Params!$D$33)),$O$2,"")</f>
        <v/>
      </c>
      <c r="P695" s="1" t="str">
        <f>IF(AND($C695&gt;=Params!$D$9+((Params!$H$13-Params!$D$9)/(Params!$H$33-Params!$D$33))*($B695-Params!$D$33),$C695&gt;=Params!$H$13+((Params!$K$9-Params!$H$13)/(Params!$K$33-Params!$H$33))*($B695-Params!$H$33),$C695&lt;Params!$D$9+((Params!$G$4-Params!$D$9)/(Params!$G$33-Params!$D$33))*($B695-Params!$D$33),$C695&lt;Params!$G$4+((Params!$K$9-Params!$G$4)/(Params!$K$33-Params!$G$33))*($B695-Params!$G$33)),$P$2,"")</f>
        <v/>
      </c>
      <c r="Q695" s="1" t="str">
        <f>IF(AND($C695&gt;=Params!$G$4+((Params!$K$9-Params!$G$4)/(Params!$K$33-Params!$G$33))*($B695-Params!$G$33),$C695&gt;Params!$K$9+((Params!$L$5-Params!$K$9)/(Params!$L$33-Params!$K$33))*($B695-Params!$K$33),$C695&lt;Params!$G$4+((Params!$L$5-Params!$G$4)/(Params!$L$33-Params!$G$33))*($B695-Params!$G$33)),$Q$2,"")</f>
        <v/>
      </c>
      <c r="R695" s="2" t="str">
        <f>IF(AND(OR($B695&lt;Params!$A$33,AND($B695&gt;=Params!$A$33,$B695&lt;Params!$C$33,$C695&gt;=Params!$A$18+((Params!$C$13-Params!$A$18)/(Params!$C$33-Params!$A$33))*($B695-Params!$A$33)),AND($B695&gt;=Params!$C$33,$B695&lt;Params!$D$33,$C695&gt;=Params!$C$13+((Params!$D$9-Params!$C$13)/(Params!$D$33-Params!$C$33))*($B695-Params!$C$33)),AND($B695&gt;=Params!$D$33,$C695&gt;=Params!$D$9+((Params!$G$4-Params!$D$9)/(Params!$G$33-Params!$D$33))*($B695-Params!$D$33))),$C695&lt;Params!$G$4,$B695&gt;0,$C695&gt;0),$R$2,"")</f>
        <v/>
      </c>
      <c r="S695" s="18" t="str">
        <f t="shared" si="10"/>
        <v/>
      </c>
      <c r="T695" s="14" t="str">
        <f>IF(AND($S695&lt;&gt;$J$2,$S695&lt;&gt;$K$2,$S695&lt;&gt;$L$2),"",
IF($S695=$J$2,IF(Data!$C695&gt;=Data!$D695+2,"Hawaiite","Potassic Trachybasalt"),
IF($S695=$K$2,IF(Data!$C695&gt;=Data!$D695+2,"Mugearite","Shoshonite"),
IF($S695=$L$2,(IF(Data!$C695&gt;=Data!$D695+2,"Benmoreite","Latite")),""))))</f>
        <v/>
      </c>
    </row>
    <row r="696" spans="1:20" x14ac:dyDescent="0.2">
      <c r="A696" s="16">
        <f>Data!$A696</f>
        <v>0</v>
      </c>
      <c r="B696" s="27">
        <f>Data!$B696</f>
        <v>0</v>
      </c>
      <c r="C696" s="28">
        <f>Data!$C696+Data!$D696</f>
        <v>0</v>
      </c>
      <c r="D696" s="1" t="str">
        <f>IF(AND(AND($B696&gt;=Params!$A$33,$B696&lt;Params!$C$33),AND($C696&gt;=Params!$A$32,$C696&lt;Params!$A$26)),$D$2,"")</f>
        <v/>
      </c>
      <c r="E696" s="1" t="str">
        <f>IF(AND(AND($B696&gt;=Params!$C$33,$B696&lt;Params!$F$33),AND($C696&gt;=Params!$C$32,$C696&lt;Params!$C$22)),$E$2,"")</f>
        <v/>
      </c>
      <c r="F696" s="4" t="str">
        <f>IF(AND($B696&gt;=Params!$F$33,$B696&lt;Params!$J$33,$C696&lt;Params!$F$22+((Params!$J$20-Params!$F$22)/(Params!$J$33-Params!$F$33))*($B696-Params!$F$33)),$F$2,"")</f>
        <v/>
      </c>
      <c r="G696" s="4" t="str">
        <f>IF(AND($B696&gt;=Params!$J$33,$B696&lt;Params!$N$33,$C696&lt;Params!$J$20+((Params!$N$18-Params!$J$20)/(Params!$N$33-Params!$J$33))*($B696-Params!$J$33)),$G$2,"")</f>
        <v/>
      </c>
      <c r="H696" s="4" t="str">
        <f>IF(AND($B696&gt;=Params!$N$33,$C696&lt;Params!$N$18+((Params!$Q$16-Params!$N$18)/(Params!$Q$33-Params!$N$33))*($B696-Params!$N$33),C$3&lt;Params!$Q$16+((Params!$S$32-Params!$Q$16)/(Params!$S$33-Params!$Q$33))*($B696-Params!$Q$33)),$H$2,"")</f>
        <v/>
      </c>
      <c r="I696" s="12" t="str">
        <f>IF(AND($B696&gt;=Params!$Q$33,$C696&gt;=Params!$Q$16+((Params!$S$32-Params!$Q$16)/(Params!$S$33-Params!$Q$33))*($B696-Params!$Q$33)),$I$2,"")</f>
        <v/>
      </c>
      <c r="J696" s="1" t="str">
        <f>IF(AND($C696&gt;=Params!$C$22,$C696&lt;Params!$C$22+((Params!$E$17-Params!$C$22)/(Params!$E$33-Params!$C$33))*($B696-Params!$C$33),$C696&lt;Params!$E$17+((Params!$F$22-Params!$E$17)/(Params!$F$33-Params!$E$33))*($B696-Params!$E$33)),$J$2,"")</f>
        <v/>
      </c>
      <c r="K696" s="1" t="str">
        <f>IF(AND($C696&gt;=Params!$E$17+((Params!$F$22-Params!$E$17)/(Params!$F$33-Params!$E$33))*($B696-Params!$E$33),$C696&gt;=Params!$F$22+((Params!$J$20-Params!$F$22)/(Params!$J$33-Params!$F$33))*($B696-Params!$F$33),$C696&lt;Params!$E$17+((Params!$H$13-Params!$E$17)/(Params!$H$33-Params!$E$33))*($B696-Params!$E$33),$C696&lt;Params!$H$13+((Params!$J$20-Params!$H$13)/(Params!$J$33-Params!$H$33))*($B696-Params!$H$33)),$K$2,"")</f>
        <v/>
      </c>
      <c r="L696" s="1" t="str">
        <f>IF(AND($C696&gt;=Params!$H$13+((Params!$J$20-Params!$H$13)/(Params!$J$33-Params!$H$33))*($B696-Params!$H$33),$C696&gt;=Params!$J$20+((Params!$N$18-Params!$J$20)/(Params!$N$33-Params!$J$33))*($B696-Params!$J$33),$C696&lt;Params!$H$13+((Params!$K$9-Params!$H$13)/(Params!$K$33-Params!$H$33))*($B696-Params!$H$33),$C696&lt;Params!$K$9+((Params!$N$18-Params!$K$9)/(Params!$N$33-Params!$K$33))*($B696-Params!$K$33)),$L$2,"")</f>
        <v/>
      </c>
      <c r="M696" s="2" t="str">
        <f>IF(AND($C696&gt;=Params!$K$9+((Params!$N$18-Params!$K$9)/(Params!$N$33-Params!$K$33))*($B696-Params!$K$33),$C696&gt;=Params!$N$18+((Params!$Q$16-Params!$N$18)/(Params!$Q$33-Params!$N726))*($B696-Params!$Q$33),$C696&lt;Params!$K$9+((Params!$L$5-Params!$K$9)/(Params!$L$33-Params!$K$33))*($B696-Params!$K$33),$C696&lt;Params!$L$5+((Params!$Q$4-Params!$L$5)/(Params!$Q$33-Params!$L$33))*($B696-Params!$L$33),$B696&lt;Params!$Q$33),$M$2,"")</f>
        <v/>
      </c>
      <c r="N696" s="3" t="str">
        <f>IF(OR(AND($C696&gt;=Params!$A$26,$B696&gt;=Params!$A$33,$B696&lt;Params!$C$33,$C696&lt;Params!$A$18+((Params!$C$13-Params!$A$18)/(Params!$C$33-Params!$A$33))*($B696-Params!$A$33)),AND($B696&gt;=Params!$C$33,$C696&gt;Params!$C$22+((Params!$E$17-Params!$C$22)/(Params!$E$33-Params!$C$33))*($B696-Params!$C$33),$C696&lt;Params!$C$13+((Params!$E$17-Params!$C$13)/(Params!$E$33-Params!$C$33))*($B696-Params!$C$33))),$N$2,"")</f>
        <v/>
      </c>
      <c r="O696" s="1" t="str">
        <f>IF(AND($C696&gt;=Params!$C$13+((Params!$E$17-Params!$C$13)/(Params!$E$33-Params!$C$33))*($B696-Params!$C$33),$C696&gt;=Params!$E$17+((Params!$H$13-Params!$E$17)/(Params!$H$33-Params!$E$33))*($B696-Params!$E$33),$C696&lt;Params!$C$13+((Params!$D$9-Params!$C$13)/(Params!$D$33-Params!$C$33))*($B696-Params!$C$33),$C696&lt;Params!$D$9+((Params!$H$13-Params!$D$9)/(Params!$H$33-Params!$D$33))*($B696-Params!$D$33)),$O$2,"")</f>
        <v/>
      </c>
      <c r="P696" s="1" t="str">
        <f>IF(AND($C696&gt;=Params!$D$9+((Params!$H$13-Params!$D$9)/(Params!$H$33-Params!$D$33))*($B696-Params!$D$33),$C696&gt;=Params!$H$13+((Params!$K$9-Params!$H$13)/(Params!$K$33-Params!$H$33))*($B696-Params!$H$33),$C696&lt;Params!$D$9+((Params!$G$4-Params!$D$9)/(Params!$G$33-Params!$D$33))*($B696-Params!$D$33),$C696&lt;Params!$G$4+((Params!$K$9-Params!$G$4)/(Params!$K$33-Params!$G$33))*($B696-Params!$G$33)),$P$2,"")</f>
        <v/>
      </c>
      <c r="Q696" s="1" t="str">
        <f>IF(AND($C696&gt;=Params!$G$4+((Params!$K$9-Params!$G$4)/(Params!$K$33-Params!$G$33))*($B696-Params!$G$33),$C696&gt;Params!$K$9+((Params!$L$5-Params!$K$9)/(Params!$L$33-Params!$K$33))*($B696-Params!$K$33),$C696&lt;Params!$G$4+((Params!$L$5-Params!$G$4)/(Params!$L$33-Params!$G$33))*($B696-Params!$G$33)),$Q$2,"")</f>
        <v/>
      </c>
      <c r="R696" s="2" t="str">
        <f>IF(AND(OR($B696&lt;Params!$A$33,AND($B696&gt;=Params!$A$33,$B696&lt;Params!$C$33,$C696&gt;=Params!$A$18+((Params!$C$13-Params!$A$18)/(Params!$C$33-Params!$A$33))*($B696-Params!$A$33)),AND($B696&gt;=Params!$C$33,$B696&lt;Params!$D$33,$C696&gt;=Params!$C$13+((Params!$D$9-Params!$C$13)/(Params!$D$33-Params!$C$33))*($B696-Params!$C$33)),AND($B696&gt;=Params!$D$33,$C696&gt;=Params!$D$9+((Params!$G$4-Params!$D$9)/(Params!$G$33-Params!$D$33))*($B696-Params!$D$33))),$C696&lt;Params!$G$4,$B696&gt;0,$C696&gt;0),$R$2,"")</f>
        <v/>
      </c>
      <c r="S696" s="18" t="str">
        <f t="shared" si="10"/>
        <v/>
      </c>
      <c r="T696" s="14" t="str">
        <f>IF(AND($S696&lt;&gt;$J$2,$S696&lt;&gt;$K$2,$S696&lt;&gt;$L$2),"",
IF($S696=$J$2,IF(Data!$C696&gt;=Data!$D696+2,"Hawaiite","Potassic Trachybasalt"),
IF($S696=$K$2,IF(Data!$C696&gt;=Data!$D696+2,"Mugearite","Shoshonite"),
IF($S696=$L$2,(IF(Data!$C696&gt;=Data!$D696+2,"Benmoreite","Latite")),""))))</f>
        <v/>
      </c>
    </row>
    <row r="697" spans="1:20" x14ac:dyDescent="0.2">
      <c r="A697" s="16">
        <f>Data!$A697</f>
        <v>0</v>
      </c>
      <c r="B697" s="27">
        <f>Data!$B697</f>
        <v>0</v>
      </c>
      <c r="C697" s="28">
        <f>Data!$C697+Data!$D697</f>
        <v>0</v>
      </c>
      <c r="D697" s="1" t="str">
        <f>IF(AND(AND($B697&gt;=Params!$A$33,$B697&lt;Params!$C$33),AND($C697&gt;=Params!$A$32,$C697&lt;Params!$A$26)),$D$2,"")</f>
        <v/>
      </c>
      <c r="E697" s="1" t="str">
        <f>IF(AND(AND($B697&gt;=Params!$C$33,$B697&lt;Params!$F$33),AND($C697&gt;=Params!$C$32,$C697&lt;Params!$C$22)),$E$2,"")</f>
        <v/>
      </c>
      <c r="F697" s="4" t="str">
        <f>IF(AND($B697&gt;=Params!$F$33,$B697&lt;Params!$J$33,$C697&lt;Params!$F$22+((Params!$J$20-Params!$F$22)/(Params!$J$33-Params!$F$33))*($B697-Params!$F$33)),$F$2,"")</f>
        <v/>
      </c>
      <c r="G697" s="4" t="str">
        <f>IF(AND($B697&gt;=Params!$J$33,$B697&lt;Params!$N$33,$C697&lt;Params!$J$20+((Params!$N$18-Params!$J$20)/(Params!$N$33-Params!$J$33))*($B697-Params!$J$33)),$G$2,"")</f>
        <v/>
      </c>
      <c r="H697" s="4" t="str">
        <f>IF(AND($B697&gt;=Params!$N$33,$C697&lt;Params!$N$18+((Params!$Q$16-Params!$N$18)/(Params!$Q$33-Params!$N$33))*($B697-Params!$N$33),C$3&lt;Params!$Q$16+((Params!$S$32-Params!$Q$16)/(Params!$S$33-Params!$Q$33))*($B697-Params!$Q$33)),$H$2,"")</f>
        <v/>
      </c>
      <c r="I697" s="12" t="str">
        <f>IF(AND($B697&gt;=Params!$Q$33,$C697&gt;=Params!$Q$16+((Params!$S$32-Params!$Q$16)/(Params!$S$33-Params!$Q$33))*($B697-Params!$Q$33)),$I$2,"")</f>
        <v/>
      </c>
      <c r="J697" s="1" t="str">
        <f>IF(AND($C697&gt;=Params!$C$22,$C697&lt;Params!$C$22+((Params!$E$17-Params!$C$22)/(Params!$E$33-Params!$C$33))*($B697-Params!$C$33),$C697&lt;Params!$E$17+((Params!$F$22-Params!$E$17)/(Params!$F$33-Params!$E$33))*($B697-Params!$E$33)),$J$2,"")</f>
        <v/>
      </c>
      <c r="K697" s="1" t="str">
        <f>IF(AND($C697&gt;=Params!$E$17+((Params!$F$22-Params!$E$17)/(Params!$F$33-Params!$E$33))*($B697-Params!$E$33),$C697&gt;=Params!$F$22+((Params!$J$20-Params!$F$22)/(Params!$J$33-Params!$F$33))*($B697-Params!$F$33),$C697&lt;Params!$E$17+((Params!$H$13-Params!$E$17)/(Params!$H$33-Params!$E$33))*($B697-Params!$E$33),$C697&lt;Params!$H$13+((Params!$J$20-Params!$H$13)/(Params!$J$33-Params!$H$33))*($B697-Params!$H$33)),$K$2,"")</f>
        <v/>
      </c>
      <c r="L697" s="1" t="str">
        <f>IF(AND($C697&gt;=Params!$H$13+((Params!$J$20-Params!$H$13)/(Params!$J$33-Params!$H$33))*($B697-Params!$H$33),$C697&gt;=Params!$J$20+((Params!$N$18-Params!$J$20)/(Params!$N$33-Params!$J$33))*($B697-Params!$J$33),$C697&lt;Params!$H$13+((Params!$K$9-Params!$H$13)/(Params!$K$33-Params!$H$33))*($B697-Params!$H$33),$C697&lt;Params!$K$9+((Params!$N$18-Params!$K$9)/(Params!$N$33-Params!$K$33))*($B697-Params!$K$33)),$L$2,"")</f>
        <v/>
      </c>
      <c r="M697" s="2" t="str">
        <f>IF(AND($C697&gt;=Params!$K$9+((Params!$N$18-Params!$K$9)/(Params!$N$33-Params!$K$33))*($B697-Params!$K$33),$C697&gt;=Params!$N$18+((Params!$Q$16-Params!$N$18)/(Params!$Q$33-Params!$N727))*($B697-Params!$Q$33),$C697&lt;Params!$K$9+((Params!$L$5-Params!$K$9)/(Params!$L$33-Params!$K$33))*($B697-Params!$K$33),$C697&lt;Params!$L$5+((Params!$Q$4-Params!$L$5)/(Params!$Q$33-Params!$L$33))*($B697-Params!$L$33),$B697&lt;Params!$Q$33),$M$2,"")</f>
        <v/>
      </c>
      <c r="N697" s="3" t="str">
        <f>IF(OR(AND($C697&gt;=Params!$A$26,$B697&gt;=Params!$A$33,$B697&lt;Params!$C$33,$C697&lt;Params!$A$18+((Params!$C$13-Params!$A$18)/(Params!$C$33-Params!$A$33))*($B697-Params!$A$33)),AND($B697&gt;=Params!$C$33,$C697&gt;Params!$C$22+((Params!$E$17-Params!$C$22)/(Params!$E$33-Params!$C$33))*($B697-Params!$C$33),$C697&lt;Params!$C$13+((Params!$E$17-Params!$C$13)/(Params!$E$33-Params!$C$33))*($B697-Params!$C$33))),$N$2,"")</f>
        <v/>
      </c>
      <c r="O697" s="1" t="str">
        <f>IF(AND($C697&gt;=Params!$C$13+((Params!$E$17-Params!$C$13)/(Params!$E$33-Params!$C$33))*($B697-Params!$C$33),$C697&gt;=Params!$E$17+((Params!$H$13-Params!$E$17)/(Params!$H$33-Params!$E$33))*($B697-Params!$E$33),$C697&lt;Params!$C$13+((Params!$D$9-Params!$C$13)/(Params!$D$33-Params!$C$33))*($B697-Params!$C$33),$C697&lt;Params!$D$9+((Params!$H$13-Params!$D$9)/(Params!$H$33-Params!$D$33))*($B697-Params!$D$33)),$O$2,"")</f>
        <v/>
      </c>
      <c r="P697" s="1" t="str">
        <f>IF(AND($C697&gt;=Params!$D$9+((Params!$H$13-Params!$D$9)/(Params!$H$33-Params!$D$33))*($B697-Params!$D$33),$C697&gt;=Params!$H$13+((Params!$K$9-Params!$H$13)/(Params!$K$33-Params!$H$33))*($B697-Params!$H$33),$C697&lt;Params!$D$9+((Params!$G$4-Params!$D$9)/(Params!$G$33-Params!$D$33))*($B697-Params!$D$33),$C697&lt;Params!$G$4+((Params!$K$9-Params!$G$4)/(Params!$K$33-Params!$G$33))*($B697-Params!$G$33)),$P$2,"")</f>
        <v/>
      </c>
      <c r="Q697" s="1" t="str">
        <f>IF(AND($C697&gt;=Params!$G$4+((Params!$K$9-Params!$G$4)/(Params!$K$33-Params!$G$33))*($B697-Params!$G$33),$C697&gt;Params!$K$9+((Params!$L$5-Params!$K$9)/(Params!$L$33-Params!$K$33))*($B697-Params!$K$33),$C697&lt;Params!$G$4+((Params!$L$5-Params!$G$4)/(Params!$L$33-Params!$G$33))*($B697-Params!$G$33)),$Q$2,"")</f>
        <v/>
      </c>
      <c r="R697" s="2" t="str">
        <f>IF(AND(OR($B697&lt;Params!$A$33,AND($B697&gt;=Params!$A$33,$B697&lt;Params!$C$33,$C697&gt;=Params!$A$18+((Params!$C$13-Params!$A$18)/(Params!$C$33-Params!$A$33))*($B697-Params!$A$33)),AND($B697&gt;=Params!$C$33,$B697&lt;Params!$D$33,$C697&gt;=Params!$C$13+((Params!$D$9-Params!$C$13)/(Params!$D$33-Params!$C$33))*($B697-Params!$C$33)),AND($B697&gt;=Params!$D$33,$C697&gt;=Params!$D$9+((Params!$G$4-Params!$D$9)/(Params!$G$33-Params!$D$33))*($B697-Params!$D$33))),$C697&lt;Params!$G$4,$B697&gt;0,$C697&gt;0),$R$2,"")</f>
        <v/>
      </c>
      <c r="S697" s="18" t="str">
        <f t="shared" si="10"/>
        <v/>
      </c>
      <c r="T697" s="14" t="str">
        <f>IF(AND($S697&lt;&gt;$J$2,$S697&lt;&gt;$K$2,$S697&lt;&gt;$L$2),"",
IF($S697=$J$2,IF(Data!$C697&gt;=Data!$D697+2,"Hawaiite","Potassic Trachybasalt"),
IF($S697=$K$2,IF(Data!$C697&gt;=Data!$D697+2,"Mugearite","Shoshonite"),
IF($S697=$L$2,(IF(Data!$C697&gt;=Data!$D697+2,"Benmoreite","Latite")),""))))</f>
        <v/>
      </c>
    </row>
    <row r="698" spans="1:20" x14ac:dyDescent="0.2">
      <c r="A698" s="16">
        <f>Data!$A698</f>
        <v>0</v>
      </c>
      <c r="B698" s="27">
        <f>Data!$B698</f>
        <v>0</v>
      </c>
      <c r="C698" s="28">
        <f>Data!$C698+Data!$D698</f>
        <v>0</v>
      </c>
      <c r="D698" s="1" t="str">
        <f>IF(AND(AND($B698&gt;=Params!$A$33,$B698&lt;Params!$C$33),AND($C698&gt;=Params!$A$32,$C698&lt;Params!$A$26)),$D$2,"")</f>
        <v/>
      </c>
      <c r="E698" s="1" t="str">
        <f>IF(AND(AND($B698&gt;=Params!$C$33,$B698&lt;Params!$F$33),AND($C698&gt;=Params!$C$32,$C698&lt;Params!$C$22)),$E$2,"")</f>
        <v/>
      </c>
      <c r="F698" s="4" t="str">
        <f>IF(AND($B698&gt;=Params!$F$33,$B698&lt;Params!$J$33,$C698&lt;Params!$F$22+((Params!$J$20-Params!$F$22)/(Params!$J$33-Params!$F$33))*($B698-Params!$F$33)),$F$2,"")</f>
        <v/>
      </c>
      <c r="G698" s="4" t="str">
        <f>IF(AND($B698&gt;=Params!$J$33,$B698&lt;Params!$N$33,$C698&lt;Params!$J$20+((Params!$N$18-Params!$J$20)/(Params!$N$33-Params!$J$33))*($B698-Params!$J$33)),$G$2,"")</f>
        <v/>
      </c>
      <c r="H698" s="4" t="str">
        <f>IF(AND($B698&gt;=Params!$N$33,$C698&lt;Params!$N$18+((Params!$Q$16-Params!$N$18)/(Params!$Q$33-Params!$N$33))*($B698-Params!$N$33),C$3&lt;Params!$Q$16+((Params!$S$32-Params!$Q$16)/(Params!$S$33-Params!$Q$33))*($B698-Params!$Q$33)),$H$2,"")</f>
        <v/>
      </c>
      <c r="I698" s="12" t="str">
        <f>IF(AND($B698&gt;=Params!$Q$33,$C698&gt;=Params!$Q$16+((Params!$S$32-Params!$Q$16)/(Params!$S$33-Params!$Q$33))*($B698-Params!$Q$33)),$I$2,"")</f>
        <v/>
      </c>
      <c r="J698" s="1" t="str">
        <f>IF(AND($C698&gt;=Params!$C$22,$C698&lt;Params!$C$22+((Params!$E$17-Params!$C$22)/(Params!$E$33-Params!$C$33))*($B698-Params!$C$33),$C698&lt;Params!$E$17+((Params!$F$22-Params!$E$17)/(Params!$F$33-Params!$E$33))*($B698-Params!$E$33)),$J$2,"")</f>
        <v/>
      </c>
      <c r="K698" s="1" t="str">
        <f>IF(AND($C698&gt;=Params!$E$17+((Params!$F$22-Params!$E$17)/(Params!$F$33-Params!$E$33))*($B698-Params!$E$33),$C698&gt;=Params!$F$22+((Params!$J$20-Params!$F$22)/(Params!$J$33-Params!$F$33))*($B698-Params!$F$33),$C698&lt;Params!$E$17+((Params!$H$13-Params!$E$17)/(Params!$H$33-Params!$E$33))*($B698-Params!$E$33),$C698&lt;Params!$H$13+((Params!$J$20-Params!$H$13)/(Params!$J$33-Params!$H$33))*($B698-Params!$H$33)),$K$2,"")</f>
        <v/>
      </c>
      <c r="L698" s="1" t="str">
        <f>IF(AND($C698&gt;=Params!$H$13+((Params!$J$20-Params!$H$13)/(Params!$J$33-Params!$H$33))*($B698-Params!$H$33),$C698&gt;=Params!$J$20+((Params!$N$18-Params!$J$20)/(Params!$N$33-Params!$J$33))*($B698-Params!$J$33),$C698&lt;Params!$H$13+((Params!$K$9-Params!$H$13)/(Params!$K$33-Params!$H$33))*($B698-Params!$H$33),$C698&lt;Params!$K$9+((Params!$N$18-Params!$K$9)/(Params!$N$33-Params!$K$33))*($B698-Params!$K$33)),$L$2,"")</f>
        <v/>
      </c>
      <c r="M698" s="2" t="str">
        <f>IF(AND($C698&gt;=Params!$K$9+((Params!$N$18-Params!$K$9)/(Params!$N$33-Params!$K$33))*($B698-Params!$K$33),$C698&gt;=Params!$N$18+((Params!$Q$16-Params!$N$18)/(Params!$Q$33-Params!$N728))*($B698-Params!$Q$33),$C698&lt;Params!$K$9+((Params!$L$5-Params!$K$9)/(Params!$L$33-Params!$K$33))*($B698-Params!$K$33),$C698&lt;Params!$L$5+((Params!$Q$4-Params!$L$5)/(Params!$Q$33-Params!$L$33))*($B698-Params!$L$33),$B698&lt;Params!$Q$33),$M$2,"")</f>
        <v/>
      </c>
      <c r="N698" s="3" t="str">
        <f>IF(OR(AND($C698&gt;=Params!$A$26,$B698&gt;=Params!$A$33,$B698&lt;Params!$C$33,$C698&lt;Params!$A$18+((Params!$C$13-Params!$A$18)/(Params!$C$33-Params!$A$33))*($B698-Params!$A$33)),AND($B698&gt;=Params!$C$33,$C698&gt;Params!$C$22+((Params!$E$17-Params!$C$22)/(Params!$E$33-Params!$C$33))*($B698-Params!$C$33),$C698&lt;Params!$C$13+((Params!$E$17-Params!$C$13)/(Params!$E$33-Params!$C$33))*($B698-Params!$C$33))),$N$2,"")</f>
        <v/>
      </c>
      <c r="O698" s="1" t="str">
        <f>IF(AND($C698&gt;=Params!$C$13+((Params!$E$17-Params!$C$13)/(Params!$E$33-Params!$C$33))*($B698-Params!$C$33),$C698&gt;=Params!$E$17+((Params!$H$13-Params!$E$17)/(Params!$H$33-Params!$E$33))*($B698-Params!$E$33),$C698&lt;Params!$C$13+((Params!$D$9-Params!$C$13)/(Params!$D$33-Params!$C$33))*($B698-Params!$C$33),$C698&lt;Params!$D$9+((Params!$H$13-Params!$D$9)/(Params!$H$33-Params!$D$33))*($B698-Params!$D$33)),$O$2,"")</f>
        <v/>
      </c>
      <c r="P698" s="1" t="str">
        <f>IF(AND($C698&gt;=Params!$D$9+((Params!$H$13-Params!$D$9)/(Params!$H$33-Params!$D$33))*($B698-Params!$D$33),$C698&gt;=Params!$H$13+((Params!$K$9-Params!$H$13)/(Params!$K$33-Params!$H$33))*($B698-Params!$H$33),$C698&lt;Params!$D$9+((Params!$G$4-Params!$D$9)/(Params!$G$33-Params!$D$33))*($B698-Params!$D$33),$C698&lt;Params!$G$4+((Params!$K$9-Params!$G$4)/(Params!$K$33-Params!$G$33))*($B698-Params!$G$33)),$P$2,"")</f>
        <v/>
      </c>
      <c r="Q698" s="1" t="str">
        <f>IF(AND($C698&gt;=Params!$G$4+((Params!$K$9-Params!$G$4)/(Params!$K$33-Params!$G$33))*($B698-Params!$G$33),$C698&gt;Params!$K$9+((Params!$L$5-Params!$K$9)/(Params!$L$33-Params!$K$33))*($B698-Params!$K$33),$C698&lt;Params!$G$4+((Params!$L$5-Params!$G$4)/(Params!$L$33-Params!$G$33))*($B698-Params!$G$33)),$Q$2,"")</f>
        <v/>
      </c>
      <c r="R698" s="2" t="str">
        <f>IF(AND(OR($B698&lt;Params!$A$33,AND($B698&gt;=Params!$A$33,$B698&lt;Params!$C$33,$C698&gt;=Params!$A$18+((Params!$C$13-Params!$A$18)/(Params!$C$33-Params!$A$33))*($B698-Params!$A$33)),AND($B698&gt;=Params!$C$33,$B698&lt;Params!$D$33,$C698&gt;=Params!$C$13+((Params!$D$9-Params!$C$13)/(Params!$D$33-Params!$C$33))*($B698-Params!$C$33)),AND($B698&gt;=Params!$D$33,$C698&gt;=Params!$D$9+((Params!$G$4-Params!$D$9)/(Params!$G$33-Params!$D$33))*($B698-Params!$D$33))),$C698&lt;Params!$G$4,$B698&gt;0,$C698&gt;0),$R$2,"")</f>
        <v/>
      </c>
      <c r="S698" s="18" t="str">
        <f t="shared" si="10"/>
        <v/>
      </c>
      <c r="T698" s="14" t="str">
        <f>IF(AND($S698&lt;&gt;$J$2,$S698&lt;&gt;$K$2,$S698&lt;&gt;$L$2),"",
IF($S698=$J$2,IF(Data!$C698&gt;=Data!$D698+2,"Hawaiite","Potassic Trachybasalt"),
IF($S698=$K$2,IF(Data!$C698&gt;=Data!$D698+2,"Mugearite","Shoshonite"),
IF($S698=$L$2,(IF(Data!$C698&gt;=Data!$D698+2,"Benmoreite","Latite")),""))))</f>
        <v/>
      </c>
    </row>
    <row r="699" spans="1:20" x14ac:dyDescent="0.2">
      <c r="A699" s="16">
        <f>Data!$A699</f>
        <v>0</v>
      </c>
      <c r="B699" s="27">
        <f>Data!$B699</f>
        <v>0</v>
      </c>
      <c r="C699" s="28">
        <f>Data!$C699+Data!$D699</f>
        <v>0</v>
      </c>
      <c r="D699" s="1" t="str">
        <f>IF(AND(AND($B699&gt;=Params!$A$33,$B699&lt;Params!$C$33),AND($C699&gt;=Params!$A$32,$C699&lt;Params!$A$26)),$D$2,"")</f>
        <v/>
      </c>
      <c r="E699" s="1" t="str">
        <f>IF(AND(AND($B699&gt;=Params!$C$33,$B699&lt;Params!$F$33),AND($C699&gt;=Params!$C$32,$C699&lt;Params!$C$22)),$E$2,"")</f>
        <v/>
      </c>
      <c r="F699" s="4" t="str">
        <f>IF(AND($B699&gt;=Params!$F$33,$B699&lt;Params!$J$33,$C699&lt;Params!$F$22+((Params!$J$20-Params!$F$22)/(Params!$J$33-Params!$F$33))*($B699-Params!$F$33)),$F$2,"")</f>
        <v/>
      </c>
      <c r="G699" s="4" t="str">
        <f>IF(AND($B699&gt;=Params!$J$33,$B699&lt;Params!$N$33,$C699&lt;Params!$J$20+((Params!$N$18-Params!$J$20)/(Params!$N$33-Params!$J$33))*($B699-Params!$J$33)),$G$2,"")</f>
        <v/>
      </c>
      <c r="H699" s="4" t="str">
        <f>IF(AND($B699&gt;=Params!$N$33,$C699&lt;Params!$N$18+((Params!$Q$16-Params!$N$18)/(Params!$Q$33-Params!$N$33))*($B699-Params!$N$33),C$3&lt;Params!$Q$16+((Params!$S$32-Params!$Q$16)/(Params!$S$33-Params!$Q$33))*($B699-Params!$Q$33)),$H$2,"")</f>
        <v/>
      </c>
      <c r="I699" s="12" t="str">
        <f>IF(AND($B699&gt;=Params!$Q$33,$C699&gt;=Params!$Q$16+((Params!$S$32-Params!$Q$16)/(Params!$S$33-Params!$Q$33))*($B699-Params!$Q$33)),$I$2,"")</f>
        <v/>
      </c>
      <c r="J699" s="1" t="str">
        <f>IF(AND($C699&gt;=Params!$C$22,$C699&lt;Params!$C$22+((Params!$E$17-Params!$C$22)/(Params!$E$33-Params!$C$33))*($B699-Params!$C$33),$C699&lt;Params!$E$17+((Params!$F$22-Params!$E$17)/(Params!$F$33-Params!$E$33))*($B699-Params!$E$33)),$J$2,"")</f>
        <v/>
      </c>
      <c r="K699" s="1" t="str">
        <f>IF(AND($C699&gt;=Params!$E$17+((Params!$F$22-Params!$E$17)/(Params!$F$33-Params!$E$33))*($B699-Params!$E$33),$C699&gt;=Params!$F$22+((Params!$J$20-Params!$F$22)/(Params!$J$33-Params!$F$33))*($B699-Params!$F$33),$C699&lt;Params!$E$17+((Params!$H$13-Params!$E$17)/(Params!$H$33-Params!$E$33))*($B699-Params!$E$33),$C699&lt;Params!$H$13+((Params!$J$20-Params!$H$13)/(Params!$J$33-Params!$H$33))*($B699-Params!$H$33)),$K$2,"")</f>
        <v/>
      </c>
      <c r="L699" s="1" t="str">
        <f>IF(AND($C699&gt;=Params!$H$13+((Params!$J$20-Params!$H$13)/(Params!$J$33-Params!$H$33))*($B699-Params!$H$33),$C699&gt;=Params!$J$20+((Params!$N$18-Params!$J$20)/(Params!$N$33-Params!$J$33))*($B699-Params!$J$33),$C699&lt;Params!$H$13+((Params!$K$9-Params!$H$13)/(Params!$K$33-Params!$H$33))*($B699-Params!$H$33),$C699&lt;Params!$K$9+((Params!$N$18-Params!$K$9)/(Params!$N$33-Params!$K$33))*($B699-Params!$K$33)),$L$2,"")</f>
        <v/>
      </c>
      <c r="M699" s="2" t="str">
        <f>IF(AND($C699&gt;=Params!$K$9+((Params!$N$18-Params!$K$9)/(Params!$N$33-Params!$K$33))*($B699-Params!$K$33),$C699&gt;=Params!$N$18+((Params!$Q$16-Params!$N$18)/(Params!$Q$33-Params!$N729))*($B699-Params!$Q$33),$C699&lt;Params!$K$9+((Params!$L$5-Params!$K$9)/(Params!$L$33-Params!$K$33))*($B699-Params!$K$33),$C699&lt;Params!$L$5+((Params!$Q$4-Params!$L$5)/(Params!$Q$33-Params!$L$33))*($B699-Params!$L$33),$B699&lt;Params!$Q$33),$M$2,"")</f>
        <v/>
      </c>
      <c r="N699" s="3" t="str">
        <f>IF(OR(AND($C699&gt;=Params!$A$26,$B699&gt;=Params!$A$33,$B699&lt;Params!$C$33,$C699&lt;Params!$A$18+((Params!$C$13-Params!$A$18)/(Params!$C$33-Params!$A$33))*($B699-Params!$A$33)),AND($B699&gt;=Params!$C$33,$C699&gt;Params!$C$22+((Params!$E$17-Params!$C$22)/(Params!$E$33-Params!$C$33))*($B699-Params!$C$33),$C699&lt;Params!$C$13+((Params!$E$17-Params!$C$13)/(Params!$E$33-Params!$C$33))*($B699-Params!$C$33))),$N$2,"")</f>
        <v/>
      </c>
      <c r="O699" s="1" t="str">
        <f>IF(AND($C699&gt;=Params!$C$13+((Params!$E$17-Params!$C$13)/(Params!$E$33-Params!$C$33))*($B699-Params!$C$33),$C699&gt;=Params!$E$17+((Params!$H$13-Params!$E$17)/(Params!$H$33-Params!$E$33))*($B699-Params!$E$33),$C699&lt;Params!$C$13+((Params!$D$9-Params!$C$13)/(Params!$D$33-Params!$C$33))*($B699-Params!$C$33),$C699&lt;Params!$D$9+((Params!$H$13-Params!$D$9)/(Params!$H$33-Params!$D$33))*($B699-Params!$D$33)),$O$2,"")</f>
        <v/>
      </c>
      <c r="P699" s="1" t="str">
        <f>IF(AND($C699&gt;=Params!$D$9+((Params!$H$13-Params!$D$9)/(Params!$H$33-Params!$D$33))*($B699-Params!$D$33),$C699&gt;=Params!$H$13+((Params!$K$9-Params!$H$13)/(Params!$K$33-Params!$H$33))*($B699-Params!$H$33),$C699&lt;Params!$D$9+((Params!$G$4-Params!$D$9)/(Params!$G$33-Params!$D$33))*($B699-Params!$D$33),$C699&lt;Params!$G$4+((Params!$K$9-Params!$G$4)/(Params!$K$33-Params!$G$33))*($B699-Params!$G$33)),$P$2,"")</f>
        <v/>
      </c>
      <c r="Q699" s="1" t="str">
        <f>IF(AND($C699&gt;=Params!$G$4+((Params!$K$9-Params!$G$4)/(Params!$K$33-Params!$G$33))*($B699-Params!$G$33),$C699&gt;Params!$K$9+((Params!$L$5-Params!$K$9)/(Params!$L$33-Params!$K$33))*($B699-Params!$K$33),$C699&lt;Params!$G$4+((Params!$L$5-Params!$G$4)/(Params!$L$33-Params!$G$33))*($B699-Params!$G$33)),$Q$2,"")</f>
        <v/>
      </c>
      <c r="R699" s="2" t="str">
        <f>IF(AND(OR($B699&lt;Params!$A$33,AND($B699&gt;=Params!$A$33,$B699&lt;Params!$C$33,$C699&gt;=Params!$A$18+((Params!$C$13-Params!$A$18)/(Params!$C$33-Params!$A$33))*($B699-Params!$A$33)),AND($B699&gt;=Params!$C$33,$B699&lt;Params!$D$33,$C699&gt;=Params!$C$13+((Params!$D$9-Params!$C$13)/(Params!$D$33-Params!$C$33))*($B699-Params!$C$33)),AND($B699&gt;=Params!$D$33,$C699&gt;=Params!$D$9+((Params!$G$4-Params!$D$9)/(Params!$G$33-Params!$D$33))*($B699-Params!$D$33))),$C699&lt;Params!$G$4,$B699&gt;0,$C699&gt;0),$R$2,"")</f>
        <v/>
      </c>
      <c r="S699" s="18" t="str">
        <f t="shared" si="10"/>
        <v/>
      </c>
      <c r="T699" s="14" t="str">
        <f>IF(AND($S699&lt;&gt;$J$2,$S699&lt;&gt;$K$2,$S699&lt;&gt;$L$2),"",
IF($S699=$J$2,IF(Data!$C699&gt;=Data!$D699+2,"Hawaiite","Potassic Trachybasalt"),
IF($S699=$K$2,IF(Data!$C699&gt;=Data!$D699+2,"Mugearite","Shoshonite"),
IF($S699=$L$2,(IF(Data!$C699&gt;=Data!$D699+2,"Benmoreite","Latite")),""))))</f>
        <v/>
      </c>
    </row>
    <row r="700" spans="1:20" x14ac:dyDescent="0.2">
      <c r="A700" s="16">
        <f>Data!$A700</f>
        <v>0</v>
      </c>
      <c r="B700" s="27">
        <f>Data!$B700</f>
        <v>0</v>
      </c>
      <c r="C700" s="28">
        <f>Data!$C700+Data!$D700</f>
        <v>0</v>
      </c>
      <c r="D700" s="1" t="str">
        <f>IF(AND(AND($B700&gt;=Params!$A$33,$B700&lt;Params!$C$33),AND($C700&gt;=Params!$A$32,$C700&lt;Params!$A$26)),$D$2,"")</f>
        <v/>
      </c>
      <c r="E700" s="1" t="str">
        <f>IF(AND(AND($B700&gt;=Params!$C$33,$B700&lt;Params!$F$33),AND($C700&gt;=Params!$C$32,$C700&lt;Params!$C$22)),$E$2,"")</f>
        <v/>
      </c>
      <c r="F700" s="4" t="str">
        <f>IF(AND($B700&gt;=Params!$F$33,$B700&lt;Params!$J$33,$C700&lt;Params!$F$22+((Params!$J$20-Params!$F$22)/(Params!$J$33-Params!$F$33))*($B700-Params!$F$33)),$F$2,"")</f>
        <v/>
      </c>
      <c r="G700" s="4" t="str">
        <f>IF(AND($B700&gt;=Params!$J$33,$B700&lt;Params!$N$33,$C700&lt;Params!$J$20+((Params!$N$18-Params!$J$20)/(Params!$N$33-Params!$J$33))*($B700-Params!$J$33)),$G$2,"")</f>
        <v/>
      </c>
      <c r="H700" s="4" t="str">
        <f>IF(AND($B700&gt;=Params!$N$33,$C700&lt;Params!$N$18+((Params!$Q$16-Params!$N$18)/(Params!$Q$33-Params!$N$33))*($B700-Params!$N$33),C$3&lt;Params!$Q$16+((Params!$S$32-Params!$Q$16)/(Params!$S$33-Params!$Q$33))*($B700-Params!$Q$33)),$H$2,"")</f>
        <v/>
      </c>
      <c r="I700" s="12" t="str">
        <f>IF(AND($B700&gt;=Params!$Q$33,$C700&gt;=Params!$Q$16+((Params!$S$32-Params!$Q$16)/(Params!$S$33-Params!$Q$33))*($B700-Params!$Q$33)),$I$2,"")</f>
        <v/>
      </c>
      <c r="J700" s="1" t="str">
        <f>IF(AND($C700&gt;=Params!$C$22,$C700&lt;Params!$C$22+((Params!$E$17-Params!$C$22)/(Params!$E$33-Params!$C$33))*($B700-Params!$C$33),$C700&lt;Params!$E$17+((Params!$F$22-Params!$E$17)/(Params!$F$33-Params!$E$33))*($B700-Params!$E$33)),$J$2,"")</f>
        <v/>
      </c>
      <c r="K700" s="1" t="str">
        <f>IF(AND($C700&gt;=Params!$E$17+((Params!$F$22-Params!$E$17)/(Params!$F$33-Params!$E$33))*($B700-Params!$E$33),$C700&gt;=Params!$F$22+((Params!$J$20-Params!$F$22)/(Params!$J$33-Params!$F$33))*($B700-Params!$F$33),$C700&lt;Params!$E$17+((Params!$H$13-Params!$E$17)/(Params!$H$33-Params!$E$33))*($B700-Params!$E$33),$C700&lt;Params!$H$13+((Params!$J$20-Params!$H$13)/(Params!$J$33-Params!$H$33))*($B700-Params!$H$33)),$K$2,"")</f>
        <v/>
      </c>
      <c r="L700" s="1" t="str">
        <f>IF(AND($C700&gt;=Params!$H$13+((Params!$J$20-Params!$H$13)/(Params!$J$33-Params!$H$33))*($B700-Params!$H$33),$C700&gt;=Params!$J$20+((Params!$N$18-Params!$J$20)/(Params!$N$33-Params!$J$33))*($B700-Params!$J$33),$C700&lt;Params!$H$13+((Params!$K$9-Params!$H$13)/(Params!$K$33-Params!$H$33))*($B700-Params!$H$33),$C700&lt;Params!$K$9+((Params!$N$18-Params!$K$9)/(Params!$N$33-Params!$K$33))*($B700-Params!$K$33)),$L$2,"")</f>
        <v/>
      </c>
      <c r="M700" s="2" t="str">
        <f>IF(AND($C700&gt;=Params!$K$9+((Params!$N$18-Params!$K$9)/(Params!$N$33-Params!$K$33))*($B700-Params!$K$33),$C700&gt;=Params!$N$18+((Params!$Q$16-Params!$N$18)/(Params!$Q$33-Params!$N730))*($B700-Params!$Q$33),$C700&lt;Params!$K$9+((Params!$L$5-Params!$K$9)/(Params!$L$33-Params!$K$33))*($B700-Params!$K$33),$C700&lt;Params!$L$5+((Params!$Q$4-Params!$L$5)/(Params!$Q$33-Params!$L$33))*($B700-Params!$L$33),$B700&lt;Params!$Q$33),$M$2,"")</f>
        <v/>
      </c>
      <c r="N700" s="3" t="str">
        <f>IF(OR(AND($C700&gt;=Params!$A$26,$B700&gt;=Params!$A$33,$B700&lt;Params!$C$33,$C700&lt;Params!$A$18+((Params!$C$13-Params!$A$18)/(Params!$C$33-Params!$A$33))*($B700-Params!$A$33)),AND($B700&gt;=Params!$C$33,$C700&gt;Params!$C$22+((Params!$E$17-Params!$C$22)/(Params!$E$33-Params!$C$33))*($B700-Params!$C$33),$C700&lt;Params!$C$13+((Params!$E$17-Params!$C$13)/(Params!$E$33-Params!$C$33))*($B700-Params!$C$33))),$N$2,"")</f>
        <v/>
      </c>
      <c r="O700" s="1" t="str">
        <f>IF(AND($C700&gt;=Params!$C$13+((Params!$E$17-Params!$C$13)/(Params!$E$33-Params!$C$33))*($B700-Params!$C$33),$C700&gt;=Params!$E$17+((Params!$H$13-Params!$E$17)/(Params!$H$33-Params!$E$33))*($B700-Params!$E$33),$C700&lt;Params!$C$13+((Params!$D$9-Params!$C$13)/(Params!$D$33-Params!$C$33))*($B700-Params!$C$33),$C700&lt;Params!$D$9+((Params!$H$13-Params!$D$9)/(Params!$H$33-Params!$D$33))*($B700-Params!$D$33)),$O$2,"")</f>
        <v/>
      </c>
      <c r="P700" s="1" t="str">
        <f>IF(AND($C700&gt;=Params!$D$9+((Params!$H$13-Params!$D$9)/(Params!$H$33-Params!$D$33))*($B700-Params!$D$33),$C700&gt;=Params!$H$13+((Params!$K$9-Params!$H$13)/(Params!$K$33-Params!$H$33))*($B700-Params!$H$33),$C700&lt;Params!$D$9+((Params!$G$4-Params!$D$9)/(Params!$G$33-Params!$D$33))*($B700-Params!$D$33),$C700&lt;Params!$G$4+((Params!$K$9-Params!$G$4)/(Params!$K$33-Params!$G$33))*($B700-Params!$G$33)),$P$2,"")</f>
        <v/>
      </c>
      <c r="Q700" s="1" t="str">
        <f>IF(AND($C700&gt;=Params!$G$4+((Params!$K$9-Params!$G$4)/(Params!$K$33-Params!$G$33))*($B700-Params!$G$33),$C700&gt;Params!$K$9+((Params!$L$5-Params!$K$9)/(Params!$L$33-Params!$K$33))*($B700-Params!$K$33),$C700&lt;Params!$G$4+((Params!$L$5-Params!$G$4)/(Params!$L$33-Params!$G$33))*($B700-Params!$G$33)),$Q$2,"")</f>
        <v/>
      </c>
      <c r="R700" s="2" t="str">
        <f>IF(AND(OR($B700&lt;Params!$A$33,AND($B700&gt;=Params!$A$33,$B700&lt;Params!$C$33,$C700&gt;=Params!$A$18+((Params!$C$13-Params!$A$18)/(Params!$C$33-Params!$A$33))*($B700-Params!$A$33)),AND($B700&gt;=Params!$C$33,$B700&lt;Params!$D$33,$C700&gt;=Params!$C$13+((Params!$D$9-Params!$C$13)/(Params!$D$33-Params!$C$33))*($B700-Params!$C$33)),AND($B700&gt;=Params!$D$33,$C700&gt;=Params!$D$9+((Params!$G$4-Params!$D$9)/(Params!$G$33-Params!$D$33))*($B700-Params!$D$33))),$C700&lt;Params!$G$4,$B700&gt;0,$C700&gt;0),$R$2,"")</f>
        <v/>
      </c>
      <c r="S700" s="18" t="str">
        <f t="shared" si="10"/>
        <v/>
      </c>
      <c r="T700" s="14" t="str">
        <f>IF(AND($S700&lt;&gt;$J$2,$S700&lt;&gt;$K$2,$S700&lt;&gt;$L$2),"",
IF($S700=$J$2,IF(Data!$C700&gt;=Data!$D700+2,"Hawaiite","Potassic Trachybasalt"),
IF($S700=$K$2,IF(Data!$C700&gt;=Data!$D700+2,"Mugearite","Shoshonite"),
IF($S700=$L$2,(IF(Data!$C700&gt;=Data!$D700+2,"Benmoreite","Latite")),""))))</f>
        <v/>
      </c>
    </row>
    <row r="701" spans="1:20" x14ac:dyDescent="0.2">
      <c r="A701" s="16">
        <f>Data!$A701</f>
        <v>0</v>
      </c>
      <c r="B701" s="27">
        <f>Data!$B701</f>
        <v>0</v>
      </c>
      <c r="C701" s="28">
        <f>Data!$C701+Data!$D701</f>
        <v>0</v>
      </c>
      <c r="D701" s="1" t="str">
        <f>IF(AND(AND($B701&gt;=Params!$A$33,$B701&lt;Params!$C$33),AND($C701&gt;=Params!$A$32,$C701&lt;Params!$A$26)),$D$2,"")</f>
        <v/>
      </c>
      <c r="E701" s="1" t="str">
        <f>IF(AND(AND($B701&gt;=Params!$C$33,$B701&lt;Params!$F$33),AND($C701&gt;=Params!$C$32,$C701&lt;Params!$C$22)),$E$2,"")</f>
        <v/>
      </c>
      <c r="F701" s="4" t="str">
        <f>IF(AND($B701&gt;=Params!$F$33,$B701&lt;Params!$J$33,$C701&lt;Params!$F$22+((Params!$J$20-Params!$F$22)/(Params!$J$33-Params!$F$33))*($B701-Params!$F$33)),$F$2,"")</f>
        <v/>
      </c>
      <c r="G701" s="4" t="str">
        <f>IF(AND($B701&gt;=Params!$J$33,$B701&lt;Params!$N$33,$C701&lt;Params!$J$20+((Params!$N$18-Params!$J$20)/(Params!$N$33-Params!$J$33))*($B701-Params!$J$33)),$G$2,"")</f>
        <v/>
      </c>
      <c r="H701" s="4" t="str">
        <f>IF(AND($B701&gt;=Params!$N$33,$C701&lt;Params!$N$18+((Params!$Q$16-Params!$N$18)/(Params!$Q$33-Params!$N$33))*($B701-Params!$N$33),C$3&lt;Params!$Q$16+((Params!$S$32-Params!$Q$16)/(Params!$S$33-Params!$Q$33))*($B701-Params!$Q$33)),$H$2,"")</f>
        <v/>
      </c>
      <c r="I701" s="12" t="str">
        <f>IF(AND($B701&gt;=Params!$Q$33,$C701&gt;=Params!$Q$16+((Params!$S$32-Params!$Q$16)/(Params!$S$33-Params!$Q$33))*($B701-Params!$Q$33)),$I$2,"")</f>
        <v/>
      </c>
      <c r="J701" s="1" t="str">
        <f>IF(AND($C701&gt;=Params!$C$22,$C701&lt;Params!$C$22+((Params!$E$17-Params!$C$22)/(Params!$E$33-Params!$C$33))*($B701-Params!$C$33),$C701&lt;Params!$E$17+((Params!$F$22-Params!$E$17)/(Params!$F$33-Params!$E$33))*($B701-Params!$E$33)),$J$2,"")</f>
        <v/>
      </c>
      <c r="K701" s="1" t="str">
        <f>IF(AND($C701&gt;=Params!$E$17+((Params!$F$22-Params!$E$17)/(Params!$F$33-Params!$E$33))*($B701-Params!$E$33),$C701&gt;=Params!$F$22+((Params!$J$20-Params!$F$22)/(Params!$J$33-Params!$F$33))*($B701-Params!$F$33),$C701&lt;Params!$E$17+((Params!$H$13-Params!$E$17)/(Params!$H$33-Params!$E$33))*($B701-Params!$E$33),$C701&lt;Params!$H$13+((Params!$J$20-Params!$H$13)/(Params!$J$33-Params!$H$33))*($B701-Params!$H$33)),$K$2,"")</f>
        <v/>
      </c>
      <c r="L701" s="1" t="str">
        <f>IF(AND($C701&gt;=Params!$H$13+((Params!$J$20-Params!$H$13)/(Params!$J$33-Params!$H$33))*($B701-Params!$H$33),$C701&gt;=Params!$J$20+((Params!$N$18-Params!$J$20)/(Params!$N$33-Params!$J$33))*($B701-Params!$J$33),$C701&lt;Params!$H$13+((Params!$K$9-Params!$H$13)/(Params!$K$33-Params!$H$33))*($B701-Params!$H$33),$C701&lt;Params!$K$9+((Params!$N$18-Params!$K$9)/(Params!$N$33-Params!$K$33))*($B701-Params!$K$33)),$L$2,"")</f>
        <v/>
      </c>
      <c r="M701" s="2" t="str">
        <f>IF(AND($C701&gt;=Params!$K$9+((Params!$N$18-Params!$K$9)/(Params!$N$33-Params!$K$33))*($B701-Params!$K$33),$C701&gt;=Params!$N$18+((Params!$Q$16-Params!$N$18)/(Params!$Q$33-Params!$N731))*($B701-Params!$Q$33),$C701&lt;Params!$K$9+((Params!$L$5-Params!$K$9)/(Params!$L$33-Params!$K$33))*($B701-Params!$K$33),$C701&lt;Params!$L$5+((Params!$Q$4-Params!$L$5)/(Params!$Q$33-Params!$L$33))*($B701-Params!$L$33),$B701&lt;Params!$Q$33),$M$2,"")</f>
        <v/>
      </c>
      <c r="N701" s="3" t="str">
        <f>IF(OR(AND($C701&gt;=Params!$A$26,$B701&gt;=Params!$A$33,$B701&lt;Params!$C$33,$C701&lt;Params!$A$18+((Params!$C$13-Params!$A$18)/(Params!$C$33-Params!$A$33))*($B701-Params!$A$33)),AND($B701&gt;=Params!$C$33,$C701&gt;Params!$C$22+((Params!$E$17-Params!$C$22)/(Params!$E$33-Params!$C$33))*($B701-Params!$C$33),$C701&lt;Params!$C$13+((Params!$E$17-Params!$C$13)/(Params!$E$33-Params!$C$33))*($B701-Params!$C$33))),$N$2,"")</f>
        <v/>
      </c>
      <c r="O701" s="1" t="str">
        <f>IF(AND($C701&gt;=Params!$C$13+((Params!$E$17-Params!$C$13)/(Params!$E$33-Params!$C$33))*($B701-Params!$C$33),$C701&gt;=Params!$E$17+((Params!$H$13-Params!$E$17)/(Params!$H$33-Params!$E$33))*($B701-Params!$E$33),$C701&lt;Params!$C$13+((Params!$D$9-Params!$C$13)/(Params!$D$33-Params!$C$33))*($B701-Params!$C$33),$C701&lt;Params!$D$9+((Params!$H$13-Params!$D$9)/(Params!$H$33-Params!$D$33))*($B701-Params!$D$33)),$O$2,"")</f>
        <v/>
      </c>
      <c r="P701" s="1" t="str">
        <f>IF(AND($C701&gt;=Params!$D$9+((Params!$H$13-Params!$D$9)/(Params!$H$33-Params!$D$33))*($B701-Params!$D$33),$C701&gt;=Params!$H$13+((Params!$K$9-Params!$H$13)/(Params!$K$33-Params!$H$33))*($B701-Params!$H$33),$C701&lt;Params!$D$9+((Params!$G$4-Params!$D$9)/(Params!$G$33-Params!$D$33))*($B701-Params!$D$33),$C701&lt;Params!$G$4+((Params!$K$9-Params!$G$4)/(Params!$K$33-Params!$G$33))*($B701-Params!$G$33)),$P$2,"")</f>
        <v/>
      </c>
      <c r="Q701" s="1" t="str">
        <f>IF(AND($C701&gt;=Params!$G$4+((Params!$K$9-Params!$G$4)/(Params!$K$33-Params!$G$33))*($B701-Params!$G$33),$C701&gt;Params!$K$9+((Params!$L$5-Params!$K$9)/(Params!$L$33-Params!$K$33))*($B701-Params!$K$33),$C701&lt;Params!$G$4+((Params!$L$5-Params!$G$4)/(Params!$L$33-Params!$G$33))*($B701-Params!$G$33)),$Q$2,"")</f>
        <v/>
      </c>
      <c r="R701" s="2" t="str">
        <f>IF(AND(OR($B701&lt;Params!$A$33,AND($B701&gt;=Params!$A$33,$B701&lt;Params!$C$33,$C701&gt;=Params!$A$18+((Params!$C$13-Params!$A$18)/(Params!$C$33-Params!$A$33))*($B701-Params!$A$33)),AND($B701&gt;=Params!$C$33,$B701&lt;Params!$D$33,$C701&gt;=Params!$C$13+((Params!$D$9-Params!$C$13)/(Params!$D$33-Params!$C$33))*($B701-Params!$C$33)),AND($B701&gt;=Params!$D$33,$C701&gt;=Params!$D$9+((Params!$G$4-Params!$D$9)/(Params!$G$33-Params!$D$33))*($B701-Params!$D$33))),$C701&lt;Params!$G$4,$B701&gt;0,$C701&gt;0),$R$2,"")</f>
        <v/>
      </c>
      <c r="S701" s="18" t="str">
        <f t="shared" si="10"/>
        <v/>
      </c>
      <c r="T701" s="14" t="str">
        <f>IF(AND($S701&lt;&gt;$J$2,$S701&lt;&gt;$K$2,$S701&lt;&gt;$L$2),"",
IF($S701=$J$2,IF(Data!$C701&gt;=Data!$D701+2,"Hawaiite","Potassic Trachybasalt"),
IF($S701=$K$2,IF(Data!$C701&gt;=Data!$D701+2,"Mugearite","Shoshonite"),
IF($S701=$L$2,(IF(Data!$C701&gt;=Data!$D701+2,"Benmoreite","Latite")),""))))</f>
        <v/>
      </c>
    </row>
    <row r="702" spans="1:20" x14ac:dyDescent="0.2">
      <c r="A702" s="16">
        <f>Data!$A702</f>
        <v>0</v>
      </c>
      <c r="B702" s="27">
        <f>Data!$B702</f>
        <v>0</v>
      </c>
      <c r="C702" s="28">
        <f>Data!$C702+Data!$D702</f>
        <v>0</v>
      </c>
      <c r="D702" s="1" t="str">
        <f>IF(AND(AND($B702&gt;=Params!$A$33,$B702&lt;Params!$C$33),AND($C702&gt;=Params!$A$32,$C702&lt;Params!$A$26)),$D$2,"")</f>
        <v/>
      </c>
      <c r="E702" s="1" t="str">
        <f>IF(AND(AND($B702&gt;=Params!$C$33,$B702&lt;Params!$F$33),AND($C702&gt;=Params!$C$32,$C702&lt;Params!$C$22)),$E$2,"")</f>
        <v/>
      </c>
      <c r="F702" s="4" t="str">
        <f>IF(AND($B702&gt;=Params!$F$33,$B702&lt;Params!$J$33,$C702&lt;Params!$F$22+((Params!$J$20-Params!$F$22)/(Params!$J$33-Params!$F$33))*($B702-Params!$F$33)),$F$2,"")</f>
        <v/>
      </c>
      <c r="G702" s="4" t="str">
        <f>IF(AND($B702&gt;=Params!$J$33,$B702&lt;Params!$N$33,$C702&lt;Params!$J$20+((Params!$N$18-Params!$J$20)/(Params!$N$33-Params!$J$33))*($B702-Params!$J$33)),$G$2,"")</f>
        <v/>
      </c>
      <c r="H702" s="4" t="str">
        <f>IF(AND($B702&gt;=Params!$N$33,$C702&lt;Params!$N$18+((Params!$Q$16-Params!$N$18)/(Params!$Q$33-Params!$N$33))*($B702-Params!$N$33),C$3&lt;Params!$Q$16+((Params!$S$32-Params!$Q$16)/(Params!$S$33-Params!$Q$33))*($B702-Params!$Q$33)),$H$2,"")</f>
        <v/>
      </c>
      <c r="I702" s="12" t="str">
        <f>IF(AND($B702&gt;=Params!$Q$33,$C702&gt;=Params!$Q$16+((Params!$S$32-Params!$Q$16)/(Params!$S$33-Params!$Q$33))*($B702-Params!$Q$33)),$I$2,"")</f>
        <v/>
      </c>
      <c r="J702" s="1" t="str">
        <f>IF(AND($C702&gt;=Params!$C$22,$C702&lt;Params!$C$22+((Params!$E$17-Params!$C$22)/(Params!$E$33-Params!$C$33))*($B702-Params!$C$33),$C702&lt;Params!$E$17+((Params!$F$22-Params!$E$17)/(Params!$F$33-Params!$E$33))*($B702-Params!$E$33)),$J$2,"")</f>
        <v/>
      </c>
      <c r="K702" s="1" t="str">
        <f>IF(AND($C702&gt;=Params!$E$17+((Params!$F$22-Params!$E$17)/(Params!$F$33-Params!$E$33))*($B702-Params!$E$33),$C702&gt;=Params!$F$22+((Params!$J$20-Params!$F$22)/(Params!$J$33-Params!$F$33))*($B702-Params!$F$33),$C702&lt;Params!$E$17+((Params!$H$13-Params!$E$17)/(Params!$H$33-Params!$E$33))*($B702-Params!$E$33),$C702&lt;Params!$H$13+((Params!$J$20-Params!$H$13)/(Params!$J$33-Params!$H$33))*($B702-Params!$H$33)),$K$2,"")</f>
        <v/>
      </c>
      <c r="L702" s="1" t="str">
        <f>IF(AND($C702&gt;=Params!$H$13+((Params!$J$20-Params!$H$13)/(Params!$J$33-Params!$H$33))*($B702-Params!$H$33),$C702&gt;=Params!$J$20+((Params!$N$18-Params!$J$20)/(Params!$N$33-Params!$J$33))*($B702-Params!$J$33),$C702&lt;Params!$H$13+((Params!$K$9-Params!$H$13)/(Params!$K$33-Params!$H$33))*($B702-Params!$H$33),$C702&lt;Params!$K$9+((Params!$N$18-Params!$K$9)/(Params!$N$33-Params!$K$33))*($B702-Params!$K$33)),$L$2,"")</f>
        <v/>
      </c>
      <c r="M702" s="2" t="str">
        <f>IF(AND($C702&gt;=Params!$K$9+((Params!$N$18-Params!$K$9)/(Params!$N$33-Params!$K$33))*($B702-Params!$K$33),$C702&gt;=Params!$N$18+((Params!$Q$16-Params!$N$18)/(Params!$Q$33-Params!$N732))*($B702-Params!$Q$33),$C702&lt;Params!$K$9+((Params!$L$5-Params!$K$9)/(Params!$L$33-Params!$K$33))*($B702-Params!$K$33),$C702&lt;Params!$L$5+((Params!$Q$4-Params!$L$5)/(Params!$Q$33-Params!$L$33))*($B702-Params!$L$33),$B702&lt;Params!$Q$33),$M$2,"")</f>
        <v/>
      </c>
      <c r="N702" s="3" t="str">
        <f>IF(OR(AND($C702&gt;=Params!$A$26,$B702&gt;=Params!$A$33,$B702&lt;Params!$C$33,$C702&lt;Params!$A$18+((Params!$C$13-Params!$A$18)/(Params!$C$33-Params!$A$33))*($B702-Params!$A$33)),AND($B702&gt;=Params!$C$33,$C702&gt;Params!$C$22+((Params!$E$17-Params!$C$22)/(Params!$E$33-Params!$C$33))*($B702-Params!$C$33),$C702&lt;Params!$C$13+((Params!$E$17-Params!$C$13)/(Params!$E$33-Params!$C$33))*($B702-Params!$C$33))),$N$2,"")</f>
        <v/>
      </c>
      <c r="O702" s="1" t="str">
        <f>IF(AND($C702&gt;=Params!$C$13+((Params!$E$17-Params!$C$13)/(Params!$E$33-Params!$C$33))*($B702-Params!$C$33),$C702&gt;=Params!$E$17+((Params!$H$13-Params!$E$17)/(Params!$H$33-Params!$E$33))*($B702-Params!$E$33),$C702&lt;Params!$C$13+((Params!$D$9-Params!$C$13)/(Params!$D$33-Params!$C$33))*($B702-Params!$C$33),$C702&lt;Params!$D$9+((Params!$H$13-Params!$D$9)/(Params!$H$33-Params!$D$33))*($B702-Params!$D$33)),$O$2,"")</f>
        <v/>
      </c>
      <c r="P702" s="1" t="str">
        <f>IF(AND($C702&gt;=Params!$D$9+((Params!$H$13-Params!$D$9)/(Params!$H$33-Params!$D$33))*($B702-Params!$D$33),$C702&gt;=Params!$H$13+((Params!$K$9-Params!$H$13)/(Params!$K$33-Params!$H$33))*($B702-Params!$H$33),$C702&lt;Params!$D$9+((Params!$G$4-Params!$D$9)/(Params!$G$33-Params!$D$33))*($B702-Params!$D$33),$C702&lt;Params!$G$4+((Params!$K$9-Params!$G$4)/(Params!$K$33-Params!$G$33))*($B702-Params!$G$33)),$P$2,"")</f>
        <v/>
      </c>
      <c r="Q702" s="1" t="str">
        <f>IF(AND($C702&gt;=Params!$G$4+((Params!$K$9-Params!$G$4)/(Params!$K$33-Params!$G$33))*($B702-Params!$G$33),$C702&gt;Params!$K$9+((Params!$L$5-Params!$K$9)/(Params!$L$33-Params!$K$33))*($B702-Params!$K$33),$C702&lt;Params!$G$4+((Params!$L$5-Params!$G$4)/(Params!$L$33-Params!$G$33))*($B702-Params!$G$33)),$Q$2,"")</f>
        <v/>
      </c>
      <c r="R702" s="2" t="str">
        <f>IF(AND(OR($B702&lt;Params!$A$33,AND($B702&gt;=Params!$A$33,$B702&lt;Params!$C$33,$C702&gt;=Params!$A$18+((Params!$C$13-Params!$A$18)/(Params!$C$33-Params!$A$33))*($B702-Params!$A$33)),AND($B702&gt;=Params!$C$33,$B702&lt;Params!$D$33,$C702&gt;=Params!$C$13+((Params!$D$9-Params!$C$13)/(Params!$D$33-Params!$C$33))*($B702-Params!$C$33)),AND($B702&gt;=Params!$D$33,$C702&gt;=Params!$D$9+((Params!$G$4-Params!$D$9)/(Params!$G$33-Params!$D$33))*($B702-Params!$D$33))),$C702&lt;Params!$G$4,$B702&gt;0,$C702&gt;0),$R$2,"")</f>
        <v/>
      </c>
      <c r="S702" s="18" t="str">
        <f t="shared" si="10"/>
        <v/>
      </c>
      <c r="T702" s="14" t="str">
        <f>IF(AND($S702&lt;&gt;$J$2,$S702&lt;&gt;$K$2,$S702&lt;&gt;$L$2),"",
IF($S702=$J$2,IF(Data!$C702&gt;=Data!$D702+2,"Hawaiite","Potassic Trachybasalt"),
IF($S702=$K$2,IF(Data!$C702&gt;=Data!$D702+2,"Mugearite","Shoshonite"),
IF($S702=$L$2,(IF(Data!$C702&gt;=Data!$D702+2,"Benmoreite","Latite")),""))))</f>
        <v/>
      </c>
    </row>
    <row r="703" spans="1:20" x14ac:dyDescent="0.2">
      <c r="A703" s="16">
        <f>Data!$A703</f>
        <v>0</v>
      </c>
      <c r="B703" s="27">
        <f>Data!$B703</f>
        <v>0</v>
      </c>
      <c r="C703" s="28">
        <f>Data!$C703+Data!$D703</f>
        <v>0</v>
      </c>
      <c r="D703" s="1" t="str">
        <f>IF(AND(AND($B703&gt;=Params!$A$33,$B703&lt;Params!$C$33),AND($C703&gt;=Params!$A$32,$C703&lt;Params!$A$26)),$D$2,"")</f>
        <v/>
      </c>
      <c r="E703" s="1" t="str">
        <f>IF(AND(AND($B703&gt;=Params!$C$33,$B703&lt;Params!$F$33),AND($C703&gt;=Params!$C$32,$C703&lt;Params!$C$22)),$E$2,"")</f>
        <v/>
      </c>
      <c r="F703" s="4" t="str">
        <f>IF(AND($B703&gt;=Params!$F$33,$B703&lt;Params!$J$33,$C703&lt;Params!$F$22+((Params!$J$20-Params!$F$22)/(Params!$J$33-Params!$F$33))*($B703-Params!$F$33)),$F$2,"")</f>
        <v/>
      </c>
      <c r="G703" s="4" t="str">
        <f>IF(AND($B703&gt;=Params!$J$33,$B703&lt;Params!$N$33,$C703&lt;Params!$J$20+((Params!$N$18-Params!$J$20)/(Params!$N$33-Params!$J$33))*($B703-Params!$J$33)),$G$2,"")</f>
        <v/>
      </c>
      <c r="H703" s="4" t="str">
        <f>IF(AND($B703&gt;=Params!$N$33,$C703&lt;Params!$N$18+((Params!$Q$16-Params!$N$18)/(Params!$Q$33-Params!$N$33))*($B703-Params!$N$33),C$3&lt;Params!$Q$16+((Params!$S$32-Params!$Q$16)/(Params!$S$33-Params!$Q$33))*($B703-Params!$Q$33)),$H$2,"")</f>
        <v/>
      </c>
      <c r="I703" s="12" t="str">
        <f>IF(AND($B703&gt;=Params!$Q$33,$C703&gt;=Params!$Q$16+((Params!$S$32-Params!$Q$16)/(Params!$S$33-Params!$Q$33))*($B703-Params!$Q$33)),$I$2,"")</f>
        <v/>
      </c>
      <c r="J703" s="1" t="str">
        <f>IF(AND($C703&gt;=Params!$C$22,$C703&lt;Params!$C$22+((Params!$E$17-Params!$C$22)/(Params!$E$33-Params!$C$33))*($B703-Params!$C$33),$C703&lt;Params!$E$17+((Params!$F$22-Params!$E$17)/(Params!$F$33-Params!$E$33))*($B703-Params!$E$33)),$J$2,"")</f>
        <v/>
      </c>
      <c r="K703" s="1" t="str">
        <f>IF(AND($C703&gt;=Params!$E$17+((Params!$F$22-Params!$E$17)/(Params!$F$33-Params!$E$33))*($B703-Params!$E$33),$C703&gt;=Params!$F$22+((Params!$J$20-Params!$F$22)/(Params!$J$33-Params!$F$33))*($B703-Params!$F$33),$C703&lt;Params!$E$17+((Params!$H$13-Params!$E$17)/(Params!$H$33-Params!$E$33))*($B703-Params!$E$33),$C703&lt;Params!$H$13+((Params!$J$20-Params!$H$13)/(Params!$J$33-Params!$H$33))*($B703-Params!$H$33)),$K$2,"")</f>
        <v/>
      </c>
      <c r="L703" s="1" t="str">
        <f>IF(AND($C703&gt;=Params!$H$13+((Params!$J$20-Params!$H$13)/(Params!$J$33-Params!$H$33))*($B703-Params!$H$33),$C703&gt;=Params!$J$20+((Params!$N$18-Params!$J$20)/(Params!$N$33-Params!$J$33))*($B703-Params!$J$33),$C703&lt;Params!$H$13+((Params!$K$9-Params!$H$13)/(Params!$K$33-Params!$H$33))*($B703-Params!$H$33),$C703&lt;Params!$K$9+((Params!$N$18-Params!$K$9)/(Params!$N$33-Params!$K$33))*($B703-Params!$K$33)),$L$2,"")</f>
        <v/>
      </c>
      <c r="M703" s="2" t="str">
        <f>IF(AND($C703&gt;=Params!$K$9+((Params!$N$18-Params!$K$9)/(Params!$N$33-Params!$K$33))*($B703-Params!$K$33),$C703&gt;=Params!$N$18+((Params!$Q$16-Params!$N$18)/(Params!$Q$33-Params!$N733))*($B703-Params!$Q$33),$C703&lt;Params!$K$9+((Params!$L$5-Params!$K$9)/(Params!$L$33-Params!$K$33))*($B703-Params!$K$33),$C703&lt;Params!$L$5+((Params!$Q$4-Params!$L$5)/(Params!$Q$33-Params!$L$33))*($B703-Params!$L$33),$B703&lt;Params!$Q$33),$M$2,"")</f>
        <v/>
      </c>
      <c r="N703" s="3" t="str">
        <f>IF(OR(AND($C703&gt;=Params!$A$26,$B703&gt;=Params!$A$33,$B703&lt;Params!$C$33,$C703&lt;Params!$A$18+((Params!$C$13-Params!$A$18)/(Params!$C$33-Params!$A$33))*($B703-Params!$A$33)),AND($B703&gt;=Params!$C$33,$C703&gt;Params!$C$22+((Params!$E$17-Params!$C$22)/(Params!$E$33-Params!$C$33))*($B703-Params!$C$33),$C703&lt;Params!$C$13+((Params!$E$17-Params!$C$13)/(Params!$E$33-Params!$C$33))*($B703-Params!$C$33))),$N$2,"")</f>
        <v/>
      </c>
      <c r="O703" s="1" t="str">
        <f>IF(AND($C703&gt;=Params!$C$13+((Params!$E$17-Params!$C$13)/(Params!$E$33-Params!$C$33))*($B703-Params!$C$33),$C703&gt;=Params!$E$17+((Params!$H$13-Params!$E$17)/(Params!$H$33-Params!$E$33))*($B703-Params!$E$33),$C703&lt;Params!$C$13+((Params!$D$9-Params!$C$13)/(Params!$D$33-Params!$C$33))*($B703-Params!$C$33),$C703&lt;Params!$D$9+((Params!$H$13-Params!$D$9)/(Params!$H$33-Params!$D$33))*($B703-Params!$D$33)),$O$2,"")</f>
        <v/>
      </c>
      <c r="P703" s="1" t="str">
        <f>IF(AND($C703&gt;=Params!$D$9+((Params!$H$13-Params!$D$9)/(Params!$H$33-Params!$D$33))*($B703-Params!$D$33),$C703&gt;=Params!$H$13+((Params!$K$9-Params!$H$13)/(Params!$K$33-Params!$H$33))*($B703-Params!$H$33),$C703&lt;Params!$D$9+((Params!$G$4-Params!$D$9)/(Params!$G$33-Params!$D$33))*($B703-Params!$D$33),$C703&lt;Params!$G$4+((Params!$K$9-Params!$G$4)/(Params!$K$33-Params!$G$33))*($B703-Params!$G$33)),$P$2,"")</f>
        <v/>
      </c>
      <c r="Q703" s="1" t="str">
        <f>IF(AND($C703&gt;=Params!$G$4+((Params!$K$9-Params!$G$4)/(Params!$K$33-Params!$G$33))*($B703-Params!$G$33),$C703&gt;Params!$K$9+((Params!$L$5-Params!$K$9)/(Params!$L$33-Params!$K$33))*($B703-Params!$K$33),$C703&lt;Params!$G$4+((Params!$L$5-Params!$G$4)/(Params!$L$33-Params!$G$33))*($B703-Params!$G$33)),$Q$2,"")</f>
        <v/>
      </c>
      <c r="R703" s="2" t="str">
        <f>IF(AND(OR($B703&lt;Params!$A$33,AND($B703&gt;=Params!$A$33,$B703&lt;Params!$C$33,$C703&gt;=Params!$A$18+((Params!$C$13-Params!$A$18)/(Params!$C$33-Params!$A$33))*($B703-Params!$A$33)),AND($B703&gt;=Params!$C$33,$B703&lt;Params!$D$33,$C703&gt;=Params!$C$13+((Params!$D$9-Params!$C$13)/(Params!$D$33-Params!$C$33))*($B703-Params!$C$33)),AND($B703&gt;=Params!$D$33,$C703&gt;=Params!$D$9+((Params!$G$4-Params!$D$9)/(Params!$G$33-Params!$D$33))*($B703-Params!$D$33))),$C703&lt;Params!$G$4,$B703&gt;0,$C703&gt;0),$R$2,"")</f>
        <v/>
      </c>
      <c r="S703" s="18" t="str">
        <f t="shared" si="10"/>
        <v/>
      </c>
      <c r="T703" s="14" t="str">
        <f>IF(AND($S703&lt;&gt;$J$2,$S703&lt;&gt;$K$2,$S703&lt;&gt;$L$2),"",
IF($S703=$J$2,IF(Data!$C703&gt;=Data!$D703+2,"Hawaiite","Potassic Trachybasalt"),
IF($S703=$K$2,IF(Data!$C703&gt;=Data!$D703+2,"Mugearite","Shoshonite"),
IF($S703=$L$2,(IF(Data!$C703&gt;=Data!$D703+2,"Benmoreite","Latite")),""))))</f>
        <v/>
      </c>
    </row>
    <row r="704" spans="1:20" x14ac:dyDescent="0.2">
      <c r="A704" s="16">
        <f>Data!$A704</f>
        <v>0</v>
      </c>
      <c r="B704" s="27">
        <f>Data!$B704</f>
        <v>0</v>
      </c>
      <c r="C704" s="28">
        <f>Data!$C704+Data!$D704</f>
        <v>0</v>
      </c>
      <c r="D704" s="1" t="str">
        <f>IF(AND(AND($B704&gt;=Params!$A$33,$B704&lt;Params!$C$33),AND($C704&gt;=Params!$A$32,$C704&lt;Params!$A$26)),$D$2,"")</f>
        <v/>
      </c>
      <c r="E704" s="1" t="str">
        <f>IF(AND(AND($B704&gt;=Params!$C$33,$B704&lt;Params!$F$33),AND($C704&gt;=Params!$C$32,$C704&lt;Params!$C$22)),$E$2,"")</f>
        <v/>
      </c>
      <c r="F704" s="4" t="str">
        <f>IF(AND($B704&gt;=Params!$F$33,$B704&lt;Params!$J$33,$C704&lt;Params!$F$22+((Params!$J$20-Params!$F$22)/(Params!$J$33-Params!$F$33))*($B704-Params!$F$33)),$F$2,"")</f>
        <v/>
      </c>
      <c r="G704" s="4" t="str">
        <f>IF(AND($B704&gt;=Params!$J$33,$B704&lt;Params!$N$33,$C704&lt;Params!$J$20+((Params!$N$18-Params!$J$20)/(Params!$N$33-Params!$J$33))*($B704-Params!$J$33)),$G$2,"")</f>
        <v/>
      </c>
      <c r="H704" s="4" t="str">
        <f>IF(AND($B704&gt;=Params!$N$33,$C704&lt;Params!$N$18+((Params!$Q$16-Params!$N$18)/(Params!$Q$33-Params!$N$33))*($B704-Params!$N$33),C$3&lt;Params!$Q$16+((Params!$S$32-Params!$Q$16)/(Params!$S$33-Params!$Q$33))*($B704-Params!$Q$33)),$H$2,"")</f>
        <v/>
      </c>
      <c r="I704" s="12" t="str">
        <f>IF(AND($B704&gt;=Params!$Q$33,$C704&gt;=Params!$Q$16+((Params!$S$32-Params!$Q$16)/(Params!$S$33-Params!$Q$33))*($B704-Params!$Q$33)),$I$2,"")</f>
        <v/>
      </c>
      <c r="J704" s="1" t="str">
        <f>IF(AND($C704&gt;=Params!$C$22,$C704&lt;Params!$C$22+((Params!$E$17-Params!$C$22)/(Params!$E$33-Params!$C$33))*($B704-Params!$C$33),$C704&lt;Params!$E$17+((Params!$F$22-Params!$E$17)/(Params!$F$33-Params!$E$33))*($B704-Params!$E$33)),$J$2,"")</f>
        <v/>
      </c>
      <c r="K704" s="1" t="str">
        <f>IF(AND($C704&gt;=Params!$E$17+((Params!$F$22-Params!$E$17)/(Params!$F$33-Params!$E$33))*($B704-Params!$E$33),$C704&gt;=Params!$F$22+((Params!$J$20-Params!$F$22)/(Params!$J$33-Params!$F$33))*($B704-Params!$F$33),$C704&lt;Params!$E$17+((Params!$H$13-Params!$E$17)/(Params!$H$33-Params!$E$33))*($B704-Params!$E$33),$C704&lt;Params!$H$13+((Params!$J$20-Params!$H$13)/(Params!$J$33-Params!$H$33))*($B704-Params!$H$33)),$K$2,"")</f>
        <v/>
      </c>
      <c r="L704" s="1" t="str">
        <f>IF(AND($C704&gt;=Params!$H$13+((Params!$J$20-Params!$H$13)/(Params!$J$33-Params!$H$33))*($B704-Params!$H$33),$C704&gt;=Params!$J$20+((Params!$N$18-Params!$J$20)/(Params!$N$33-Params!$J$33))*($B704-Params!$J$33),$C704&lt;Params!$H$13+((Params!$K$9-Params!$H$13)/(Params!$K$33-Params!$H$33))*($B704-Params!$H$33),$C704&lt;Params!$K$9+((Params!$N$18-Params!$K$9)/(Params!$N$33-Params!$K$33))*($B704-Params!$K$33)),$L$2,"")</f>
        <v/>
      </c>
      <c r="M704" s="2" t="str">
        <f>IF(AND($C704&gt;=Params!$K$9+((Params!$N$18-Params!$K$9)/(Params!$N$33-Params!$K$33))*($B704-Params!$K$33),$C704&gt;=Params!$N$18+((Params!$Q$16-Params!$N$18)/(Params!$Q$33-Params!$N734))*($B704-Params!$Q$33),$C704&lt;Params!$K$9+((Params!$L$5-Params!$K$9)/(Params!$L$33-Params!$K$33))*($B704-Params!$K$33),$C704&lt;Params!$L$5+((Params!$Q$4-Params!$L$5)/(Params!$Q$33-Params!$L$33))*($B704-Params!$L$33),$B704&lt;Params!$Q$33),$M$2,"")</f>
        <v/>
      </c>
      <c r="N704" s="3" t="str">
        <f>IF(OR(AND($C704&gt;=Params!$A$26,$B704&gt;=Params!$A$33,$B704&lt;Params!$C$33,$C704&lt;Params!$A$18+((Params!$C$13-Params!$A$18)/(Params!$C$33-Params!$A$33))*($B704-Params!$A$33)),AND($B704&gt;=Params!$C$33,$C704&gt;Params!$C$22+((Params!$E$17-Params!$C$22)/(Params!$E$33-Params!$C$33))*($B704-Params!$C$33),$C704&lt;Params!$C$13+((Params!$E$17-Params!$C$13)/(Params!$E$33-Params!$C$33))*($B704-Params!$C$33))),$N$2,"")</f>
        <v/>
      </c>
      <c r="O704" s="1" t="str">
        <f>IF(AND($C704&gt;=Params!$C$13+((Params!$E$17-Params!$C$13)/(Params!$E$33-Params!$C$33))*($B704-Params!$C$33),$C704&gt;=Params!$E$17+((Params!$H$13-Params!$E$17)/(Params!$H$33-Params!$E$33))*($B704-Params!$E$33),$C704&lt;Params!$C$13+((Params!$D$9-Params!$C$13)/(Params!$D$33-Params!$C$33))*($B704-Params!$C$33),$C704&lt;Params!$D$9+((Params!$H$13-Params!$D$9)/(Params!$H$33-Params!$D$33))*($B704-Params!$D$33)),$O$2,"")</f>
        <v/>
      </c>
      <c r="P704" s="1" t="str">
        <f>IF(AND($C704&gt;=Params!$D$9+((Params!$H$13-Params!$D$9)/(Params!$H$33-Params!$D$33))*($B704-Params!$D$33),$C704&gt;=Params!$H$13+((Params!$K$9-Params!$H$13)/(Params!$K$33-Params!$H$33))*($B704-Params!$H$33),$C704&lt;Params!$D$9+((Params!$G$4-Params!$D$9)/(Params!$G$33-Params!$D$33))*($B704-Params!$D$33),$C704&lt;Params!$G$4+((Params!$K$9-Params!$G$4)/(Params!$K$33-Params!$G$33))*($B704-Params!$G$33)),$P$2,"")</f>
        <v/>
      </c>
      <c r="Q704" s="1" t="str">
        <f>IF(AND($C704&gt;=Params!$G$4+((Params!$K$9-Params!$G$4)/(Params!$K$33-Params!$G$33))*($B704-Params!$G$33),$C704&gt;Params!$K$9+((Params!$L$5-Params!$K$9)/(Params!$L$33-Params!$K$33))*($B704-Params!$K$33),$C704&lt;Params!$G$4+((Params!$L$5-Params!$G$4)/(Params!$L$33-Params!$G$33))*($B704-Params!$G$33)),$Q$2,"")</f>
        <v/>
      </c>
      <c r="R704" s="2" t="str">
        <f>IF(AND(OR($B704&lt;Params!$A$33,AND($B704&gt;=Params!$A$33,$B704&lt;Params!$C$33,$C704&gt;=Params!$A$18+((Params!$C$13-Params!$A$18)/(Params!$C$33-Params!$A$33))*($B704-Params!$A$33)),AND($B704&gt;=Params!$C$33,$B704&lt;Params!$D$33,$C704&gt;=Params!$C$13+((Params!$D$9-Params!$C$13)/(Params!$D$33-Params!$C$33))*($B704-Params!$C$33)),AND($B704&gt;=Params!$D$33,$C704&gt;=Params!$D$9+((Params!$G$4-Params!$D$9)/(Params!$G$33-Params!$D$33))*($B704-Params!$D$33))),$C704&lt;Params!$G$4,$B704&gt;0,$C704&gt;0),$R$2,"")</f>
        <v/>
      </c>
      <c r="S704" s="18" t="str">
        <f t="shared" si="10"/>
        <v/>
      </c>
      <c r="T704" s="14" t="str">
        <f>IF(AND($S704&lt;&gt;$J$2,$S704&lt;&gt;$K$2,$S704&lt;&gt;$L$2),"",
IF($S704=$J$2,IF(Data!$C704&gt;=Data!$D704+2,"Hawaiite","Potassic Trachybasalt"),
IF($S704=$K$2,IF(Data!$C704&gt;=Data!$D704+2,"Mugearite","Shoshonite"),
IF($S704=$L$2,(IF(Data!$C704&gt;=Data!$D704+2,"Benmoreite","Latite")),""))))</f>
        <v/>
      </c>
    </row>
    <row r="705" spans="1:20" x14ac:dyDescent="0.2">
      <c r="A705" s="16">
        <f>Data!$A705</f>
        <v>0</v>
      </c>
      <c r="B705" s="27">
        <f>Data!$B705</f>
        <v>0</v>
      </c>
      <c r="C705" s="28">
        <f>Data!$C705+Data!$D705</f>
        <v>0</v>
      </c>
      <c r="D705" s="1" t="str">
        <f>IF(AND(AND($B705&gt;=Params!$A$33,$B705&lt;Params!$C$33),AND($C705&gt;=Params!$A$32,$C705&lt;Params!$A$26)),$D$2,"")</f>
        <v/>
      </c>
      <c r="E705" s="1" t="str">
        <f>IF(AND(AND($B705&gt;=Params!$C$33,$B705&lt;Params!$F$33),AND($C705&gt;=Params!$C$32,$C705&lt;Params!$C$22)),$E$2,"")</f>
        <v/>
      </c>
      <c r="F705" s="4" t="str">
        <f>IF(AND($B705&gt;=Params!$F$33,$B705&lt;Params!$J$33,$C705&lt;Params!$F$22+((Params!$J$20-Params!$F$22)/(Params!$J$33-Params!$F$33))*($B705-Params!$F$33)),$F$2,"")</f>
        <v/>
      </c>
      <c r="G705" s="4" t="str">
        <f>IF(AND($B705&gt;=Params!$J$33,$B705&lt;Params!$N$33,$C705&lt;Params!$J$20+((Params!$N$18-Params!$J$20)/(Params!$N$33-Params!$J$33))*($B705-Params!$J$33)),$G$2,"")</f>
        <v/>
      </c>
      <c r="H705" s="4" t="str">
        <f>IF(AND($B705&gt;=Params!$N$33,$C705&lt;Params!$N$18+((Params!$Q$16-Params!$N$18)/(Params!$Q$33-Params!$N$33))*($B705-Params!$N$33),C$3&lt;Params!$Q$16+((Params!$S$32-Params!$Q$16)/(Params!$S$33-Params!$Q$33))*($B705-Params!$Q$33)),$H$2,"")</f>
        <v/>
      </c>
      <c r="I705" s="12" t="str">
        <f>IF(AND($B705&gt;=Params!$Q$33,$C705&gt;=Params!$Q$16+((Params!$S$32-Params!$Q$16)/(Params!$S$33-Params!$Q$33))*($B705-Params!$Q$33)),$I$2,"")</f>
        <v/>
      </c>
      <c r="J705" s="1" t="str">
        <f>IF(AND($C705&gt;=Params!$C$22,$C705&lt;Params!$C$22+((Params!$E$17-Params!$C$22)/(Params!$E$33-Params!$C$33))*($B705-Params!$C$33),$C705&lt;Params!$E$17+((Params!$F$22-Params!$E$17)/(Params!$F$33-Params!$E$33))*($B705-Params!$E$33)),$J$2,"")</f>
        <v/>
      </c>
      <c r="K705" s="1" t="str">
        <f>IF(AND($C705&gt;=Params!$E$17+((Params!$F$22-Params!$E$17)/(Params!$F$33-Params!$E$33))*($B705-Params!$E$33),$C705&gt;=Params!$F$22+((Params!$J$20-Params!$F$22)/(Params!$J$33-Params!$F$33))*($B705-Params!$F$33),$C705&lt;Params!$E$17+((Params!$H$13-Params!$E$17)/(Params!$H$33-Params!$E$33))*($B705-Params!$E$33),$C705&lt;Params!$H$13+((Params!$J$20-Params!$H$13)/(Params!$J$33-Params!$H$33))*($B705-Params!$H$33)),$K$2,"")</f>
        <v/>
      </c>
      <c r="L705" s="1" t="str">
        <f>IF(AND($C705&gt;=Params!$H$13+((Params!$J$20-Params!$H$13)/(Params!$J$33-Params!$H$33))*($B705-Params!$H$33),$C705&gt;=Params!$J$20+((Params!$N$18-Params!$J$20)/(Params!$N$33-Params!$J$33))*($B705-Params!$J$33),$C705&lt;Params!$H$13+((Params!$K$9-Params!$H$13)/(Params!$K$33-Params!$H$33))*($B705-Params!$H$33),$C705&lt;Params!$K$9+((Params!$N$18-Params!$K$9)/(Params!$N$33-Params!$K$33))*($B705-Params!$K$33)),$L$2,"")</f>
        <v/>
      </c>
      <c r="M705" s="2" t="str">
        <f>IF(AND($C705&gt;=Params!$K$9+((Params!$N$18-Params!$K$9)/(Params!$N$33-Params!$K$33))*($B705-Params!$K$33),$C705&gt;=Params!$N$18+((Params!$Q$16-Params!$N$18)/(Params!$Q$33-Params!$N735))*($B705-Params!$Q$33),$C705&lt;Params!$K$9+((Params!$L$5-Params!$K$9)/(Params!$L$33-Params!$K$33))*($B705-Params!$K$33),$C705&lt;Params!$L$5+((Params!$Q$4-Params!$L$5)/(Params!$Q$33-Params!$L$33))*($B705-Params!$L$33),$B705&lt;Params!$Q$33),$M$2,"")</f>
        <v/>
      </c>
      <c r="N705" s="3" t="str">
        <f>IF(OR(AND($C705&gt;=Params!$A$26,$B705&gt;=Params!$A$33,$B705&lt;Params!$C$33,$C705&lt;Params!$A$18+((Params!$C$13-Params!$A$18)/(Params!$C$33-Params!$A$33))*($B705-Params!$A$33)),AND($B705&gt;=Params!$C$33,$C705&gt;Params!$C$22+((Params!$E$17-Params!$C$22)/(Params!$E$33-Params!$C$33))*($B705-Params!$C$33),$C705&lt;Params!$C$13+((Params!$E$17-Params!$C$13)/(Params!$E$33-Params!$C$33))*($B705-Params!$C$33))),$N$2,"")</f>
        <v/>
      </c>
      <c r="O705" s="1" t="str">
        <f>IF(AND($C705&gt;=Params!$C$13+((Params!$E$17-Params!$C$13)/(Params!$E$33-Params!$C$33))*($B705-Params!$C$33),$C705&gt;=Params!$E$17+((Params!$H$13-Params!$E$17)/(Params!$H$33-Params!$E$33))*($B705-Params!$E$33),$C705&lt;Params!$C$13+((Params!$D$9-Params!$C$13)/(Params!$D$33-Params!$C$33))*($B705-Params!$C$33),$C705&lt;Params!$D$9+((Params!$H$13-Params!$D$9)/(Params!$H$33-Params!$D$33))*($B705-Params!$D$33)),$O$2,"")</f>
        <v/>
      </c>
      <c r="P705" s="1" t="str">
        <f>IF(AND($C705&gt;=Params!$D$9+((Params!$H$13-Params!$D$9)/(Params!$H$33-Params!$D$33))*($B705-Params!$D$33),$C705&gt;=Params!$H$13+((Params!$K$9-Params!$H$13)/(Params!$K$33-Params!$H$33))*($B705-Params!$H$33),$C705&lt;Params!$D$9+((Params!$G$4-Params!$D$9)/(Params!$G$33-Params!$D$33))*($B705-Params!$D$33),$C705&lt;Params!$G$4+((Params!$K$9-Params!$G$4)/(Params!$K$33-Params!$G$33))*($B705-Params!$G$33)),$P$2,"")</f>
        <v/>
      </c>
      <c r="Q705" s="1" t="str">
        <f>IF(AND($C705&gt;=Params!$G$4+((Params!$K$9-Params!$G$4)/(Params!$K$33-Params!$G$33))*($B705-Params!$G$33),$C705&gt;Params!$K$9+((Params!$L$5-Params!$K$9)/(Params!$L$33-Params!$K$33))*($B705-Params!$K$33),$C705&lt;Params!$G$4+((Params!$L$5-Params!$G$4)/(Params!$L$33-Params!$G$33))*($B705-Params!$G$33)),$Q$2,"")</f>
        <v/>
      </c>
      <c r="R705" s="2" t="str">
        <f>IF(AND(OR($B705&lt;Params!$A$33,AND($B705&gt;=Params!$A$33,$B705&lt;Params!$C$33,$C705&gt;=Params!$A$18+((Params!$C$13-Params!$A$18)/(Params!$C$33-Params!$A$33))*($B705-Params!$A$33)),AND($B705&gt;=Params!$C$33,$B705&lt;Params!$D$33,$C705&gt;=Params!$C$13+((Params!$D$9-Params!$C$13)/(Params!$D$33-Params!$C$33))*($B705-Params!$C$33)),AND($B705&gt;=Params!$D$33,$C705&gt;=Params!$D$9+((Params!$G$4-Params!$D$9)/(Params!$G$33-Params!$D$33))*($B705-Params!$D$33))),$C705&lt;Params!$G$4,$B705&gt;0,$C705&gt;0),$R$2,"")</f>
        <v/>
      </c>
      <c r="S705" s="18" t="str">
        <f t="shared" si="10"/>
        <v/>
      </c>
      <c r="T705" s="14" t="str">
        <f>IF(AND($S705&lt;&gt;$J$2,$S705&lt;&gt;$K$2,$S705&lt;&gt;$L$2),"",
IF($S705=$J$2,IF(Data!$C705&gt;=Data!$D705+2,"Hawaiite","Potassic Trachybasalt"),
IF($S705=$K$2,IF(Data!$C705&gt;=Data!$D705+2,"Mugearite","Shoshonite"),
IF($S705=$L$2,(IF(Data!$C705&gt;=Data!$D705+2,"Benmoreite","Latite")),""))))</f>
        <v/>
      </c>
    </row>
    <row r="706" spans="1:20" x14ac:dyDescent="0.2">
      <c r="A706" s="16">
        <f>Data!$A706</f>
        <v>0</v>
      </c>
      <c r="B706" s="27">
        <f>Data!$B706</f>
        <v>0</v>
      </c>
      <c r="C706" s="28">
        <f>Data!$C706+Data!$D706</f>
        <v>0</v>
      </c>
      <c r="D706" s="1" t="str">
        <f>IF(AND(AND($B706&gt;=Params!$A$33,$B706&lt;Params!$C$33),AND($C706&gt;=Params!$A$32,$C706&lt;Params!$A$26)),$D$2,"")</f>
        <v/>
      </c>
      <c r="E706" s="1" t="str">
        <f>IF(AND(AND($B706&gt;=Params!$C$33,$B706&lt;Params!$F$33),AND($C706&gt;=Params!$C$32,$C706&lt;Params!$C$22)),$E$2,"")</f>
        <v/>
      </c>
      <c r="F706" s="4" t="str">
        <f>IF(AND($B706&gt;=Params!$F$33,$B706&lt;Params!$J$33,$C706&lt;Params!$F$22+((Params!$J$20-Params!$F$22)/(Params!$J$33-Params!$F$33))*($B706-Params!$F$33)),$F$2,"")</f>
        <v/>
      </c>
      <c r="G706" s="4" t="str">
        <f>IF(AND($B706&gt;=Params!$J$33,$B706&lt;Params!$N$33,$C706&lt;Params!$J$20+((Params!$N$18-Params!$J$20)/(Params!$N$33-Params!$J$33))*($B706-Params!$J$33)),$G$2,"")</f>
        <v/>
      </c>
      <c r="H706" s="4" t="str">
        <f>IF(AND($B706&gt;=Params!$N$33,$C706&lt;Params!$N$18+((Params!$Q$16-Params!$N$18)/(Params!$Q$33-Params!$N$33))*($B706-Params!$N$33),C$3&lt;Params!$Q$16+((Params!$S$32-Params!$Q$16)/(Params!$S$33-Params!$Q$33))*($B706-Params!$Q$33)),$H$2,"")</f>
        <v/>
      </c>
      <c r="I706" s="12" t="str">
        <f>IF(AND($B706&gt;=Params!$Q$33,$C706&gt;=Params!$Q$16+((Params!$S$32-Params!$Q$16)/(Params!$S$33-Params!$Q$33))*($B706-Params!$Q$33)),$I$2,"")</f>
        <v/>
      </c>
      <c r="J706" s="1" t="str">
        <f>IF(AND($C706&gt;=Params!$C$22,$C706&lt;Params!$C$22+((Params!$E$17-Params!$C$22)/(Params!$E$33-Params!$C$33))*($B706-Params!$C$33),$C706&lt;Params!$E$17+((Params!$F$22-Params!$E$17)/(Params!$F$33-Params!$E$33))*($B706-Params!$E$33)),$J$2,"")</f>
        <v/>
      </c>
      <c r="K706" s="1" t="str">
        <f>IF(AND($C706&gt;=Params!$E$17+((Params!$F$22-Params!$E$17)/(Params!$F$33-Params!$E$33))*($B706-Params!$E$33),$C706&gt;=Params!$F$22+((Params!$J$20-Params!$F$22)/(Params!$J$33-Params!$F$33))*($B706-Params!$F$33),$C706&lt;Params!$E$17+((Params!$H$13-Params!$E$17)/(Params!$H$33-Params!$E$33))*($B706-Params!$E$33),$C706&lt;Params!$H$13+((Params!$J$20-Params!$H$13)/(Params!$J$33-Params!$H$33))*($B706-Params!$H$33)),$K$2,"")</f>
        <v/>
      </c>
      <c r="L706" s="1" t="str">
        <f>IF(AND($C706&gt;=Params!$H$13+((Params!$J$20-Params!$H$13)/(Params!$J$33-Params!$H$33))*($B706-Params!$H$33),$C706&gt;=Params!$J$20+((Params!$N$18-Params!$J$20)/(Params!$N$33-Params!$J$33))*($B706-Params!$J$33),$C706&lt;Params!$H$13+((Params!$K$9-Params!$H$13)/(Params!$K$33-Params!$H$33))*($B706-Params!$H$33),$C706&lt;Params!$K$9+((Params!$N$18-Params!$K$9)/(Params!$N$33-Params!$K$33))*($B706-Params!$K$33)),$L$2,"")</f>
        <v/>
      </c>
      <c r="M706" s="2" t="str">
        <f>IF(AND($C706&gt;=Params!$K$9+((Params!$N$18-Params!$K$9)/(Params!$N$33-Params!$K$33))*($B706-Params!$K$33),$C706&gt;=Params!$N$18+((Params!$Q$16-Params!$N$18)/(Params!$Q$33-Params!$N736))*($B706-Params!$Q$33),$C706&lt;Params!$K$9+((Params!$L$5-Params!$K$9)/(Params!$L$33-Params!$K$33))*($B706-Params!$K$33),$C706&lt;Params!$L$5+((Params!$Q$4-Params!$L$5)/(Params!$Q$33-Params!$L$33))*($B706-Params!$L$33),$B706&lt;Params!$Q$33),$M$2,"")</f>
        <v/>
      </c>
      <c r="N706" s="3" t="str">
        <f>IF(OR(AND($C706&gt;=Params!$A$26,$B706&gt;=Params!$A$33,$B706&lt;Params!$C$33,$C706&lt;Params!$A$18+((Params!$C$13-Params!$A$18)/(Params!$C$33-Params!$A$33))*($B706-Params!$A$33)),AND($B706&gt;=Params!$C$33,$C706&gt;Params!$C$22+((Params!$E$17-Params!$C$22)/(Params!$E$33-Params!$C$33))*($B706-Params!$C$33),$C706&lt;Params!$C$13+((Params!$E$17-Params!$C$13)/(Params!$E$33-Params!$C$33))*($B706-Params!$C$33))),$N$2,"")</f>
        <v/>
      </c>
      <c r="O706" s="1" t="str">
        <f>IF(AND($C706&gt;=Params!$C$13+((Params!$E$17-Params!$C$13)/(Params!$E$33-Params!$C$33))*($B706-Params!$C$33),$C706&gt;=Params!$E$17+((Params!$H$13-Params!$E$17)/(Params!$H$33-Params!$E$33))*($B706-Params!$E$33),$C706&lt;Params!$C$13+((Params!$D$9-Params!$C$13)/(Params!$D$33-Params!$C$33))*($B706-Params!$C$33),$C706&lt;Params!$D$9+((Params!$H$13-Params!$D$9)/(Params!$H$33-Params!$D$33))*($B706-Params!$D$33)),$O$2,"")</f>
        <v/>
      </c>
      <c r="P706" s="1" t="str">
        <f>IF(AND($C706&gt;=Params!$D$9+((Params!$H$13-Params!$D$9)/(Params!$H$33-Params!$D$33))*($B706-Params!$D$33),$C706&gt;=Params!$H$13+((Params!$K$9-Params!$H$13)/(Params!$K$33-Params!$H$33))*($B706-Params!$H$33),$C706&lt;Params!$D$9+((Params!$G$4-Params!$D$9)/(Params!$G$33-Params!$D$33))*($B706-Params!$D$33),$C706&lt;Params!$G$4+((Params!$K$9-Params!$G$4)/(Params!$K$33-Params!$G$33))*($B706-Params!$G$33)),$P$2,"")</f>
        <v/>
      </c>
      <c r="Q706" s="1" t="str">
        <f>IF(AND($C706&gt;=Params!$G$4+((Params!$K$9-Params!$G$4)/(Params!$K$33-Params!$G$33))*($B706-Params!$G$33),$C706&gt;Params!$K$9+((Params!$L$5-Params!$K$9)/(Params!$L$33-Params!$K$33))*($B706-Params!$K$33),$C706&lt;Params!$G$4+((Params!$L$5-Params!$G$4)/(Params!$L$33-Params!$G$33))*($B706-Params!$G$33)),$Q$2,"")</f>
        <v/>
      </c>
      <c r="R706" s="2" t="str">
        <f>IF(AND(OR($B706&lt;Params!$A$33,AND($B706&gt;=Params!$A$33,$B706&lt;Params!$C$33,$C706&gt;=Params!$A$18+((Params!$C$13-Params!$A$18)/(Params!$C$33-Params!$A$33))*($B706-Params!$A$33)),AND($B706&gt;=Params!$C$33,$B706&lt;Params!$D$33,$C706&gt;=Params!$C$13+((Params!$D$9-Params!$C$13)/(Params!$D$33-Params!$C$33))*($B706-Params!$C$33)),AND($B706&gt;=Params!$D$33,$C706&gt;=Params!$D$9+((Params!$G$4-Params!$D$9)/(Params!$G$33-Params!$D$33))*($B706-Params!$D$33))),$C706&lt;Params!$G$4,$B706&gt;0,$C706&gt;0),$R$2,"")</f>
        <v/>
      </c>
      <c r="S706" s="18" t="str">
        <f t="shared" si="10"/>
        <v/>
      </c>
      <c r="T706" s="14" t="str">
        <f>IF(AND($S706&lt;&gt;$J$2,$S706&lt;&gt;$K$2,$S706&lt;&gt;$L$2),"",
IF($S706=$J$2,IF(Data!$C706&gt;=Data!$D706+2,"Hawaiite","Potassic Trachybasalt"),
IF($S706=$K$2,IF(Data!$C706&gt;=Data!$D706+2,"Mugearite","Shoshonite"),
IF($S706=$L$2,(IF(Data!$C706&gt;=Data!$D706+2,"Benmoreite","Latite")),""))))</f>
        <v/>
      </c>
    </row>
    <row r="707" spans="1:20" x14ac:dyDescent="0.2">
      <c r="A707" s="16">
        <f>Data!$A707</f>
        <v>0</v>
      </c>
      <c r="B707" s="27">
        <f>Data!$B707</f>
        <v>0</v>
      </c>
      <c r="C707" s="28">
        <f>Data!$C707+Data!$D707</f>
        <v>0</v>
      </c>
      <c r="D707" s="1" t="str">
        <f>IF(AND(AND($B707&gt;=Params!$A$33,$B707&lt;Params!$C$33),AND($C707&gt;=Params!$A$32,$C707&lt;Params!$A$26)),$D$2,"")</f>
        <v/>
      </c>
      <c r="E707" s="1" t="str">
        <f>IF(AND(AND($B707&gt;=Params!$C$33,$B707&lt;Params!$F$33),AND($C707&gt;=Params!$C$32,$C707&lt;Params!$C$22)),$E$2,"")</f>
        <v/>
      </c>
      <c r="F707" s="4" t="str">
        <f>IF(AND($B707&gt;=Params!$F$33,$B707&lt;Params!$J$33,$C707&lt;Params!$F$22+((Params!$J$20-Params!$F$22)/(Params!$J$33-Params!$F$33))*($B707-Params!$F$33)),$F$2,"")</f>
        <v/>
      </c>
      <c r="G707" s="4" t="str">
        <f>IF(AND($B707&gt;=Params!$J$33,$B707&lt;Params!$N$33,$C707&lt;Params!$J$20+((Params!$N$18-Params!$J$20)/(Params!$N$33-Params!$J$33))*($B707-Params!$J$33)),$G$2,"")</f>
        <v/>
      </c>
      <c r="H707" s="4" t="str">
        <f>IF(AND($B707&gt;=Params!$N$33,$C707&lt;Params!$N$18+((Params!$Q$16-Params!$N$18)/(Params!$Q$33-Params!$N$33))*($B707-Params!$N$33),C$3&lt;Params!$Q$16+((Params!$S$32-Params!$Q$16)/(Params!$S$33-Params!$Q$33))*($B707-Params!$Q$33)),$H$2,"")</f>
        <v/>
      </c>
      <c r="I707" s="12" t="str">
        <f>IF(AND($B707&gt;=Params!$Q$33,$C707&gt;=Params!$Q$16+((Params!$S$32-Params!$Q$16)/(Params!$S$33-Params!$Q$33))*($B707-Params!$Q$33)),$I$2,"")</f>
        <v/>
      </c>
      <c r="J707" s="1" t="str">
        <f>IF(AND($C707&gt;=Params!$C$22,$C707&lt;Params!$C$22+((Params!$E$17-Params!$C$22)/(Params!$E$33-Params!$C$33))*($B707-Params!$C$33),$C707&lt;Params!$E$17+((Params!$F$22-Params!$E$17)/(Params!$F$33-Params!$E$33))*($B707-Params!$E$33)),$J$2,"")</f>
        <v/>
      </c>
      <c r="K707" s="1" t="str">
        <f>IF(AND($C707&gt;=Params!$E$17+((Params!$F$22-Params!$E$17)/(Params!$F$33-Params!$E$33))*($B707-Params!$E$33),$C707&gt;=Params!$F$22+((Params!$J$20-Params!$F$22)/(Params!$J$33-Params!$F$33))*($B707-Params!$F$33),$C707&lt;Params!$E$17+((Params!$H$13-Params!$E$17)/(Params!$H$33-Params!$E$33))*($B707-Params!$E$33),$C707&lt;Params!$H$13+((Params!$J$20-Params!$H$13)/(Params!$J$33-Params!$H$33))*($B707-Params!$H$33)),$K$2,"")</f>
        <v/>
      </c>
      <c r="L707" s="1" t="str">
        <f>IF(AND($C707&gt;=Params!$H$13+((Params!$J$20-Params!$H$13)/(Params!$J$33-Params!$H$33))*($B707-Params!$H$33),$C707&gt;=Params!$J$20+((Params!$N$18-Params!$J$20)/(Params!$N$33-Params!$J$33))*($B707-Params!$J$33),$C707&lt;Params!$H$13+((Params!$K$9-Params!$H$13)/(Params!$K$33-Params!$H$33))*($B707-Params!$H$33),$C707&lt;Params!$K$9+((Params!$N$18-Params!$K$9)/(Params!$N$33-Params!$K$33))*($B707-Params!$K$33)),$L$2,"")</f>
        <v/>
      </c>
      <c r="M707" s="2" t="str">
        <f>IF(AND($C707&gt;=Params!$K$9+((Params!$N$18-Params!$K$9)/(Params!$N$33-Params!$K$33))*($B707-Params!$K$33),$C707&gt;=Params!$N$18+((Params!$Q$16-Params!$N$18)/(Params!$Q$33-Params!$N737))*($B707-Params!$Q$33),$C707&lt;Params!$K$9+((Params!$L$5-Params!$K$9)/(Params!$L$33-Params!$K$33))*($B707-Params!$K$33),$C707&lt;Params!$L$5+((Params!$Q$4-Params!$L$5)/(Params!$Q$33-Params!$L$33))*($B707-Params!$L$33),$B707&lt;Params!$Q$33),$M$2,"")</f>
        <v/>
      </c>
      <c r="N707" s="3" t="str">
        <f>IF(OR(AND($C707&gt;=Params!$A$26,$B707&gt;=Params!$A$33,$B707&lt;Params!$C$33,$C707&lt;Params!$A$18+((Params!$C$13-Params!$A$18)/(Params!$C$33-Params!$A$33))*($B707-Params!$A$33)),AND($B707&gt;=Params!$C$33,$C707&gt;Params!$C$22+((Params!$E$17-Params!$C$22)/(Params!$E$33-Params!$C$33))*($B707-Params!$C$33),$C707&lt;Params!$C$13+((Params!$E$17-Params!$C$13)/(Params!$E$33-Params!$C$33))*($B707-Params!$C$33))),$N$2,"")</f>
        <v/>
      </c>
      <c r="O707" s="1" t="str">
        <f>IF(AND($C707&gt;=Params!$C$13+((Params!$E$17-Params!$C$13)/(Params!$E$33-Params!$C$33))*($B707-Params!$C$33),$C707&gt;=Params!$E$17+((Params!$H$13-Params!$E$17)/(Params!$H$33-Params!$E$33))*($B707-Params!$E$33),$C707&lt;Params!$C$13+((Params!$D$9-Params!$C$13)/(Params!$D$33-Params!$C$33))*($B707-Params!$C$33),$C707&lt;Params!$D$9+((Params!$H$13-Params!$D$9)/(Params!$H$33-Params!$D$33))*($B707-Params!$D$33)),$O$2,"")</f>
        <v/>
      </c>
      <c r="P707" s="1" t="str">
        <f>IF(AND($C707&gt;=Params!$D$9+((Params!$H$13-Params!$D$9)/(Params!$H$33-Params!$D$33))*($B707-Params!$D$33),$C707&gt;=Params!$H$13+((Params!$K$9-Params!$H$13)/(Params!$K$33-Params!$H$33))*($B707-Params!$H$33),$C707&lt;Params!$D$9+((Params!$G$4-Params!$D$9)/(Params!$G$33-Params!$D$33))*($B707-Params!$D$33),$C707&lt;Params!$G$4+((Params!$K$9-Params!$G$4)/(Params!$K$33-Params!$G$33))*($B707-Params!$G$33)),$P$2,"")</f>
        <v/>
      </c>
      <c r="Q707" s="1" t="str">
        <f>IF(AND($C707&gt;=Params!$G$4+((Params!$K$9-Params!$G$4)/(Params!$K$33-Params!$G$33))*($B707-Params!$G$33),$C707&gt;Params!$K$9+((Params!$L$5-Params!$K$9)/(Params!$L$33-Params!$K$33))*($B707-Params!$K$33),$C707&lt;Params!$G$4+((Params!$L$5-Params!$G$4)/(Params!$L$33-Params!$G$33))*($B707-Params!$G$33)),$Q$2,"")</f>
        <v/>
      </c>
      <c r="R707" s="2" t="str">
        <f>IF(AND(OR($B707&lt;Params!$A$33,AND($B707&gt;=Params!$A$33,$B707&lt;Params!$C$33,$C707&gt;=Params!$A$18+((Params!$C$13-Params!$A$18)/(Params!$C$33-Params!$A$33))*($B707-Params!$A$33)),AND($B707&gt;=Params!$C$33,$B707&lt;Params!$D$33,$C707&gt;=Params!$C$13+((Params!$D$9-Params!$C$13)/(Params!$D$33-Params!$C$33))*($B707-Params!$C$33)),AND($B707&gt;=Params!$D$33,$C707&gt;=Params!$D$9+((Params!$G$4-Params!$D$9)/(Params!$G$33-Params!$D$33))*($B707-Params!$D$33))),$C707&lt;Params!$G$4,$B707&gt;0,$C707&gt;0),$R$2,"")</f>
        <v/>
      </c>
      <c r="S707" s="18" t="str">
        <f t="shared" si="10"/>
        <v/>
      </c>
      <c r="T707" s="14" t="str">
        <f>IF(AND($S707&lt;&gt;$J$2,$S707&lt;&gt;$K$2,$S707&lt;&gt;$L$2),"",
IF($S707=$J$2,IF(Data!$C707&gt;=Data!$D707+2,"Hawaiite","Potassic Trachybasalt"),
IF($S707=$K$2,IF(Data!$C707&gt;=Data!$D707+2,"Mugearite","Shoshonite"),
IF($S707=$L$2,(IF(Data!$C707&gt;=Data!$D707+2,"Benmoreite","Latite")),""))))</f>
        <v/>
      </c>
    </row>
  </sheetData>
  <sheetProtection selectLockedCells="1" selectUnlockedCells="1"/>
  <mergeCells count="4">
    <mergeCell ref="A1:C1"/>
    <mergeCell ref="D1:I1"/>
    <mergeCell ref="J1:M1"/>
    <mergeCell ref="N1:R1"/>
  </mergeCells>
  <conditionalFormatting sqref="A3:C707">
    <cfRule type="cellIs" dxfId="1" priority="1" operator="equal">
      <formula>0</formula>
    </cfRule>
  </conditionalFormatting>
  <conditionalFormatting sqref="D3:T707">
    <cfRule type="containsErrors" dxfId="0" priority="4">
      <formula>ISERROR(D3)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AA7B-A1AA-406C-9774-848A2E084668}">
  <dimension ref="A1:AJ44"/>
  <sheetViews>
    <sheetView topLeftCell="P1" zoomScaleNormal="100" workbookViewId="0">
      <selection activeCell="AF25" sqref="AF25"/>
    </sheetView>
  </sheetViews>
  <sheetFormatPr baseColWidth="10" defaultColWidth="11" defaultRowHeight="16" x14ac:dyDescent="0.2"/>
  <cols>
    <col min="1" max="20" width="11" style="5"/>
    <col min="21" max="25" width="11" style="26"/>
    <col min="26" max="16384" width="11" style="5"/>
  </cols>
  <sheetData>
    <row r="1" spans="1:36" ht="17" thickTop="1" x14ac:dyDescent="0.2">
      <c r="A1" s="61" t="s">
        <v>21</v>
      </c>
      <c r="B1" s="62"/>
      <c r="C1" s="62"/>
      <c r="D1" s="62"/>
      <c r="E1" s="62"/>
      <c r="F1" s="62"/>
      <c r="G1" s="62"/>
      <c r="H1" s="62"/>
      <c r="I1" s="62"/>
      <c r="J1" s="62"/>
      <c r="K1" s="62"/>
      <c r="L1" s="62"/>
      <c r="M1" s="62"/>
      <c r="N1" s="62"/>
      <c r="O1" s="62"/>
      <c r="P1" s="62"/>
      <c r="Q1" s="62"/>
      <c r="R1" s="62"/>
      <c r="S1" s="63"/>
      <c r="U1" s="69" t="s">
        <v>40</v>
      </c>
      <c r="V1" s="70"/>
      <c r="W1" s="70"/>
      <c r="X1" s="70"/>
      <c r="Y1" s="70"/>
      <c r="Z1" s="70"/>
      <c r="AA1" s="70"/>
      <c r="AB1" s="70"/>
      <c r="AC1" s="71"/>
      <c r="AE1" s="55" t="s">
        <v>42</v>
      </c>
      <c r="AF1" s="56"/>
      <c r="AG1" s="56"/>
      <c r="AH1" s="56"/>
      <c r="AI1" s="56"/>
      <c r="AJ1" s="57"/>
    </row>
    <row r="2" spans="1:36" ht="17" thickBot="1" x14ac:dyDescent="0.25">
      <c r="A2" s="64"/>
      <c r="B2" s="65"/>
      <c r="C2" s="65"/>
      <c r="D2" s="65"/>
      <c r="E2" s="65"/>
      <c r="F2" s="65"/>
      <c r="G2" s="65"/>
      <c r="H2" s="65"/>
      <c r="I2" s="65"/>
      <c r="J2" s="65"/>
      <c r="K2" s="65"/>
      <c r="L2" s="65"/>
      <c r="M2" s="65"/>
      <c r="N2" s="65"/>
      <c r="O2" s="65"/>
      <c r="P2" s="65"/>
      <c r="Q2" s="65"/>
      <c r="R2" s="65"/>
      <c r="S2" s="66"/>
      <c r="U2" s="72"/>
      <c r="V2" s="73"/>
      <c r="W2" s="73"/>
      <c r="X2" s="73"/>
      <c r="Y2" s="73"/>
      <c r="Z2" s="73"/>
      <c r="AA2" s="73"/>
      <c r="AB2" s="73"/>
      <c r="AC2" s="74"/>
      <c r="AE2" s="58"/>
      <c r="AF2" s="59"/>
      <c r="AG2" s="59"/>
      <c r="AH2" s="59"/>
      <c r="AI2" s="59"/>
      <c r="AJ2" s="60"/>
    </row>
    <row r="3" spans="1:36" ht="15.75" customHeight="1" x14ac:dyDescent="0.2">
      <c r="A3" s="6"/>
      <c r="B3" s="7"/>
      <c r="C3" s="7"/>
      <c r="D3" s="7"/>
      <c r="E3" s="7"/>
      <c r="F3" s="7"/>
      <c r="G3" s="7"/>
      <c r="H3" s="7"/>
      <c r="I3" s="7"/>
      <c r="J3" s="7"/>
      <c r="K3" s="7"/>
      <c r="L3" s="7"/>
      <c r="M3" s="7"/>
      <c r="N3" s="7"/>
      <c r="O3" s="7"/>
      <c r="P3" s="7"/>
      <c r="Q3" s="7"/>
      <c r="R3" s="7"/>
      <c r="S3" s="8"/>
      <c r="U3" s="80">
        <v>1</v>
      </c>
      <c r="V3" s="75" t="s">
        <v>41</v>
      </c>
      <c r="W3" s="75"/>
      <c r="X3" s="75"/>
      <c r="Y3" s="75"/>
      <c r="Z3" s="75"/>
      <c r="AA3" s="75"/>
      <c r="AB3" s="75"/>
      <c r="AC3" s="76"/>
      <c r="AE3" s="42" t="s">
        <v>43</v>
      </c>
      <c r="AF3" s="48"/>
      <c r="AG3" s="48"/>
      <c r="AH3" s="48"/>
      <c r="AI3" s="48"/>
      <c r="AJ3" s="49"/>
    </row>
    <row r="4" spans="1:36" x14ac:dyDescent="0.2">
      <c r="A4" s="6"/>
      <c r="B4" s="7"/>
      <c r="C4" s="7"/>
      <c r="D4" s="7"/>
      <c r="E4" s="7"/>
      <c r="F4" s="7"/>
      <c r="G4" s="7">
        <v>14</v>
      </c>
      <c r="H4" s="7"/>
      <c r="I4" s="7"/>
      <c r="J4" s="7"/>
      <c r="K4" s="7"/>
      <c r="L4" s="7"/>
      <c r="M4" s="7"/>
      <c r="N4" s="7"/>
      <c r="O4" s="7"/>
      <c r="P4" s="7"/>
      <c r="Q4" s="7">
        <v>14</v>
      </c>
      <c r="R4" s="7"/>
      <c r="S4" s="8"/>
      <c r="U4" s="81"/>
      <c r="V4" s="52"/>
      <c r="W4" s="52"/>
      <c r="X4" s="52"/>
      <c r="Y4" s="52"/>
      <c r="Z4" s="52"/>
      <c r="AA4" s="52"/>
      <c r="AB4" s="52"/>
      <c r="AC4" s="77"/>
      <c r="AE4" s="50"/>
      <c r="AF4" s="48"/>
      <c r="AG4" s="48"/>
      <c r="AH4" s="48"/>
      <c r="AI4" s="48"/>
      <c r="AJ4" s="49"/>
    </row>
    <row r="5" spans="1:36" x14ac:dyDescent="0.2">
      <c r="A5" s="6"/>
      <c r="B5" s="7"/>
      <c r="C5" s="7"/>
      <c r="D5" s="7"/>
      <c r="E5" s="7"/>
      <c r="F5" s="7"/>
      <c r="G5" s="7"/>
      <c r="H5" s="7"/>
      <c r="I5" s="7"/>
      <c r="J5" s="7"/>
      <c r="K5" s="7"/>
      <c r="L5" s="7">
        <v>13.5</v>
      </c>
      <c r="M5" s="7"/>
      <c r="N5" s="7"/>
      <c r="O5" s="7"/>
      <c r="P5" s="7"/>
      <c r="Q5" s="7"/>
      <c r="R5" s="7"/>
      <c r="S5" s="8"/>
      <c r="U5" s="82"/>
      <c r="V5" s="78"/>
      <c r="W5" s="78"/>
      <c r="X5" s="78"/>
      <c r="Y5" s="78"/>
      <c r="Z5" s="78"/>
      <c r="AA5" s="78"/>
      <c r="AB5" s="78"/>
      <c r="AC5" s="79"/>
      <c r="AE5" s="51" t="s">
        <v>44</v>
      </c>
      <c r="AF5" s="52"/>
      <c r="AG5" s="52"/>
      <c r="AH5" s="52"/>
      <c r="AI5" s="52"/>
      <c r="AJ5" s="53"/>
    </row>
    <row r="6" spans="1:36" x14ac:dyDescent="0.2">
      <c r="A6" s="6"/>
      <c r="B6" s="7"/>
      <c r="C6" s="7"/>
      <c r="D6" s="7"/>
      <c r="E6" s="7"/>
      <c r="F6" s="7"/>
      <c r="G6" s="7"/>
      <c r="H6" s="7"/>
      <c r="I6" s="7"/>
      <c r="J6" s="7"/>
      <c r="K6" s="7"/>
      <c r="L6" s="7"/>
      <c r="M6" s="7"/>
      <c r="N6" s="7"/>
      <c r="O6" s="7"/>
      <c r="P6" s="7"/>
      <c r="Q6" s="7"/>
      <c r="R6" s="7"/>
      <c r="S6" s="8"/>
      <c r="U6" s="80">
        <v>2</v>
      </c>
      <c r="V6" s="75" t="s">
        <v>34</v>
      </c>
      <c r="W6" s="75"/>
      <c r="X6" s="75"/>
      <c r="Y6" s="75"/>
      <c r="Z6" s="75"/>
      <c r="AA6" s="75"/>
      <c r="AB6" s="75"/>
      <c r="AC6" s="76"/>
      <c r="AE6" s="54"/>
      <c r="AF6" s="52"/>
      <c r="AG6" s="52"/>
      <c r="AH6" s="52"/>
      <c r="AI6" s="52"/>
      <c r="AJ6" s="53"/>
    </row>
    <row r="7" spans="1:36" x14ac:dyDescent="0.2">
      <c r="A7" s="6"/>
      <c r="B7" s="7"/>
      <c r="C7" s="7"/>
      <c r="D7" s="7"/>
      <c r="E7" s="7"/>
      <c r="F7" s="7"/>
      <c r="G7" s="7"/>
      <c r="H7" s="7"/>
      <c r="I7" s="7"/>
      <c r="J7" s="7"/>
      <c r="K7" s="7"/>
      <c r="L7" s="7"/>
      <c r="M7" s="7"/>
      <c r="N7" s="7"/>
      <c r="O7" s="7"/>
      <c r="P7" s="7"/>
      <c r="Q7" s="7"/>
      <c r="R7" s="7"/>
      <c r="S7" s="8"/>
      <c r="U7" s="81"/>
      <c r="V7" s="52"/>
      <c r="W7" s="52"/>
      <c r="X7" s="52"/>
      <c r="Y7" s="52"/>
      <c r="Z7" s="52"/>
      <c r="AA7" s="52"/>
      <c r="AB7" s="52"/>
      <c r="AC7" s="77"/>
      <c r="AE7" s="42" t="s">
        <v>45</v>
      </c>
      <c r="AF7" s="48"/>
      <c r="AG7" s="48"/>
      <c r="AH7" s="48"/>
      <c r="AI7" s="48"/>
      <c r="AJ7" s="49"/>
    </row>
    <row r="8" spans="1:36" x14ac:dyDescent="0.2">
      <c r="A8" s="6"/>
      <c r="B8" s="7"/>
      <c r="C8" s="7"/>
      <c r="D8" s="7"/>
      <c r="E8" s="7"/>
      <c r="F8" s="7"/>
      <c r="G8" s="7"/>
      <c r="H8" s="7"/>
      <c r="I8" s="7"/>
      <c r="J8" s="7"/>
      <c r="K8" s="7"/>
      <c r="L8" s="7"/>
      <c r="M8" s="7"/>
      <c r="N8" s="7"/>
      <c r="O8" s="7"/>
      <c r="P8" s="7"/>
      <c r="Q8" s="7"/>
      <c r="R8" s="7"/>
      <c r="S8" s="8"/>
      <c r="U8" s="82"/>
      <c r="V8" s="78"/>
      <c r="W8" s="78"/>
      <c r="X8" s="78"/>
      <c r="Y8" s="78"/>
      <c r="Z8" s="78"/>
      <c r="AA8" s="78"/>
      <c r="AB8" s="78"/>
      <c r="AC8" s="79"/>
      <c r="AE8" s="50"/>
      <c r="AF8" s="48"/>
      <c r="AG8" s="48"/>
      <c r="AH8" s="48"/>
      <c r="AI8" s="48"/>
      <c r="AJ8" s="49"/>
    </row>
    <row r="9" spans="1:36" x14ac:dyDescent="0.2">
      <c r="A9" s="6"/>
      <c r="B9" s="7"/>
      <c r="C9" s="7"/>
      <c r="D9" s="7">
        <v>11.5</v>
      </c>
      <c r="E9" s="7"/>
      <c r="F9" s="7"/>
      <c r="G9" s="7"/>
      <c r="H9" s="7"/>
      <c r="I9" s="7"/>
      <c r="J9" s="7"/>
      <c r="K9" s="7">
        <v>11.7</v>
      </c>
      <c r="L9" s="7"/>
      <c r="M9" s="7"/>
      <c r="N9" s="7"/>
      <c r="O9" s="7"/>
      <c r="P9" s="7"/>
      <c r="Q9" s="7"/>
      <c r="R9" s="7"/>
      <c r="S9" s="8"/>
      <c r="U9" s="80">
        <v>3</v>
      </c>
      <c r="V9" s="83" t="s">
        <v>26</v>
      </c>
      <c r="W9" s="83"/>
      <c r="X9" s="83"/>
      <c r="Y9" s="83"/>
      <c r="Z9" s="83"/>
      <c r="AA9" s="83"/>
      <c r="AB9" s="83"/>
      <c r="AC9" s="84"/>
      <c r="AE9" s="42" t="s">
        <v>46</v>
      </c>
      <c r="AF9" s="48"/>
      <c r="AG9" s="48"/>
      <c r="AH9" s="48"/>
      <c r="AI9" s="48"/>
      <c r="AJ9" s="49"/>
    </row>
    <row r="10" spans="1:36" ht="15.75" customHeight="1" x14ac:dyDescent="0.2">
      <c r="A10" s="6"/>
      <c r="B10" s="7"/>
      <c r="C10" s="7"/>
      <c r="D10" s="7"/>
      <c r="E10" s="7"/>
      <c r="F10" s="7"/>
      <c r="G10" s="7"/>
      <c r="H10" s="7"/>
      <c r="I10" s="7"/>
      <c r="J10" s="7"/>
      <c r="K10" s="7"/>
      <c r="L10" s="7"/>
      <c r="M10" s="7"/>
      <c r="N10" s="7"/>
      <c r="O10" s="7"/>
      <c r="P10" s="7"/>
      <c r="Q10" s="7"/>
      <c r="R10" s="7"/>
      <c r="S10" s="8"/>
      <c r="U10" s="81"/>
      <c r="V10" s="85" t="s">
        <v>27</v>
      </c>
      <c r="W10" s="52" t="s">
        <v>48</v>
      </c>
      <c r="X10" s="52"/>
      <c r="Y10" s="52"/>
      <c r="Z10" s="52"/>
      <c r="AA10" s="52"/>
      <c r="AB10" s="52"/>
      <c r="AC10" s="77"/>
      <c r="AE10" s="50"/>
      <c r="AF10" s="48"/>
      <c r="AG10" s="48"/>
      <c r="AH10" s="48"/>
      <c r="AI10" s="48"/>
      <c r="AJ10" s="49"/>
    </row>
    <row r="11" spans="1:36" x14ac:dyDescent="0.2">
      <c r="A11" s="6"/>
      <c r="B11" s="7"/>
      <c r="C11" s="7"/>
      <c r="D11" s="7"/>
      <c r="E11" s="7"/>
      <c r="F11" s="7"/>
      <c r="G11" s="7"/>
      <c r="H11" s="7"/>
      <c r="I11" s="7"/>
      <c r="J11" s="7"/>
      <c r="K11" s="7"/>
      <c r="L11" s="7"/>
      <c r="M11" s="7"/>
      <c r="N11" s="7"/>
      <c r="O11" s="7"/>
      <c r="P11" s="7"/>
      <c r="Q11" s="7"/>
      <c r="R11" s="7"/>
      <c r="S11" s="8"/>
      <c r="U11" s="81"/>
      <c r="V11" s="85"/>
      <c r="W11" s="52"/>
      <c r="X11" s="52"/>
      <c r="Y11" s="52"/>
      <c r="Z11" s="52"/>
      <c r="AA11" s="52"/>
      <c r="AB11" s="52"/>
      <c r="AC11" s="77"/>
      <c r="AE11" s="42" t="s">
        <v>47</v>
      </c>
      <c r="AF11" s="43"/>
      <c r="AG11" s="43"/>
      <c r="AH11" s="43"/>
      <c r="AI11" s="43"/>
      <c r="AJ11" s="44"/>
    </row>
    <row r="12" spans="1:36" ht="17" thickBot="1" x14ac:dyDescent="0.25">
      <c r="A12" s="6"/>
      <c r="B12" s="7"/>
      <c r="C12" s="7"/>
      <c r="D12" s="7"/>
      <c r="E12" s="7"/>
      <c r="F12" s="7"/>
      <c r="G12" s="7"/>
      <c r="H12" s="7"/>
      <c r="I12" s="7"/>
      <c r="J12" s="7"/>
      <c r="K12" s="7"/>
      <c r="L12" s="7"/>
      <c r="M12" s="7"/>
      <c r="N12" s="7"/>
      <c r="O12" s="7"/>
      <c r="P12" s="7"/>
      <c r="Q12" s="7"/>
      <c r="R12" s="7"/>
      <c r="S12" s="8"/>
      <c r="U12" s="81"/>
      <c r="V12" s="85"/>
      <c r="W12" s="52"/>
      <c r="X12" s="52"/>
      <c r="Y12" s="52"/>
      <c r="Z12" s="52"/>
      <c r="AA12" s="52"/>
      <c r="AB12" s="52"/>
      <c r="AC12" s="77"/>
      <c r="AE12" s="45"/>
      <c r="AF12" s="46"/>
      <c r="AG12" s="46"/>
      <c r="AH12" s="46"/>
      <c r="AI12" s="46"/>
      <c r="AJ12" s="47"/>
    </row>
    <row r="13" spans="1:36" ht="17" thickTop="1" x14ac:dyDescent="0.2">
      <c r="A13" s="6"/>
      <c r="B13" s="7"/>
      <c r="C13" s="7">
        <v>9.4</v>
      </c>
      <c r="D13" s="7"/>
      <c r="E13" s="7"/>
      <c r="F13" s="7"/>
      <c r="G13" s="7"/>
      <c r="H13" s="7">
        <v>9.3000000000000007</v>
      </c>
      <c r="I13" s="7"/>
      <c r="J13" s="7"/>
      <c r="K13" s="7"/>
      <c r="L13" s="7"/>
      <c r="M13" s="7"/>
      <c r="N13" s="7"/>
      <c r="O13" s="7"/>
      <c r="P13" s="7"/>
      <c r="Q13" s="7"/>
      <c r="R13" s="7"/>
      <c r="S13" s="8"/>
      <c r="U13" s="81"/>
      <c r="V13" s="85"/>
      <c r="W13" s="52"/>
      <c r="X13" s="52"/>
      <c r="Y13" s="52"/>
      <c r="Z13" s="52"/>
      <c r="AA13" s="52"/>
      <c r="AB13" s="52"/>
      <c r="AC13" s="77"/>
    </row>
    <row r="14" spans="1:36" x14ac:dyDescent="0.2">
      <c r="A14" s="6"/>
      <c r="B14" s="7"/>
      <c r="C14" s="7"/>
      <c r="D14" s="7"/>
      <c r="E14" s="7"/>
      <c r="F14" s="7"/>
      <c r="G14" s="7"/>
      <c r="H14" s="7"/>
      <c r="I14" s="7"/>
      <c r="J14" s="7"/>
      <c r="K14" s="7"/>
      <c r="L14" s="7"/>
      <c r="M14" s="7"/>
      <c r="N14" s="7"/>
      <c r="O14" s="7"/>
      <c r="P14" s="7"/>
      <c r="Q14" s="7"/>
      <c r="R14" s="7"/>
      <c r="S14" s="8"/>
      <c r="U14" s="81"/>
      <c r="V14" s="85" t="s">
        <v>28</v>
      </c>
      <c r="W14" s="52" t="s">
        <v>49</v>
      </c>
      <c r="X14" s="52"/>
      <c r="Y14" s="52"/>
      <c r="Z14" s="52"/>
      <c r="AA14" s="52"/>
      <c r="AB14" s="52"/>
      <c r="AC14" s="77"/>
    </row>
    <row r="15" spans="1:36" x14ac:dyDescent="0.2">
      <c r="A15" s="6"/>
      <c r="B15" s="7"/>
      <c r="C15" s="7"/>
      <c r="D15" s="7"/>
      <c r="E15" s="7"/>
      <c r="F15" s="7"/>
      <c r="G15" s="7"/>
      <c r="H15" s="7"/>
      <c r="I15" s="7"/>
      <c r="J15" s="7"/>
      <c r="K15" s="7"/>
      <c r="L15" s="7"/>
      <c r="M15" s="7"/>
      <c r="N15" s="7"/>
      <c r="O15" s="7"/>
      <c r="P15" s="7"/>
      <c r="Q15" s="7"/>
      <c r="R15" s="7"/>
      <c r="S15" s="8"/>
      <c r="U15" s="81"/>
      <c r="V15" s="85"/>
      <c r="W15" s="52"/>
      <c r="X15" s="52"/>
      <c r="Y15" s="52"/>
      <c r="Z15" s="52"/>
      <c r="AA15" s="52"/>
      <c r="AB15" s="52"/>
      <c r="AC15" s="77"/>
    </row>
    <row r="16" spans="1:36" x14ac:dyDescent="0.2">
      <c r="A16" s="6"/>
      <c r="B16" s="7"/>
      <c r="C16" s="7"/>
      <c r="D16" s="7"/>
      <c r="E16" s="7"/>
      <c r="F16" s="7"/>
      <c r="G16" s="7"/>
      <c r="H16" s="7"/>
      <c r="I16" s="7"/>
      <c r="J16" s="7"/>
      <c r="K16" s="7"/>
      <c r="L16" s="7"/>
      <c r="M16" s="7"/>
      <c r="N16" s="7"/>
      <c r="O16" s="7"/>
      <c r="P16" s="7"/>
      <c r="Q16" s="7">
        <v>8</v>
      </c>
      <c r="R16" s="7"/>
      <c r="S16" s="8"/>
      <c r="U16" s="81"/>
      <c r="V16" s="85"/>
      <c r="W16" s="52"/>
      <c r="X16" s="52"/>
      <c r="Y16" s="52"/>
      <c r="Z16" s="52"/>
      <c r="AA16" s="52"/>
      <c r="AB16" s="52"/>
      <c r="AC16" s="77"/>
    </row>
    <row r="17" spans="1:29" x14ac:dyDescent="0.2">
      <c r="A17" s="6"/>
      <c r="B17" s="7"/>
      <c r="C17" s="7"/>
      <c r="D17" s="7"/>
      <c r="E17" s="7">
        <v>7.3</v>
      </c>
      <c r="F17" s="7"/>
      <c r="G17" s="7"/>
      <c r="H17" s="7"/>
      <c r="I17" s="7"/>
      <c r="J17" s="7"/>
      <c r="K17" s="7"/>
      <c r="L17" s="7"/>
      <c r="M17" s="7"/>
      <c r="N17" s="7"/>
      <c r="O17" s="7"/>
      <c r="P17" s="7"/>
      <c r="Q17" s="7"/>
      <c r="R17" s="7"/>
      <c r="S17" s="8"/>
      <c r="U17" s="81"/>
      <c r="V17" s="85"/>
      <c r="W17" s="52"/>
      <c r="X17" s="52"/>
      <c r="Y17" s="52"/>
      <c r="Z17" s="52"/>
      <c r="AA17" s="52"/>
      <c r="AB17" s="52"/>
      <c r="AC17" s="77"/>
    </row>
    <row r="18" spans="1:29" ht="15.75" customHeight="1" x14ac:dyDescent="0.2">
      <c r="A18" s="6">
        <v>7</v>
      </c>
      <c r="B18" s="7"/>
      <c r="C18" s="7"/>
      <c r="D18" s="7"/>
      <c r="E18" s="7"/>
      <c r="F18" s="7"/>
      <c r="G18" s="7"/>
      <c r="H18" s="7"/>
      <c r="I18" s="7"/>
      <c r="J18" s="7"/>
      <c r="K18" s="7"/>
      <c r="L18" s="7"/>
      <c r="M18" s="7"/>
      <c r="N18" s="7">
        <v>7</v>
      </c>
      <c r="O18" s="7"/>
      <c r="P18" s="7"/>
      <c r="Q18" s="7"/>
      <c r="R18" s="7"/>
      <c r="S18" s="8"/>
      <c r="U18" s="81"/>
      <c r="V18" s="85" t="s">
        <v>29</v>
      </c>
      <c r="W18" s="52" t="s">
        <v>50</v>
      </c>
      <c r="X18" s="52"/>
      <c r="Y18" s="52"/>
      <c r="Z18" s="52"/>
      <c r="AA18" s="52"/>
      <c r="AB18" s="52"/>
      <c r="AC18" s="77"/>
    </row>
    <row r="19" spans="1:29" x14ac:dyDescent="0.2">
      <c r="A19" s="6"/>
      <c r="B19" s="7"/>
      <c r="C19" s="7"/>
      <c r="D19" s="7"/>
      <c r="E19" s="7"/>
      <c r="F19" s="7"/>
      <c r="G19" s="7"/>
      <c r="H19" s="7"/>
      <c r="I19" s="7"/>
      <c r="J19" s="7"/>
      <c r="K19" s="7"/>
      <c r="L19" s="7"/>
      <c r="M19" s="7"/>
      <c r="N19" s="7"/>
      <c r="O19" s="7"/>
      <c r="P19" s="7"/>
      <c r="Q19" s="7"/>
      <c r="R19" s="7"/>
      <c r="S19" s="8"/>
      <c r="U19" s="81"/>
      <c r="V19" s="85"/>
      <c r="W19" s="52"/>
      <c r="X19" s="52"/>
      <c r="Y19" s="52"/>
      <c r="Z19" s="52"/>
      <c r="AA19" s="52"/>
      <c r="AB19" s="52"/>
      <c r="AC19" s="77"/>
    </row>
    <row r="20" spans="1:29" x14ac:dyDescent="0.2">
      <c r="A20" s="6"/>
      <c r="B20" s="7"/>
      <c r="C20" s="7"/>
      <c r="D20" s="7"/>
      <c r="E20" s="7"/>
      <c r="F20" s="7"/>
      <c r="G20" s="7"/>
      <c r="H20" s="7"/>
      <c r="I20" s="7"/>
      <c r="J20" s="7">
        <v>5.9</v>
      </c>
      <c r="K20" s="7"/>
      <c r="L20" s="7"/>
      <c r="M20" s="7"/>
      <c r="N20" s="7"/>
      <c r="O20" s="7"/>
      <c r="P20" s="7"/>
      <c r="Q20" s="7"/>
      <c r="R20" s="7"/>
      <c r="S20" s="8"/>
      <c r="U20" s="81"/>
      <c r="V20" s="85"/>
      <c r="W20" s="52"/>
      <c r="X20" s="52"/>
      <c r="Y20" s="52"/>
      <c r="Z20" s="52"/>
      <c r="AA20" s="52"/>
      <c r="AB20" s="52"/>
      <c r="AC20" s="77"/>
    </row>
    <row r="21" spans="1:29" x14ac:dyDescent="0.2">
      <c r="A21" s="6"/>
      <c r="B21" s="7"/>
      <c r="C21" s="7"/>
      <c r="D21" s="7"/>
      <c r="E21" s="7"/>
      <c r="F21" s="7"/>
      <c r="G21" s="7"/>
      <c r="H21" s="7"/>
      <c r="I21" s="7"/>
      <c r="J21" s="7"/>
      <c r="K21" s="7"/>
      <c r="L21" s="7"/>
      <c r="M21" s="7"/>
      <c r="N21" s="7"/>
      <c r="O21" s="7"/>
      <c r="P21" s="7"/>
      <c r="Q21" s="7"/>
      <c r="R21" s="7"/>
      <c r="S21" s="8"/>
      <c r="U21" s="81"/>
      <c r="V21" s="85"/>
      <c r="W21" s="52"/>
      <c r="X21" s="52"/>
      <c r="Y21" s="52"/>
      <c r="Z21" s="52"/>
      <c r="AA21" s="52"/>
      <c r="AB21" s="52"/>
      <c r="AC21" s="77"/>
    </row>
    <row r="22" spans="1:29" x14ac:dyDescent="0.2">
      <c r="A22" s="6"/>
      <c r="B22" s="7"/>
      <c r="C22" s="7">
        <v>5</v>
      </c>
      <c r="D22" s="7"/>
      <c r="E22" s="7"/>
      <c r="F22" s="7">
        <v>5</v>
      </c>
      <c r="G22" s="7"/>
      <c r="H22" s="7"/>
      <c r="I22" s="7"/>
      <c r="J22" s="7"/>
      <c r="K22" s="7"/>
      <c r="L22" s="7"/>
      <c r="M22" s="7"/>
      <c r="N22" s="7"/>
      <c r="O22" s="7"/>
      <c r="P22" s="7"/>
      <c r="Q22" s="7"/>
      <c r="R22" s="7"/>
      <c r="S22" s="8"/>
      <c r="U22" s="81"/>
      <c r="V22" s="85"/>
      <c r="W22" s="52"/>
      <c r="X22" s="52"/>
      <c r="Y22" s="52"/>
      <c r="Z22" s="52"/>
      <c r="AA22" s="52"/>
      <c r="AB22" s="52"/>
      <c r="AC22" s="77"/>
    </row>
    <row r="23" spans="1:29" ht="15.75" customHeight="1" x14ac:dyDescent="0.2">
      <c r="A23" s="6"/>
      <c r="B23" s="7"/>
      <c r="C23" s="7"/>
      <c r="D23" s="7"/>
      <c r="E23" s="7"/>
      <c r="F23" s="7"/>
      <c r="G23" s="7"/>
      <c r="H23" s="7"/>
      <c r="I23" s="7"/>
      <c r="J23" s="7"/>
      <c r="K23" s="7"/>
      <c r="L23" s="7"/>
      <c r="M23" s="7"/>
      <c r="N23" s="7"/>
      <c r="O23" s="7"/>
      <c r="P23" s="7"/>
      <c r="Q23" s="7"/>
      <c r="R23" s="7"/>
      <c r="S23" s="8"/>
      <c r="U23" s="81"/>
      <c r="V23" s="85" t="s">
        <v>30</v>
      </c>
      <c r="W23" s="52" t="s">
        <v>31</v>
      </c>
      <c r="X23" s="52"/>
      <c r="Y23" s="52"/>
      <c r="Z23" s="52"/>
      <c r="AA23" s="52"/>
      <c r="AB23" s="52"/>
      <c r="AC23" s="77"/>
    </row>
    <row r="24" spans="1:29" x14ac:dyDescent="0.2">
      <c r="A24" s="6"/>
      <c r="B24" s="7"/>
      <c r="C24" s="7"/>
      <c r="D24" s="7"/>
      <c r="E24" s="7"/>
      <c r="F24" s="7"/>
      <c r="G24" s="7"/>
      <c r="H24" s="7"/>
      <c r="I24" s="7"/>
      <c r="J24" s="7"/>
      <c r="K24" s="7"/>
      <c r="L24" s="7"/>
      <c r="M24" s="7"/>
      <c r="N24" s="7"/>
      <c r="O24" s="7"/>
      <c r="P24" s="7"/>
      <c r="Q24" s="7"/>
      <c r="R24" s="7"/>
      <c r="S24" s="8"/>
      <c r="U24" s="81"/>
      <c r="V24" s="85"/>
      <c r="W24" s="52"/>
      <c r="X24" s="52"/>
      <c r="Y24" s="52"/>
      <c r="Z24" s="52"/>
      <c r="AA24" s="52"/>
      <c r="AB24" s="52"/>
      <c r="AC24" s="77"/>
    </row>
    <row r="25" spans="1:29" x14ac:dyDescent="0.2">
      <c r="A25" s="6"/>
      <c r="B25" s="7"/>
      <c r="C25" s="7"/>
      <c r="D25" s="7"/>
      <c r="E25" s="7"/>
      <c r="F25" s="7"/>
      <c r="G25" s="7"/>
      <c r="H25" s="7"/>
      <c r="I25" s="7"/>
      <c r="J25" s="7"/>
      <c r="K25" s="7"/>
      <c r="L25" s="7"/>
      <c r="M25" s="7"/>
      <c r="N25" s="7"/>
      <c r="O25" s="7"/>
      <c r="P25" s="7"/>
      <c r="Q25" s="7"/>
      <c r="R25" s="7"/>
      <c r="S25" s="8"/>
      <c r="U25" s="81"/>
      <c r="V25" s="85"/>
      <c r="W25" s="52"/>
      <c r="X25" s="52"/>
      <c r="Y25" s="52"/>
      <c r="Z25" s="52"/>
      <c r="AA25" s="52"/>
      <c r="AB25" s="52"/>
      <c r="AC25" s="77"/>
    </row>
    <row r="26" spans="1:29" ht="15.75" customHeight="1" x14ac:dyDescent="0.2">
      <c r="A26" s="6">
        <v>3</v>
      </c>
      <c r="B26" s="7"/>
      <c r="C26" s="7">
        <v>3</v>
      </c>
      <c r="D26" s="7"/>
      <c r="E26" s="7"/>
      <c r="F26" s="7"/>
      <c r="G26" s="7"/>
      <c r="H26" s="7"/>
      <c r="I26" s="7"/>
      <c r="J26" s="7"/>
      <c r="K26" s="7"/>
      <c r="L26" s="7"/>
      <c r="M26" s="7"/>
      <c r="N26" s="7"/>
      <c r="O26" s="7"/>
      <c r="P26" s="7"/>
      <c r="Q26" s="7"/>
      <c r="R26" s="7"/>
      <c r="S26" s="8"/>
      <c r="U26" s="81"/>
      <c r="V26" s="85" t="s">
        <v>32</v>
      </c>
      <c r="W26" s="52" t="s">
        <v>33</v>
      </c>
      <c r="X26" s="52"/>
      <c r="Y26" s="52"/>
      <c r="Z26" s="52"/>
      <c r="AA26" s="52"/>
      <c r="AB26" s="52"/>
      <c r="AC26" s="77"/>
    </row>
    <row r="27" spans="1:29" x14ac:dyDescent="0.2">
      <c r="A27" s="6"/>
      <c r="B27" s="7"/>
      <c r="C27" s="7"/>
      <c r="D27" s="7"/>
      <c r="E27" s="7"/>
      <c r="F27" s="7"/>
      <c r="G27" s="7"/>
      <c r="H27" s="7"/>
      <c r="I27" s="7"/>
      <c r="J27" s="7"/>
      <c r="K27" s="7"/>
      <c r="L27" s="7"/>
      <c r="M27" s="7"/>
      <c r="N27" s="7"/>
      <c r="O27" s="7"/>
      <c r="P27" s="7"/>
      <c r="Q27" s="7"/>
      <c r="R27" s="7"/>
      <c r="S27" s="8"/>
      <c r="U27" s="82"/>
      <c r="V27" s="90"/>
      <c r="W27" s="78"/>
      <c r="X27" s="78"/>
      <c r="Y27" s="78"/>
      <c r="Z27" s="78"/>
      <c r="AA27" s="78"/>
      <c r="AB27" s="78"/>
      <c r="AC27" s="79"/>
    </row>
    <row r="28" spans="1:29" ht="15.75" customHeight="1" x14ac:dyDescent="0.2">
      <c r="A28" s="6"/>
      <c r="B28" s="7"/>
      <c r="C28" s="7"/>
      <c r="D28" s="7"/>
      <c r="E28" s="7"/>
      <c r="F28" s="7"/>
      <c r="G28" s="7"/>
      <c r="H28" s="7"/>
      <c r="I28" s="7"/>
      <c r="J28" s="7"/>
      <c r="K28" s="7"/>
      <c r="L28" s="7"/>
      <c r="M28" s="7"/>
      <c r="N28" s="7"/>
      <c r="O28" s="7"/>
      <c r="P28" s="7"/>
      <c r="Q28" s="7"/>
      <c r="R28" s="7"/>
      <c r="S28" s="8"/>
      <c r="U28" s="80">
        <v>4</v>
      </c>
      <c r="V28" s="75" t="s">
        <v>35</v>
      </c>
      <c r="W28" s="75"/>
      <c r="X28" s="75"/>
      <c r="Y28" s="75"/>
      <c r="Z28" s="75"/>
      <c r="AA28" s="75"/>
      <c r="AB28" s="75"/>
      <c r="AC28" s="76"/>
    </row>
    <row r="29" spans="1:29" x14ac:dyDescent="0.2">
      <c r="A29" s="6"/>
      <c r="B29" s="7"/>
      <c r="C29" s="7"/>
      <c r="D29" s="7"/>
      <c r="E29" s="7"/>
      <c r="F29" s="7"/>
      <c r="G29" s="7"/>
      <c r="H29" s="7"/>
      <c r="I29" s="7"/>
      <c r="J29" s="7"/>
      <c r="K29" s="7"/>
      <c r="L29" s="7"/>
      <c r="M29" s="7"/>
      <c r="N29" s="7"/>
      <c r="O29" s="7"/>
      <c r="P29" s="7"/>
      <c r="Q29" s="7"/>
      <c r="R29" s="7"/>
      <c r="S29" s="8"/>
      <c r="U29" s="82"/>
      <c r="V29" s="78"/>
      <c r="W29" s="78"/>
      <c r="X29" s="78"/>
      <c r="Y29" s="78"/>
      <c r="Z29" s="78"/>
      <c r="AA29" s="78"/>
      <c r="AB29" s="78"/>
      <c r="AC29" s="79"/>
    </row>
    <row r="30" spans="1:29" x14ac:dyDescent="0.2">
      <c r="A30" s="6"/>
      <c r="B30" s="7"/>
      <c r="C30" s="7"/>
      <c r="D30" s="7"/>
      <c r="E30" s="7"/>
      <c r="F30" s="7"/>
      <c r="G30" s="7"/>
      <c r="H30" s="7"/>
      <c r="I30" s="7"/>
      <c r="J30" s="7"/>
      <c r="K30" s="7"/>
      <c r="L30" s="7"/>
      <c r="M30" s="7"/>
      <c r="N30" s="7"/>
      <c r="O30" s="7"/>
      <c r="P30" s="7"/>
      <c r="Q30" s="7"/>
      <c r="R30" s="7"/>
      <c r="S30" s="8"/>
      <c r="U30" s="80">
        <v>5</v>
      </c>
      <c r="V30" s="75" t="s">
        <v>36</v>
      </c>
      <c r="W30" s="75"/>
      <c r="X30" s="75"/>
      <c r="Y30" s="75"/>
      <c r="Z30" s="75"/>
      <c r="AA30" s="75"/>
      <c r="AB30" s="75"/>
      <c r="AC30" s="76"/>
    </row>
    <row r="31" spans="1:29" x14ac:dyDescent="0.2">
      <c r="A31" s="6"/>
      <c r="B31" s="7"/>
      <c r="C31" s="7"/>
      <c r="D31" s="7"/>
      <c r="E31" s="7"/>
      <c r="F31" s="7"/>
      <c r="G31" s="7"/>
      <c r="H31" s="7"/>
      <c r="I31" s="7"/>
      <c r="J31" s="7"/>
      <c r="K31" s="7"/>
      <c r="L31" s="7"/>
      <c r="M31" s="7"/>
      <c r="N31" s="7"/>
      <c r="O31" s="7"/>
      <c r="P31" s="7"/>
      <c r="Q31" s="7"/>
      <c r="R31" s="7"/>
      <c r="S31" s="8"/>
      <c r="U31" s="81"/>
      <c r="V31" s="85"/>
      <c r="W31" s="85"/>
      <c r="X31" s="85"/>
      <c r="Y31" s="85"/>
      <c r="Z31" s="85"/>
      <c r="AA31" s="85"/>
      <c r="AB31" s="85"/>
      <c r="AC31" s="86"/>
    </row>
    <row r="32" spans="1:29" x14ac:dyDescent="0.2">
      <c r="A32" s="6">
        <v>0.5</v>
      </c>
      <c r="B32" s="7"/>
      <c r="C32" s="7">
        <v>0.5</v>
      </c>
      <c r="D32" s="7"/>
      <c r="E32" s="7"/>
      <c r="F32" s="7">
        <v>0.5</v>
      </c>
      <c r="G32" s="7"/>
      <c r="H32" s="7"/>
      <c r="I32" s="7"/>
      <c r="J32" s="7">
        <v>0.5</v>
      </c>
      <c r="K32" s="7"/>
      <c r="L32" s="7"/>
      <c r="M32" s="7"/>
      <c r="N32" s="7">
        <v>0.5</v>
      </c>
      <c r="O32" s="7"/>
      <c r="P32" s="7"/>
      <c r="Q32" s="7"/>
      <c r="R32" s="7"/>
      <c r="S32" s="8">
        <v>0.5</v>
      </c>
      <c r="U32" s="81"/>
      <c r="V32" s="85"/>
      <c r="W32" s="85"/>
      <c r="X32" s="85"/>
      <c r="Y32" s="85"/>
      <c r="Z32" s="85"/>
      <c r="AA32" s="85"/>
      <c r="AB32" s="85"/>
      <c r="AC32" s="86"/>
    </row>
    <row r="33" spans="1:29" ht="17" thickBot="1" x14ac:dyDescent="0.25">
      <c r="A33" s="9">
        <v>41</v>
      </c>
      <c r="B33" s="10"/>
      <c r="C33" s="10">
        <v>45</v>
      </c>
      <c r="D33" s="10">
        <v>48.4</v>
      </c>
      <c r="E33" s="10">
        <v>49.4</v>
      </c>
      <c r="F33" s="10">
        <v>52</v>
      </c>
      <c r="G33" s="10">
        <v>52.5</v>
      </c>
      <c r="H33" s="10">
        <v>53</v>
      </c>
      <c r="I33" s="10"/>
      <c r="J33" s="10">
        <v>57</v>
      </c>
      <c r="K33" s="10">
        <v>57.6</v>
      </c>
      <c r="L33" s="10">
        <v>61</v>
      </c>
      <c r="M33" s="10"/>
      <c r="N33" s="10">
        <v>63</v>
      </c>
      <c r="O33" s="10"/>
      <c r="P33" s="10"/>
      <c r="Q33" s="10">
        <v>69</v>
      </c>
      <c r="R33" s="10"/>
      <c r="S33" s="11">
        <v>77.5</v>
      </c>
      <c r="U33" s="81"/>
      <c r="V33" s="85"/>
      <c r="W33" s="85"/>
      <c r="X33" s="85"/>
      <c r="Y33" s="85"/>
      <c r="Z33" s="85"/>
      <c r="AA33" s="85"/>
      <c r="AB33" s="85"/>
      <c r="AC33" s="86"/>
    </row>
    <row r="34" spans="1:29" x14ac:dyDescent="0.2">
      <c r="A34" s="67" t="s">
        <v>25</v>
      </c>
      <c r="B34" s="67"/>
      <c r="C34" s="67"/>
      <c r="D34" s="67"/>
      <c r="E34" s="67"/>
      <c r="F34" s="67"/>
      <c r="G34" s="67"/>
      <c r="H34" s="67"/>
      <c r="I34" s="67"/>
      <c r="J34" s="67"/>
      <c r="K34" s="67"/>
      <c r="L34" s="67"/>
      <c r="M34" s="67"/>
      <c r="N34" s="67"/>
      <c r="O34" s="67"/>
      <c r="P34" s="67"/>
      <c r="Q34" s="67"/>
      <c r="R34" s="67"/>
      <c r="S34" s="67"/>
      <c r="U34" s="81"/>
      <c r="V34" s="85"/>
      <c r="W34" s="85"/>
      <c r="X34" s="85"/>
      <c r="Y34" s="85"/>
      <c r="Z34" s="85"/>
      <c r="AA34" s="85"/>
      <c r="AB34" s="85"/>
      <c r="AC34" s="86"/>
    </row>
    <row r="35" spans="1:29" x14ac:dyDescent="0.2">
      <c r="A35" s="68"/>
      <c r="B35" s="68"/>
      <c r="C35" s="68"/>
      <c r="D35" s="68"/>
      <c r="E35" s="68"/>
      <c r="F35" s="68"/>
      <c r="G35" s="68"/>
      <c r="H35" s="68"/>
      <c r="I35" s="68"/>
      <c r="J35" s="68"/>
      <c r="K35" s="68"/>
      <c r="L35" s="68"/>
      <c r="M35" s="68"/>
      <c r="N35" s="68"/>
      <c r="O35" s="68"/>
      <c r="P35" s="68"/>
      <c r="Q35" s="68"/>
      <c r="R35" s="68"/>
      <c r="S35" s="68"/>
      <c r="U35" s="81"/>
      <c r="V35" s="85"/>
      <c r="W35" s="85"/>
      <c r="X35" s="85"/>
      <c r="Y35" s="85"/>
      <c r="Z35" s="85"/>
      <c r="AA35" s="85"/>
      <c r="AB35" s="85"/>
      <c r="AC35" s="86"/>
    </row>
    <row r="36" spans="1:29" x14ac:dyDescent="0.2">
      <c r="U36" s="81"/>
      <c r="V36" s="85"/>
      <c r="W36" s="85"/>
      <c r="X36" s="85"/>
      <c r="Y36" s="85"/>
      <c r="Z36" s="85"/>
      <c r="AA36" s="85"/>
      <c r="AB36" s="85"/>
      <c r="AC36" s="86"/>
    </row>
    <row r="37" spans="1:29" x14ac:dyDescent="0.2">
      <c r="U37" s="81"/>
      <c r="V37" s="85"/>
      <c r="W37" s="85"/>
      <c r="X37" s="85"/>
      <c r="Y37" s="85"/>
      <c r="Z37" s="85"/>
      <c r="AA37" s="85"/>
      <c r="AB37" s="85"/>
      <c r="AC37" s="86"/>
    </row>
    <row r="38" spans="1:29" x14ac:dyDescent="0.2">
      <c r="U38" s="81"/>
      <c r="V38" s="85"/>
      <c r="W38" s="85"/>
      <c r="X38" s="85"/>
      <c r="Y38" s="85"/>
      <c r="Z38" s="85"/>
      <c r="AA38" s="85"/>
      <c r="AB38" s="85"/>
      <c r="AC38" s="86"/>
    </row>
    <row r="39" spans="1:29" x14ac:dyDescent="0.2">
      <c r="U39" s="81"/>
      <c r="V39" s="85"/>
      <c r="W39" s="85"/>
      <c r="X39" s="85"/>
      <c r="Y39" s="85"/>
      <c r="Z39" s="85"/>
      <c r="AA39" s="85"/>
      <c r="AB39" s="85"/>
      <c r="AC39" s="86"/>
    </row>
    <row r="40" spans="1:29" x14ac:dyDescent="0.2">
      <c r="U40" s="81"/>
      <c r="V40" s="85"/>
      <c r="W40" s="85"/>
      <c r="X40" s="85"/>
      <c r="Y40" s="85"/>
      <c r="Z40" s="85"/>
      <c r="AA40" s="85"/>
      <c r="AB40" s="85"/>
      <c r="AC40" s="86"/>
    </row>
    <row r="41" spans="1:29" x14ac:dyDescent="0.2">
      <c r="U41" s="81"/>
      <c r="V41" s="85"/>
      <c r="W41" s="85"/>
      <c r="X41" s="85"/>
      <c r="Y41" s="85"/>
      <c r="Z41" s="85"/>
      <c r="AA41" s="85"/>
      <c r="AB41" s="85"/>
      <c r="AC41" s="86"/>
    </row>
    <row r="42" spans="1:29" x14ac:dyDescent="0.2">
      <c r="U42" s="81"/>
      <c r="V42" s="85"/>
      <c r="W42" s="85"/>
      <c r="X42" s="85"/>
      <c r="Y42" s="85"/>
      <c r="Z42" s="85"/>
      <c r="AA42" s="85"/>
      <c r="AB42" s="85"/>
      <c r="AC42" s="86"/>
    </row>
    <row r="43" spans="1:29" ht="17" thickBot="1" x14ac:dyDescent="0.25">
      <c r="U43" s="89"/>
      <c r="V43" s="87"/>
      <c r="W43" s="87"/>
      <c r="X43" s="87"/>
      <c r="Y43" s="87"/>
      <c r="Z43" s="87"/>
      <c r="AA43" s="87"/>
      <c r="AB43" s="87"/>
      <c r="AC43" s="88"/>
    </row>
    <row r="44" spans="1:29" ht="17" thickTop="1" x14ac:dyDescent="0.2"/>
  </sheetData>
  <sheetProtection selectLockedCells="1" selectUnlockedCells="1"/>
  <mergeCells count="30">
    <mergeCell ref="U9:U27"/>
    <mergeCell ref="V28:AC29"/>
    <mergeCell ref="U28:U29"/>
    <mergeCell ref="V30:AC30"/>
    <mergeCell ref="V14:V17"/>
    <mergeCell ref="W18:AC22"/>
    <mergeCell ref="V18:V22"/>
    <mergeCell ref="W23:AC25"/>
    <mergeCell ref="V23:V25"/>
    <mergeCell ref="AE1:AJ2"/>
    <mergeCell ref="A1:S2"/>
    <mergeCell ref="A34:S35"/>
    <mergeCell ref="U1:AC2"/>
    <mergeCell ref="V3:AC5"/>
    <mergeCell ref="U3:U5"/>
    <mergeCell ref="V6:AC8"/>
    <mergeCell ref="U6:U8"/>
    <mergeCell ref="V9:AC9"/>
    <mergeCell ref="W10:AC13"/>
    <mergeCell ref="V10:V13"/>
    <mergeCell ref="W14:AC17"/>
    <mergeCell ref="V31:AC43"/>
    <mergeCell ref="U30:U43"/>
    <mergeCell ref="W26:AC27"/>
    <mergeCell ref="V26:V27"/>
    <mergeCell ref="AE11:AJ12"/>
    <mergeCell ref="AE3:AJ4"/>
    <mergeCell ref="AE5:AJ6"/>
    <mergeCell ref="AE7:AJ8"/>
    <mergeCell ref="AE9:AJ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Data</vt:lpstr>
      <vt:lpstr>Backstage</vt:lpstr>
      <vt:lpstr>Params</vt:lpstr>
      <vt:lpstr>TAS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Iacovino</dc:creator>
  <cp:lastModifiedBy>Iacovino, Kayla</cp:lastModifiedBy>
  <dcterms:created xsi:type="dcterms:W3CDTF">2015-07-19T01:35:18Z</dcterms:created>
  <dcterms:modified xsi:type="dcterms:W3CDTF">2025-09-07T07:03:50Z</dcterms:modified>
</cp:coreProperties>
</file>